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3040" windowHeight="9405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Opleidingsplan!$A$1:$AF$116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Examenprogramma!$A$12:$A$32</definedName>
    <definedName name="Examinering.">[1]Examenprogramma!$A$12:$A$20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K41" i="10" l="1"/>
  <c r="G39" i="10"/>
  <c r="K25" i="10"/>
  <c r="G23" i="10"/>
  <c r="D75" i="2"/>
  <c r="D74" i="2"/>
  <c r="D73" i="2"/>
  <c r="DJ68" i="2"/>
  <c r="DE68" i="2"/>
  <c r="DD68" i="2"/>
  <c r="DC68" i="2"/>
  <c r="DB68" i="2"/>
  <c r="DE70" i="2" s="1"/>
  <c r="CZ68" i="2"/>
  <c r="CY68" i="2"/>
  <c r="CX68" i="2"/>
  <c r="CW68" i="2"/>
  <c r="CZ70" i="2" s="1"/>
  <c r="CU68" i="2"/>
  <c r="CT68" i="2"/>
  <c r="CS68" i="2"/>
  <c r="CR68" i="2"/>
  <c r="CU70" i="2" s="1"/>
  <c r="CP68" i="2"/>
  <c r="CO68" i="2"/>
  <c r="CN68" i="2"/>
  <c r="CM68" i="2"/>
  <c r="CP70" i="2" s="1"/>
  <c r="CK68" i="2"/>
  <c r="CF68" i="2"/>
  <c r="CE68" i="2"/>
  <c r="CD68" i="2"/>
  <c r="CC68" i="2"/>
  <c r="CF70" i="2" s="1"/>
  <c r="CA68" i="2"/>
  <c r="BZ68" i="2"/>
  <c r="BY68" i="2"/>
  <c r="BX68" i="2"/>
  <c r="CA70" i="2" s="1"/>
  <c r="BV68" i="2"/>
  <c r="BU68" i="2"/>
  <c r="BT68" i="2"/>
  <c r="BS68" i="2"/>
  <c r="BV70" i="2" s="1"/>
  <c r="BQ68" i="2"/>
  <c r="BP68" i="2"/>
  <c r="BO68" i="2"/>
  <c r="BN68" i="2"/>
  <c r="BQ70" i="2" s="1"/>
  <c r="BL68" i="2"/>
  <c r="BF68" i="2"/>
  <c r="BE68" i="2"/>
  <c r="BD68" i="2"/>
  <c r="BC68" i="2"/>
  <c r="BF70" i="2" s="1"/>
  <c r="BA68" i="2"/>
  <c r="AZ68" i="2"/>
  <c r="AY68" i="2"/>
  <c r="AX68" i="2"/>
  <c r="BA70" i="2" s="1"/>
  <c r="AV68" i="2"/>
  <c r="AU68" i="2"/>
  <c r="AT68" i="2"/>
  <c r="AS68" i="2"/>
  <c r="AV70" i="2" s="1"/>
  <c r="AQ68" i="2"/>
  <c r="AP68" i="2"/>
  <c r="AO68" i="2"/>
  <c r="AN68" i="2"/>
  <c r="AQ70" i="2" s="1"/>
  <c r="AL68" i="2"/>
  <c r="AG68" i="2"/>
  <c r="AF68" i="2"/>
  <c r="AE68" i="2"/>
  <c r="AD68" i="2"/>
  <c r="AG70" i="2" s="1"/>
  <c r="AB68" i="2"/>
  <c r="AA68" i="2"/>
  <c r="Z68" i="2"/>
  <c r="Y68" i="2"/>
  <c r="AB70" i="2" s="1"/>
  <c r="W68" i="2"/>
  <c r="V68" i="2"/>
  <c r="U68" i="2"/>
  <c r="T68" i="2"/>
  <c r="W70" i="2" s="1"/>
  <c r="R68" i="2"/>
  <c r="Q68" i="2"/>
  <c r="P68" i="2"/>
  <c r="O68" i="2"/>
  <c r="R70" i="2" s="1"/>
  <c r="M68" i="2"/>
  <c r="J68" i="2"/>
  <c r="CK66" i="2"/>
  <c r="CI66" i="2"/>
  <c r="CH66" i="2"/>
  <c r="BL66" i="2"/>
  <c r="BJ66" i="2"/>
  <c r="BI66" i="2"/>
  <c r="AL66" i="2"/>
  <c r="AJ66" i="2"/>
  <c r="AI66" i="2"/>
  <c r="AI68" i="2" s="1"/>
  <c r="M66" i="2"/>
  <c r="DJ66" i="2" s="1"/>
  <c r="K66" i="2"/>
  <c r="DH66" i="2" s="1"/>
  <c r="J66" i="2"/>
  <c r="DG66" i="2" s="1"/>
  <c r="CK65" i="2"/>
  <c r="CI65" i="2"/>
  <c r="CH65" i="2"/>
  <c r="BL65" i="2"/>
  <c r="BJ65" i="2"/>
  <c r="BI65" i="2"/>
  <c r="BI68" i="2" s="1"/>
  <c r="AL65" i="2"/>
  <c r="AJ65" i="2"/>
  <c r="AI65" i="2"/>
  <c r="M65" i="2"/>
  <c r="DJ65" i="2" s="1"/>
  <c r="K65" i="2"/>
  <c r="DH65" i="2" s="1"/>
  <c r="J65" i="2"/>
  <c r="DG65" i="2" s="1"/>
  <c r="DH64" i="2"/>
  <c r="CK64" i="2"/>
  <c r="CI64" i="2"/>
  <c r="CH64" i="2"/>
  <c r="CH68" i="2" s="1"/>
  <c r="BL64" i="2"/>
  <c r="BJ64" i="2"/>
  <c r="BI64" i="2"/>
  <c r="DG64" i="2" s="1"/>
  <c r="AL64" i="2"/>
  <c r="AJ64" i="2"/>
  <c r="M64" i="2"/>
  <c r="DJ64" i="2" s="1"/>
  <c r="K64" i="2"/>
  <c r="CJ61" i="2"/>
  <c r="BK61" i="2"/>
  <c r="AK61" i="2"/>
  <c r="L61" i="2"/>
  <c r="DI61" i="2" s="1"/>
  <c r="CJ60" i="2"/>
  <c r="BK60" i="2"/>
  <c r="AK60" i="2"/>
  <c r="L60" i="2"/>
  <c r="DI60" i="2" s="1"/>
  <c r="CJ59" i="2"/>
  <c r="BK59" i="2"/>
  <c r="AK59" i="2"/>
  <c r="L59" i="2"/>
  <c r="DI59" i="2" s="1"/>
  <c r="CJ58" i="2"/>
  <c r="BK58" i="2"/>
  <c r="AK58" i="2"/>
  <c r="L58" i="2"/>
  <c r="DI58" i="2" s="1"/>
  <c r="CJ57" i="2"/>
  <c r="BK57" i="2"/>
  <c r="AK57" i="2"/>
  <c r="L57" i="2"/>
  <c r="DI57" i="2" s="1"/>
  <c r="CJ56" i="2"/>
  <c r="BK56" i="2"/>
  <c r="AK56" i="2"/>
  <c r="L56" i="2"/>
  <c r="DI56" i="2" s="1"/>
  <c r="CJ55" i="2"/>
  <c r="BK55" i="2"/>
  <c r="AK55" i="2"/>
  <c r="L55" i="2"/>
  <c r="DI55" i="2" s="1"/>
  <c r="CJ54" i="2"/>
  <c r="BK54" i="2"/>
  <c r="AK54" i="2"/>
  <c r="L54" i="2"/>
  <c r="DI54" i="2" s="1"/>
  <c r="CJ53" i="2"/>
  <c r="BK53" i="2"/>
  <c r="AK53" i="2"/>
  <c r="L53" i="2"/>
  <c r="DI53" i="2" s="1"/>
  <c r="CJ52" i="2"/>
  <c r="BK52" i="2"/>
  <c r="AK52" i="2"/>
  <c r="AK68" i="2" s="1"/>
  <c r="L52" i="2"/>
  <c r="DI52" i="2" s="1"/>
  <c r="CJ51" i="2"/>
  <c r="BK51" i="2"/>
  <c r="DI51" i="2" s="1"/>
  <c r="L51" i="2"/>
  <c r="CJ50" i="2"/>
  <c r="BK50" i="2"/>
  <c r="DI50" i="2" s="1"/>
  <c r="L50" i="2"/>
  <c r="CJ49" i="2"/>
  <c r="BK49" i="2"/>
  <c r="DI49" i="2" s="1"/>
  <c r="L49" i="2"/>
  <c r="CJ48" i="2"/>
  <c r="CJ68" i="2" s="1"/>
  <c r="BK48" i="2"/>
  <c r="BK68" i="2" s="1"/>
  <c r="L48" i="2"/>
  <c r="L68" i="2" s="1"/>
  <c r="CI34" i="2"/>
  <c r="BJ34" i="2"/>
  <c r="DH34" i="2" s="1"/>
  <c r="K34" i="2"/>
  <c r="K68" i="2" s="1"/>
  <c r="CI33" i="2"/>
  <c r="CI68" i="2" s="1"/>
  <c r="BJ33" i="2"/>
  <c r="DH33" i="2" s="1"/>
  <c r="AJ33" i="2"/>
  <c r="AJ68" i="2" s="1"/>
  <c r="CK30" i="2"/>
  <c r="CH30" i="2"/>
  <c r="BL30" i="2"/>
  <c r="BI30" i="2"/>
  <c r="DG30" i="2" s="1"/>
  <c r="AL30" i="2"/>
  <c r="DJ30" i="2" s="1"/>
  <c r="M30" i="2"/>
  <c r="CK29" i="2"/>
  <c r="CH29" i="2"/>
  <c r="BL29" i="2"/>
  <c r="BI29" i="2"/>
  <c r="DG29" i="2" s="1"/>
  <c r="AL29" i="2"/>
  <c r="DJ29" i="2" s="1"/>
  <c r="M29" i="2"/>
  <c r="CK26" i="2"/>
  <c r="CH26" i="2"/>
  <c r="BL26" i="2"/>
  <c r="BI26" i="2"/>
  <c r="DG26" i="2" s="1"/>
  <c r="AL26" i="2"/>
  <c r="DJ26" i="2" s="1"/>
  <c r="M26" i="2"/>
  <c r="CK25" i="2"/>
  <c r="CH25" i="2"/>
  <c r="BL25" i="2"/>
  <c r="BI25" i="2"/>
  <c r="DG25" i="2" s="1"/>
  <c r="AL25" i="2"/>
  <c r="DJ25" i="2" s="1"/>
  <c r="M25" i="2"/>
  <c r="CK24" i="2"/>
  <c r="CH24" i="2"/>
  <c r="BL24" i="2"/>
  <c r="BI24" i="2"/>
  <c r="DG24" i="2" s="1"/>
  <c r="AL24" i="2"/>
  <c r="DJ24" i="2" s="1"/>
  <c r="M24" i="2"/>
  <c r="CK23" i="2"/>
  <c r="CH23" i="2"/>
  <c r="BL23" i="2"/>
  <c r="BI23" i="2"/>
  <c r="DG23" i="2" s="1"/>
  <c r="AL23" i="2"/>
  <c r="M23" i="2"/>
  <c r="DJ23" i="2" s="1"/>
  <c r="CK20" i="2"/>
  <c r="CH20" i="2"/>
  <c r="DG20" i="2" s="1"/>
  <c r="BL20" i="2"/>
  <c r="BI20" i="2"/>
  <c r="AL20" i="2"/>
  <c r="M20" i="2"/>
  <c r="DJ20" i="2" s="1"/>
  <c r="CK19" i="2"/>
  <c r="CH19" i="2"/>
  <c r="DG19" i="2" s="1"/>
  <c r="BL19" i="2"/>
  <c r="BI19" i="2"/>
  <c r="AL19" i="2"/>
  <c r="M19" i="2"/>
  <c r="DJ19" i="2" s="1"/>
  <c r="CK18" i="2"/>
  <c r="CH18" i="2"/>
  <c r="DG18" i="2" s="1"/>
  <c r="BL18" i="2"/>
  <c r="BI18" i="2"/>
  <c r="AL18" i="2"/>
  <c r="M18" i="2"/>
  <c r="DJ18" i="2" s="1"/>
  <c r="CK17" i="2"/>
  <c r="CH17" i="2"/>
  <c r="DG17" i="2" s="1"/>
  <c r="BL17" i="2"/>
  <c r="BI17" i="2"/>
  <c r="AL17" i="2"/>
  <c r="M17" i="2"/>
  <c r="DJ17" i="2" s="1"/>
  <c r="DB12" i="2"/>
  <c r="CC12" i="2"/>
  <c r="BC12" i="2"/>
  <c r="AD12" i="2"/>
  <c r="D11" i="2"/>
  <c r="D10" i="2"/>
  <c r="D9" i="2"/>
  <c r="D6" i="2"/>
  <c r="D5" i="2"/>
  <c r="D4" i="2"/>
  <c r="DG68" i="2" l="1"/>
  <c r="AL70" i="2"/>
  <c r="DH68" i="2"/>
  <c r="CK70" i="2"/>
  <c r="M70" i="2"/>
  <c r="BJ68" i="2"/>
  <c r="BL70" i="2" s="1"/>
  <c r="DI48" i="2"/>
  <c r="DI68" i="2" s="1"/>
  <c r="G42" i="16"/>
  <c r="DJ70" i="2" l="1"/>
  <c r="AR7" i="10"/>
  <c r="AY9" i="10" s="1"/>
  <c r="AT7" i="10" l="1"/>
  <c r="AY7" i="10"/>
  <c r="AY8" i="10"/>
  <c r="AT8" i="10"/>
  <c r="H11" i="10" s="1"/>
  <c r="H5" i="10"/>
  <c r="B3" i="14" l="1"/>
  <c r="D7" i="10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 l="1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G21" i="10" l="1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O43" i="10" l="1"/>
  <c r="O27" i="10" l="1"/>
  <c r="S45" i="10"/>
  <c r="S29" i="10"/>
  <c r="F42" i="16" l="1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B2" i="14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  <author>Wendy Visser</author>
  </authors>
  <commentList>
    <comment ref="L73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79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Uren tellen bij BPV</t>
        </r>
      </text>
    </comment>
    <comment ref="AZ80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<sst xmlns="http://schemas.openxmlformats.org/spreadsheetml/2006/main" count="3304" uniqueCount="987">
  <si>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</si>
  <si>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</si>
  <si>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</si>
  <si>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</si>
  <si>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</si>
  <si>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</si>
  <si>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</si>
  <si>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</si>
  <si>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</si>
  <si>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</si>
  <si>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</si>
  <si>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</si>
  <si>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</si>
  <si>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</si>
  <si>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</si>
  <si>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</si>
  <si>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</si>
  <si>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</si>
  <si>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</si>
  <si>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</si>
  <si>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</si>
  <si>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</si>
  <si>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</si>
  <si>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</si>
  <si>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</si>
  <si>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</si>
  <si>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</si>
  <si>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</si>
  <si>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</si>
  <si>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</si>
  <si>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</si>
  <si>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</si>
  <si>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</si>
  <si>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</si>
  <si>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</si>
  <si>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</si>
  <si>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</si>
  <si>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</si>
  <si>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</si>
  <si>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</si>
  <si>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</si>
  <si>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</si>
  <si>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</si>
  <si>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</si>
  <si>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</si>
  <si>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</si>
  <si>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</si>
  <si>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</si>
  <si>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</si>
  <si>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</si>
  <si>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</si>
  <si>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</si>
  <si>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</si>
  <si>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</si>
  <si>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</si>
  <si>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</si>
  <si>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</si>
  <si>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</si>
  <si>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</si>
  <si>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</si>
  <si>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</si>
  <si>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</si>
  <si>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</si>
  <si>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</si>
  <si>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</si>
  <si>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</si>
  <si>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</si>
  <si>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</si>
  <si>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</si>
  <si>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</si>
  <si>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</si>
  <si>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</si>
  <si>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</si>
  <si>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</si>
  <si>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</si>
  <si>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</si>
  <si>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</si>
  <si>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</si>
  <si>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</si>
  <si>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</si>
  <si>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</si>
  <si>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</si>
  <si>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</si>
  <si>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</si>
  <si>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</si>
  <si>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</si>
  <si>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</si>
  <si>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</si>
  <si>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</si>
  <si>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</si>
  <si>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</si>
  <si>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</si>
  <si>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</si>
  <si>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</si>
  <si>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</si>
  <si>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</si>
  <si>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</si>
  <si>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</si>
  <si>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</si>
  <si>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</si>
  <si>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</si>
  <si>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</si>
  <si>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</si>
  <si>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</si>
  <si>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</si>
  <si>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</si>
  <si>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</si>
  <si>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</si>
  <si>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</si>
  <si>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</si>
  <si>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</si>
  <si>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</si>
  <si>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</si>
  <si>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</si>
  <si>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</si>
  <si>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</si>
  <si>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</si>
  <si>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</si>
  <si>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</si>
  <si>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</si>
  <si>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</si>
  <si>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</si>
  <si>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</si>
  <si>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</si>
  <si>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</si>
  <si>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</si>
  <si>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</si>
  <si>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</si>
  <si>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</si>
  <si>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</si>
  <si>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</si>
  <si>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</si>
  <si>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</si>
  <si>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</si>
  <si>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</si>
  <si>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</si>
  <si>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</si>
  <si>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</si>
  <si>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</si>
  <si>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</si>
  <si>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</si>
  <si>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</si>
  <si>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</si>
  <si>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</si>
  <si>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</si>
  <si>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</si>
  <si>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</si>
  <si>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</si>
  <si>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</si>
  <si>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</si>
  <si>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</si>
  <si>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</si>
  <si>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</si>
  <si>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</si>
  <si>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</si>
  <si>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</si>
  <si>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</si>
  <si>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</si>
  <si>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</si>
  <si>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</si>
  <si>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</si>
  <si>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</si>
  <si>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</si>
  <si>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</si>
  <si>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</si>
  <si>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</si>
  <si>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</si>
  <si>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</si>
  <si>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</si>
  <si>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</si>
  <si>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</si>
  <si>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</si>
  <si>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</si>
  <si>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</si>
  <si>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</si>
  <si>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</si>
  <si>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</si>
  <si>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</si>
  <si>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</si>
  <si>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</si>
  <si>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</si>
  <si>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</si>
  <si>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</si>
  <si>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</si>
  <si>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</si>
  <si>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</si>
  <si>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</si>
  <si>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</si>
  <si>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</si>
  <si>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</si>
  <si>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</si>
  <si>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</si>
  <si>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</si>
  <si>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</si>
  <si>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</si>
  <si>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</si>
  <si>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</si>
  <si>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</si>
  <si>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</si>
  <si>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</si>
  <si>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</si>
  <si>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</si>
  <si>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</si>
  <si>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</si>
  <si>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</si>
  <si>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</si>
  <si>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</si>
  <si>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</si>
  <si>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</si>
  <si>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</si>
  <si>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</si>
  <si>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</si>
  <si>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</si>
  <si>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</si>
  <si>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</si>
  <si>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</si>
  <si>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</si>
  <si>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</si>
  <si>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</si>
  <si>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</si>
  <si>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</si>
  <si>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</si>
  <si>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</si>
  <si>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</si>
  <si>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</si>
  <si>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</si>
  <si>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</si>
  <si>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</si>
  <si>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</si>
  <si>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</si>
  <si>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</si>
  <si>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</si>
  <si>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</si>
  <si>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</si>
  <si>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</si>
  <si>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</si>
  <si>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</si>
  <si>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</si>
  <si>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</si>
  <si>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</si>
  <si>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</si>
  <si>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</si>
  <si>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</si>
  <si>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</si>
  <si>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</si>
  <si>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</si>
  <si>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</si>
  <si>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</si>
  <si>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</si>
  <si>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</si>
  <si>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</si>
  <si>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</si>
  <si>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</si>
  <si>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</si>
  <si>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</si>
  <si>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</si>
  <si>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</si>
  <si>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</si>
  <si>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</si>
  <si>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</si>
  <si>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</si>
  <si>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</si>
  <si>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</si>
  <si>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</si>
  <si>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</si>
  <si>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</si>
  <si>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</si>
  <si>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</si>
  <si>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</si>
  <si>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</si>
  <si>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</si>
  <si>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</si>
  <si>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</si>
  <si>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</si>
  <si>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</si>
  <si>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</si>
  <si>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</si>
  <si>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</si>
  <si>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</si>
  <si>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</si>
  <si>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</si>
  <si>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</si>
  <si>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</si>
  <si>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</si>
  <si>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</si>
  <si>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</si>
  <si>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</si>
  <si>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</si>
  <si>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</si>
  <si>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</si>
  <si>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</si>
  <si>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</si>
  <si>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</si>
  <si>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</si>
  <si>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</si>
  <si>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</si>
  <si>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</si>
  <si>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</si>
  <si>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</si>
  <si>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</si>
  <si>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</si>
  <si>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</si>
  <si>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</si>
  <si>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</si>
  <si>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</si>
  <si>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</si>
  <si>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</si>
  <si>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</si>
  <si>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</si>
  <si>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</si>
  <si>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</si>
  <si>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</si>
  <si>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</si>
  <si>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</si>
  <si>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</si>
  <si>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</si>
  <si>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</si>
  <si>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</si>
  <si>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</si>
  <si>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</si>
  <si>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</si>
  <si>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</si>
  <si>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</si>
  <si>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</si>
  <si>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</si>
  <si>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</si>
  <si>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</si>
  <si>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</si>
  <si>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</si>
  <si>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</si>
  <si>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</si>
  <si>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</si>
  <si>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</si>
  <si>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</si>
  <si>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</si>
  <si>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</si>
  <si>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</si>
  <si>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</si>
  <si>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</si>
  <si>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</si>
  <si>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</si>
  <si>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</si>
  <si>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</si>
  <si>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</si>
  <si>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</si>
  <si>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</si>
  <si>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</si>
  <si>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</si>
  <si>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</si>
  <si>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</si>
  <si>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</si>
  <si>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</si>
  <si>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</si>
  <si>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</si>
  <si>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</si>
  <si>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</si>
  <si>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</si>
  <si>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</si>
  <si>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</si>
  <si>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</si>
  <si>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</si>
  <si>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</si>
  <si>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</si>
  <si>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</si>
  <si>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</si>
  <si>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</si>
  <si>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</si>
  <si>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</si>
  <si>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</si>
  <si>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</si>
  <si>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</si>
  <si>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</si>
  <si>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</si>
  <si>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</si>
  <si>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</si>
  <si>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</si>
  <si>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</si>
  <si>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</si>
  <si>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</si>
  <si>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</si>
  <si>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</si>
  <si>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</si>
  <si>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</si>
  <si>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</si>
  <si>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</si>
  <si>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</si>
  <si>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</si>
  <si>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</si>
  <si>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</si>
  <si>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</si>
  <si>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</si>
  <si>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</si>
  <si>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</si>
  <si>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</si>
  <si>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</si>
  <si>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</si>
  <si>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</si>
  <si>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</si>
  <si>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</si>
  <si>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</si>
  <si>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</si>
  <si>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</si>
  <si>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</si>
  <si>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</si>
  <si>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</si>
  <si>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</si>
  <si>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</si>
  <si>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</si>
  <si>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</si>
  <si>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</si>
  <si>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</si>
  <si>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</si>
  <si>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</si>
  <si>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</si>
  <si>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</si>
  <si>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</si>
  <si>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</si>
  <si>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</si>
  <si>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</si>
  <si>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</si>
  <si>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</si>
  <si>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</si>
  <si>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</si>
  <si>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</si>
  <si>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</si>
  <si>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</si>
  <si>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</si>
  <si>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</si>
  <si>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</si>
  <si>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</si>
  <si>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</si>
  <si>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</si>
  <si>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</si>
  <si>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</si>
  <si>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</si>
  <si>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</si>
  <si>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</si>
  <si>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</si>
  <si>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</si>
  <si>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</si>
  <si>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</si>
  <si>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</si>
  <si>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</si>
  <si>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</si>
  <si>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</si>
  <si>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</si>
  <si>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</si>
  <si>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</si>
  <si>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</si>
  <si>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</si>
  <si>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</si>
  <si>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</si>
  <si>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</si>
  <si>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</si>
  <si>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</si>
  <si>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</si>
  <si>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</si>
  <si>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</si>
  <si>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</si>
  <si>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</si>
  <si>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</si>
  <si>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</si>
  <si>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</si>
  <si>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</si>
  <si>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</si>
  <si>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</si>
  <si>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</si>
  <si>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</si>
  <si>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</si>
  <si>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</si>
  <si>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</si>
  <si>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</si>
  <si>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</si>
  <si>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</si>
  <si>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</si>
  <si>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</si>
  <si>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</si>
  <si>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</si>
  <si>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</si>
  <si>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</si>
  <si>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</si>
  <si>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</si>
  <si>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</si>
  <si>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</si>
  <si>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</si>
  <si>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</si>
  <si>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</si>
  <si>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</si>
  <si>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</si>
  <si>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</si>
  <si>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</si>
  <si>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</si>
  <si>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</si>
  <si>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</si>
  <si>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</si>
  <si>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</si>
  <si>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</si>
  <si>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</si>
  <si>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</si>
  <si>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</si>
  <si>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</si>
  <si>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</si>
  <si>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</si>
  <si>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</si>
  <si>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</si>
  <si>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</si>
  <si>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</si>
  <si>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</si>
  <si>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</si>
  <si>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</si>
  <si>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</si>
  <si>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</si>
  <si>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</si>
  <si>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</si>
  <si>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</si>
  <si>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</si>
  <si>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</si>
  <si>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</si>
  <si>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</si>
  <si>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</si>
  <si>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</si>
  <si>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</si>
  <si>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</si>
  <si>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</si>
  <si>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</si>
  <si>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</si>
  <si>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</si>
  <si>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</si>
  <si>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</si>
  <si>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</si>
  <si>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</si>
  <si>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</si>
  <si>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</si>
  <si>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</si>
  <si>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</si>
  <si>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</si>
  <si>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</si>
  <si>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</si>
  <si>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</si>
  <si>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</si>
  <si>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</si>
  <si>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</si>
  <si>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</si>
  <si>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</si>
  <si>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</si>
  <si>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</si>
  <si>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</si>
  <si>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</si>
  <si>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</si>
  <si>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</si>
  <si>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</si>
  <si>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</si>
  <si>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</si>
  <si>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</si>
  <si>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</si>
  <si>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</si>
  <si>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</si>
  <si>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</si>
  <si>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</si>
  <si>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</si>
  <si>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</si>
  <si>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</si>
  <si>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</si>
  <si>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</si>
  <si>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</si>
  <si>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</si>
  <si>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</si>
  <si>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</si>
  <si>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</si>
  <si>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</si>
  <si>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</si>
  <si>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</si>
  <si>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</si>
  <si>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</si>
  <si>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</si>
  <si>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</si>
  <si>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</si>
  <si>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</si>
  <si>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</si>
  <si>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</si>
  <si>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</si>
  <si>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</si>
  <si>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</si>
  <si>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</si>
  <si>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</si>
  <si>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</si>
  <si>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</si>
  <si>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</si>
  <si>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</si>
  <si>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</si>
  <si>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</si>
  <si>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</si>
  <si>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</si>
  <si>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</si>
  <si>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</si>
  <si>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</si>
  <si>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</si>
  <si>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</si>
  <si>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</si>
  <si>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</si>
  <si>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</si>
  <si>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</si>
  <si>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</si>
  <si>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</si>
  <si>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</si>
  <si>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</si>
  <si>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</si>
  <si>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</si>
  <si>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</si>
  <si>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</si>
  <si>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</si>
  <si>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</si>
  <si>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</si>
  <si>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</si>
  <si>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</si>
  <si>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</si>
  <si>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</si>
  <si>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</si>
  <si>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</si>
  <si>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</si>
  <si>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</si>
  <si>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</si>
  <si>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</si>
  <si>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</si>
  <si>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</si>
  <si>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</si>
  <si>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</si>
  <si>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</si>
  <si>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</si>
  <si>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</si>
  <si>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</si>
  <si>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</si>
  <si>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</si>
  <si>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</si>
  <si>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</si>
  <si>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</si>
  <si>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</si>
  <si>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</si>
  <si>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</si>
  <si>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</si>
  <si>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</si>
  <si>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</si>
  <si>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</si>
  <si>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</si>
  <si>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</si>
  <si>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</si>
  <si>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</si>
  <si>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</si>
  <si>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</si>
  <si>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</si>
  <si>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</si>
  <si>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</si>
  <si>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</si>
  <si>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</si>
  <si>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</si>
  <si>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</si>
  <si>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</si>
  <si>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</si>
  <si>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</si>
  <si>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</si>
  <si>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</si>
  <si>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</si>
  <si>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</si>
  <si>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</si>
  <si>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</si>
  <si>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</si>
  <si>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</si>
  <si>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</si>
  <si>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</si>
  <si>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</si>
  <si>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</si>
  <si>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</si>
  <si>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</si>
  <si>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</si>
  <si>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</si>
  <si>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</si>
  <si>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</si>
  <si>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</si>
  <si>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</si>
  <si>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</si>
  <si>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</si>
  <si>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</si>
  <si>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</si>
  <si>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</si>
  <si>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</si>
  <si>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</si>
  <si>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</si>
  <si>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</si>
  <si>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</si>
  <si>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</si>
  <si>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</si>
  <si>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</si>
  <si>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</si>
  <si>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</si>
  <si>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</si>
  <si>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</si>
  <si>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</si>
  <si>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</si>
  <si>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</si>
  <si>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</si>
  <si>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</si>
  <si>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</si>
  <si>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</si>
  <si>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</si>
  <si>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</si>
  <si>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</si>
  <si>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</si>
  <si>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</si>
  <si>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</si>
  <si>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</si>
  <si>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</si>
  <si>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</si>
  <si>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</si>
  <si>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</si>
  <si>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</si>
  <si>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</si>
  <si>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</si>
  <si>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</si>
  <si>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</si>
  <si>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</si>
  <si>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</si>
  <si>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</si>
  <si>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</si>
  <si>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</si>
  <si>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</si>
  <si>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</si>
  <si>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</si>
  <si>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</si>
  <si>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</si>
  <si>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</si>
  <si>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</si>
  <si>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</si>
  <si>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</si>
  <si>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</si>
  <si>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</si>
  <si>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</si>
  <si>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</si>
  <si>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</si>
  <si>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</si>
  <si>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</si>
  <si>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</si>
  <si>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</si>
  <si>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</si>
  <si>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</si>
  <si>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</si>
  <si>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</si>
  <si>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</si>
  <si>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</si>
  <si>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</si>
  <si>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</si>
  <si>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</si>
  <si>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</si>
  <si>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</si>
  <si>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</si>
  <si>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</si>
  <si>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</si>
  <si>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</si>
  <si>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</si>
  <si>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</si>
  <si>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</si>
  <si>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</si>
  <si>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</si>
  <si>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</si>
  <si>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</si>
  <si>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</si>
  <si>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</si>
  <si>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</si>
  <si>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</si>
  <si>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</si>
  <si>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</si>
  <si>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</si>
  <si>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</si>
  <si>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</si>
  <si>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</si>
  <si>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</si>
  <si>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</si>
  <si>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</si>
  <si>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</si>
  <si>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</si>
  <si>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</si>
  <si>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</si>
  <si>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</si>
  <si>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</si>
  <si>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</si>
  <si>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</si>
  <si>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</si>
  <si>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</si>
  <si>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</si>
  <si>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</si>
  <si>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</si>
  <si>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</si>
  <si>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</si>
  <si>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</si>
  <si>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</si>
  <si>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</si>
  <si>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</si>
  <si>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</si>
  <si>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</si>
  <si>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</si>
  <si>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</si>
  <si>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</si>
  <si>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</si>
  <si>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</si>
  <si>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</si>
  <si>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</si>
  <si>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</si>
  <si>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</si>
  <si>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</si>
  <si>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</si>
  <si>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</si>
  <si>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</si>
  <si>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</si>
  <si>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</si>
  <si>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</si>
  <si>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</si>
  <si>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</si>
  <si>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</si>
  <si>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</si>
  <si>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</si>
  <si>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</si>
  <si>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</si>
  <si>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</si>
  <si>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</si>
  <si>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</si>
  <si>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</si>
  <si>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</si>
  <si>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</si>
  <si>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</si>
  <si>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</si>
  <si>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</si>
  <si>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</si>
  <si>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</si>
  <si>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</si>
  <si>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</si>
  <si>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</si>
  <si>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</si>
  <si>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</si>
  <si>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</si>
  <si>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</si>
  <si>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</si>
  <si>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</si>
  <si>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</si>
  <si>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</si>
  <si>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</si>
  <si>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</si>
  <si>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</si>
  <si>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</si>
  <si>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</si>
  <si>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</si>
  <si>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</si>
  <si>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</si>
  <si>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</si>
  <si>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</si>
  <si>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</si>
  <si>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</si>
  <si>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</si>
  <si>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</si>
  <si>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</si>
  <si>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</si>
  <si>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</si>
  <si>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</si>
  <si>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</si>
  <si>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</si>
  <si>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</si>
  <si>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</si>
  <si>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</si>
  <si>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</si>
  <si>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</si>
  <si>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</si>
  <si>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</si>
  <si>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</si>
  <si>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</si>
  <si>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</si>
  <si>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</si>
  <si>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</si>
  <si>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</si>
  <si>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</si>
  <si>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</si>
  <si>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</si>
  <si>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</si>
  <si>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</si>
  <si>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</si>
  <si>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</si>
  <si>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</si>
  <si>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</si>
  <si>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</si>
  <si>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</si>
  <si>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</si>
  <si>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</si>
  <si>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</si>
  <si>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</si>
  <si>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</si>
  <si>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</si>
  <si>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</si>
  <si>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</si>
  <si>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</si>
  <si>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</si>
  <si>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</si>
  <si>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</si>
  <si>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</si>
  <si>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</si>
  <si>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</si>
  <si>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</si>
  <si>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</si>
  <si>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</si>
  <si>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</si>
  <si>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</si>
  <si>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</si>
  <si>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</si>
  <si>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</si>
  <si>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</si>
  <si>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</si>
  <si>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</si>
  <si>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</si>
  <si>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</si>
  <si>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</si>
  <si>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</si>
  <si>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</si>
  <si>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</si>
  <si>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</si>
  <si>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</si>
  <si>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</si>
  <si>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</si>
  <si>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</si>
  <si>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</si>
  <si>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</si>
  <si>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</si>
  <si>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</si>
  <si>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</si>
  <si>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</si>
  <si>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</si>
  <si>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</si>
  <si>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</si>
  <si>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</si>
  <si>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</si>
  <si>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</si>
  <si>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</si>
  <si>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</si>
  <si>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</si>
  <si>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</si>
  <si>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</si>
  <si>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</si>
  <si>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</si>
  <si>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</si>
  <si>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</si>
  <si>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</si>
  <si>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</si>
  <si>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</si>
  <si>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</si>
  <si>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</si>
  <si>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</si>
  <si>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</si>
  <si>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Nederlands</t>
  </si>
  <si>
    <t>Hovenier niveau 2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</si>
  <si>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</si>
  <si>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</si>
  <si>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</si>
  <si>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</si>
  <si>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</si>
  <si>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</si>
  <si>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</si>
  <si>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</si>
  <si>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</si>
  <si>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30 juni 2017</t>
  </si>
  <si>
    <t>Minimaal 1 dag</t>
  </si>
  <si>
    <t>B1-K1: Uitvoeren werkzaamheden ten behoeve van aanleg/inrichting en onderhoud/beheer natuur, grond en
water                                                                                                                                       P1-K1: Uitvoeren aanleg en onderhoud tuinen en parken</t>
  </si>
  <si>
    <t xml:space="preserve">P1-K1-W1: Legt tuinen en/of parken aan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</si>
  <si>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                                                      P1-K1-W2: Voert onderhoud uit aan tuinen en/of parken          </t>
  </si>
  <si>
    <t xml:space="preserve"> P1-K1: Uitvoeren aanleg en onderhoud tuinen en parken</t>
  </si>
  <si>
    <t>2018-2019</t>
  </si>
  <si>
    <t>mbo Oostland</t>
  </si>
  <si>
    <t>mentor uur en LB</t>
  </si>
  <si>
    <t>biologie</t>
  </si>
  <si>
    <t>burgerschap</t>
  </si>
  <si>
    <t>Praktijk</t>
  </si>
  <si>
    <t>Keuzedeel 1 Engels</t>
  </si>
  <si>
    <t>Keuzedeel 2 Duits</t>
  </si>
  <si>
    <t>keuzedeel 3 ondernemend gedrag</t>
  </si>
  <si>
    <t>BPV Stage 1</t>
  </si>
  <si>
    <t>BPV Stage 2</t>
  </si>
  <si>
    <t>Nederlands Spreken 2F</t>
  </si>
  <si>
    <t>Rekenen 2F</t>
  </si>
  <si>
    <t>projecturen</t>
  </si>
  <si>
    <t>Overig 2</t>
  </si>
  <si>
    <t>Overig 3</t>
  </si>
  <si>
    <t xml:space="preserve"> Keuze eind leerjaar 2 
minimum aantal van 10 studenten                                                     
</t>
  </si>
  <si>
    <t xml:space="preserve">1. K0959  Duits in het beroepsonderwijs                                                                                                                                                                           2. K0984 Engels A1/A2                                                                                      3. K0211 Ondernemend gedrag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</si>
</sst>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5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3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4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1" xfId="0" applyFont="1" applyFill="1" applyBorder="1" applyProtection="1"/>
    <xf numFmtId="0" fontId="5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2" fillId="44" borderId="45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0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 wrapText="1"/>
    </xf>
    <xf numFmtId="0" fontId="53" fillId="0" borderId="35" xfId="0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/>
    </xf>
    <xf numFmtId="0" fontId="53" fillId="0" borderId="36" xfId="0" applyFont="1" applyBorder="1" applyAlignment="1">
      <alignment vertical="center" wrapText="1"/>
    </xf>
    <xf numFmtId="0" fontId="52" fillId="0" borderId="49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0" xfId="0" applyNumberFormat="1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 wrapText="1"/>
    </xf>
    <xf numFmtId="0" fontId="53" fillId="0" borderId="35" xfId="0" applyFont="1" applyFill="1" applyBorder="1" applyAlignment="1">
      <alignment vertical="center" wrapText="1"/>
    </xf>
    <xf numFmtId="1" fontId="53" fillId="43" borderId="50" xfId="0" applyNumberFormat="1" applyFont="1" applyFill="1" applyBorder="1" applyAlignment="1">
      <alignment vertical="center" wrapText="1"/>
    </xf>
    <xf numFmtId="0" fontId="53" fillId="43" borderId="35" xfId="0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/>
    </xf>
    <xf numFmtId="1" fontId="53" fillId="0" borderId="51" xfId="0" applyNumberFormat="1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 wrapText="1"/>
    </xf>
    <xf numFmtId="0" fontId="53" fillId="0" borderId="37" xfId="0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/>
    </xf>
    <xf numFmtId="0" fontId="52" fillId="0" borderId="48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2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5" xfId="0" applyFont="1" applyBorder="1" applyAlignment="1">
      <alignment vertical="center"/>
    </xf>
    <xf numFmtId="0" fontId="53" fillId="43" borderId="35" xfId="0" applyFont="1" applyFill="1" applyBorder="1" applyAlignment="1">
      <alignment vertical="center"/>
    </xf>
    <xf numFmtId="0" fontId="52" fillId="43" borderId="50" xfId="0" applyFont="1" applyFill="1" applyBorder="1" applyAlignment="1">
      <alignment vertical="center" wrapText="1"/>
    </xf>
    <xf numFmtId="0" fontId="52" fillId="0" borderId="35" xfId="0" applyFont="1" applyBorder="1" applyAlignment="1">
      <alignment vertical="center"/>
    </xf>
    <xf numFmtId="0" fontId="52" fillId="43" borderId="35" xfId="0" applyFont="1" applyFill="1" applyBorder="1" applyAlignment="1">
      <alignment vertical="center"/>
    </xf>
    <xf numFmtId="0" fontId="53" fillId="0" borderId="3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0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34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3" xfId="0" applyFont="1" applyFill="1" applyBorder="1" applyAlignment="1">
      <alignment vertical="center"/>
    </xf>
    <xf numFmtId="0" fontId="30" fillId="42" borderId="5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49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49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9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0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8" xfId="0" applyFont="1" applyFill="1" applyBorder="1" applyProtection="1"/>
    <xf numFmtId="0" fontId="5" fillId="44" borderId="39" xfId="0" applyFont="1" applyFill="1" applyBorder="1" applyProtection="1"/>
    <xf numFmtId="0" fontId="5" fillId="44" borderId="39" xfId="0" applyFont="1" applyFill="1" applyBorder="1" applyAlignment="1" applyProtection="1">
      <alignment horizontal="center"/>
    </xf>
    <xf numFmtId="0" fontId="5" fillId="44" borderId="40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4" xfId="0" applyFont="1" applyFill="1" applyBorder="1" applyProtection="1"/>
    <xf numFmtId="0" fontId="51" fillId="49" borderId="46" xfId="0" applyFont="1" applyFill="1" applyBorder="1" applyAlignment="1" applyProtection="1">
      <alignment horizontal="center" vertical="center"/>
    </xf>
    <xf numFmtId="0" fontId="51" fillId="49" borderId="47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1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57" xfId="1" applyNumberFormat="1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3" fontId="6" fillId="45" borderId="34" xfId="0" applyNumberFormat="1" applyFont="1" applyFill="1" applyBorder="1" applyAlignment="1" applyProtection="1">
      <alignment horizontal="center" vertical="center"/>
      <protection locked="0"/>
    </xf>
    <xf numFmtId="0" fontId="54" fillId="3" borderId="56" xfId="0" applyFont="1" applyFill="1" applyBorder="1" applyProtection="1">
      <protection locked="0"/>
    </xf>
    <xf numFmtId="0" fontId="54" fillId="9" borderId="57" xfId="0" applyFont="1" applyFill="1" applyBorder="1" applyAlignment="1" applyProtection="1">
      <alignment horizontal="center"/>
      <protection locked="0"/>
    </xf>
    <xf numFmtId="0" fontId="54" fillId="50" borderId="57" xfId="0" applyFont="1" applyFill="1" applyBorder="1" applyAlignment="1" applyProtection="1">
      <alignment horizontal="center"/>
      <protection locked="0"/>
    </xf>
    <xf numFmtId="0" fontId="55" fillId="54" borderId="57" xfId="0" applyFont="1" applyFill="1" applyBorder="1" applyAlignment="1" applyProtection="1">
      <alignment horizontal="center"/>
      <protection locked="0"/>
    </xf>
    <xf numFmtId="0" fontId="54" fillId="53" borderId="57" xfId="0" applyFont="1" applyFill="1" applyBorder="1" applyAlignment="1" applyProtection="1">
      <alignment horizontal="center"/>
      <protection locked="0"/>
    </xf>
    <xf numFmtId="0" fontId="55" fillId="5" borderId="57" xfId="0" applyFont="1" applyFill="1" applyBorder="1" applyAlignment="1" applyProtection="1">
      <alignment horizontal="center"/>
      <protection locked="0"/>
    </xf>
    <xf numFmtId="164" fontId="21" fillId="0" borderId="57" xfId="1" applyNumberFormat="1" applyFont="1" applyFill="1" applyBorder="1" applyProtection="1">
      <protection locked="0"/>
    </xf>
    <xf numFmtId="164" fontId="21" fillId="7" borderId="56" xfId="1" applyNumberFormat="1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0" xfId="1" applyNumberFormat="1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21" fillId="0" borderId="2" xfId="0" applyFont="1" applyFill="1" applyBorder="1" applyAlignment="1" applyProtection="1">
      <protection locked="0"/>
    </xf>
    <xf numFmtId="0" fontId="55" fillId="54" borderId="58" xfId="0" applyFont="1" applyFill="1" applyBorder="1" applyAlignment="1" applyProtection="1">
      <alignment horizontal="left"/>
      <protection locked="0"/>
    </xf>
    <xf numFmtId="0" fontId="55" fillId="54" borderId="59" xfId="0" applyFont="1" applyFill="1" applyBorder="1" applyAlignment="1" applyProtection="1">
      <alignment horizontal="left"/>
      <protection locked="0"/>
    </xf>
    <xf numFmtId="0" fontId="54" fillId="53" borderId="58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left"/>
      <protection locked="0"/>
    </xf>
    <xf numFmtId="0" fontId="55" fillId="5" borderId="58" xfId="0" applyFont="1" applyFill="1" applyBorder="1" applyAlignment="1" applyProtection="1">
      <alignment horizontal="left"/>
      <protection locked="0"/>
    </xf>
    <xf numFmtId="0" fontId="55" fillId="5" borderId="59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58" xfId="0" applyFont="1" applyFill="1" applyBorder="1" applyAlignment="1" applyProtection="1">
      <alignment horizontal="left"/>
      <protection locked="0"/>
    </xf>
    <xf numFmtId="0" fontId="54" fillId="50" borderId="59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9" borderId="56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center" vertical="top" wrapText="1"/>
      <protection locked="0"/>
    </xf>
    <xf numFmtId="0" fontId="54" fillId="9" borderId="58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9" borderId="55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idingsplan%2025448_Medewerker_dierverzorg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5">
          <cell r="B25">
            <v>42927</v>
          </cell>
        </row>
        <row r="26">
          <cell r="B26" t="str">
            <v>Bleiswijk</v>
          </cell>
        </row>
        <row r="27">
          <cell r="B27" t="str">
            <v>C. de Jong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Crebolijst"/>
      <sheetName val="Variabelen"/>
      <sheetName val="Examenprogramma"/>
      <sheetName val="db_crebolijst_all"/>
      <sheetName val="db_duur"/>
      <sheetName val="Blad1"/>
    </sheetNames>
    <sheetDataSet>
      <sheetData sheetId="0">
        <row r="5">
          <cell r="H5" t="str">
            <v>Dierverzorging 23214 (Medewerker dierverzorging)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zoomScale="80" zoomScaleNormal="80" workbookViewId="0">
      <selection activeCell="K42" sqref="K42"/>
    </sheetView>
  </sheetViews>
  <sheetFormatPr defaultRowHeight="12.75" x14ac:dyDescent="0.2"/>
  <cols>
    <col min="1" max="1" width="1.7109375" style="270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87" customWidth="1"/>
    <col min="8" max="8" width="4.5703125" style="287" customWidth="1"/>
    <col min="9" max="10" width="1.7109375" style="287" customWidth="1"/>
    <col min="11" max="11" width="11.7109375" style="287" customWidth="1"/>
    <col min="12" max="14" width="1.7109375" style="287" customWidth="1"/>
    <col min="15" max="15" width="11.7109375" style="287" customWidth="1"/>
    <col min="16" max="18" width="1.7109375" style="287" customWidth="1"/>
    <col min="19" max="19" width="11.7109375" style="287" customWidth="1"/>
    <col min="20" max="22" width="1.7109375" style="287" customWidth="1"/>
    <col min="23" max="23" width="11.7109375" style="287" customWidth="1"/>
    <col min="24" max="25" width="6.85546875" style="67" customWidth="1"/>
    <col min="26" max="26" width="8.85546875" style="270"/>
    <col min="27" max="41" width="9.140625" style="270"/>
    <col min="42" max="43" width="8.85546875" style="270"/>
    <col min="44" max="44" width="12.140625" style="270" customWidth="1"/>
    <col min="45" max="45" width="8.85546875" style="270" customWidth="1"/>
    <col min="46" max="51" width="5.28515625" style="270" customWidth="1"/>
    <col min="52" max="58" width="8.85546875" style="270" customWidth="1"/>
    <col min="59" max="125" width="8.85546875" style="270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0" customFormat="1" ht="14.25" customHeight="1" thickBot="1" x14ac:dyDescent="0.25"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1"/>
      <c r="AR1" s="273" t="s">
        <v>872</v>
      </c>
      <c r="AS1" s="273"/>
      <c r="AT1" s="273"/>
      <c r="AU1" s="273"/>
      <c r="AV1" s="273"/>
      <c r="AW1" s="273"/>
      <c r="AX1" s="273"/>
      <c r="AY1" s="273"/>
    </row>
    <row r="2" spans="2:51" ht="14.25" customHeight="1" thickBot="1" x14ac:dyDescent="0.25">
      <c r="B2" s="255"/>
      <c r="C2" s="256" t="s">
        <v>143</v>
      </c>
      <c r="D2" s="257"/>
      <c r="E2" s="256"/>
      <c r="F2" s="256"/>
      <c r="G2" s="257" t="s">
        <v>27</v>
      </c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6"/>
      <c r="Y2" s="258"/>
      <c r="AR2" s="273" t="s">
        <v>881</v>
      </c>
      <c r="AS2" s="273"/>
      <c r="AT2" s="273"/>
      <c r="AU2" s="273"/>
      <c r="AV2" s="273"/>
      <c r="AW2" s="273"/>
      <c r="AX2" s="273"/>
      <c r="AY2" s="273"/>
    </row>
    <row r="3" spans="2:51" ht="14.25" customHeight="1" thickBot="1" x14ac:dyDescent="0.25">
      <c r="B3" s="143"/>
      <c r="C3" s="64" t="s">
        <v>969</v>
      </c>
      <c r="D3" s="259"/>
      <c r="E3" s="140"/>
      <c r="F3" s="348" t="s">
        <v>953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3"/>
      <c r="AS3" s="273"/>
      <c r="AT3" s="273"/>
      <c r="AU3" s="273"/>
      <c r="AV3" s="273"/>
      <c r="AW3" s="273"/>
      <c r="AX3" s="273"/>
      <c r="AY3" s="273"/>
    </row>
    <row r="4" spans="2:51" ht="14.25" customHeight="1" thickBot="1" x14ac:dyDescent="0.25">
      <c r="B4" s="143"/>
      <c r="C4" s="260" t="s">
        <v>136</v>
      </c>
      <c r="D4" s="261" t="s">
        <v>137</v>
      </c>
      <c r="E4" s="140"/>
      <c r="F4" s="262"/>
      <c r="G4" s="263" t="s">
        <v>140</v>
      </c>
      <c r="H4" s="263"/>
      <c r="I4" s="351" t="s">
        <v>142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2"/>
      <c r="Y4" s="144"/>
      <c r="AR4" s="273"/>
      <c r="AS4" s="273"/>
      <c r="AT4" s="273"/>
      <c r="AU4" s="273"/>
      <c r="AV4" s="273"/>
      <c r="AW4" s="273"/>
      <c r="AX4" s="273"/>
      <c r="AY4" s="273"/>
    </row>
    <row r="5" spans="2:51" ht="15.75" customHeight="1" thickBot="1" x14ac:dyDescent="0.25">
      <c r="B5" s="143"/>
      <c r="C5" s="49"/>
      <c r="D5" s="183">
        <v>2</v>
      </c>
      <c r="E5" s="264"/>
      <c r="F5" s="354">
        <v>25452</v>
      </c>
      <c r="G5" s="355"/>
      <c r="H5" s="352" t="str">
        <f>IFERROR(VLOOKUP(F5,db_crebolijst_all!A3:S497,17),"1")</f>
        <v>Groene ruimte 23171 (Medewerker hovenier)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74"/>
      <c r="AB5" s="274"/>
      <c r="AC5" s="275" t="s">
        <v>910</v>
      </c>
      <c r="AD5" s="276"/>
      <c r="AE5" s="276"/>
      <c r="AF5" s="276"/>
      <c r="AR5" s="273"/>
      <c r="AS5" s="273"/>
      <c r="AT5" s="273"/>
      <c r="AU5" s="273"/>
      <c r="AV5" s="273"/>
      <c r="AW5" s="273"/>
      <c r="AX5" s="273"/>
      <c r="AY5" s="273"/>
    </row>
    <row r="6" spans="2:51" ht="14.25" customHeight="1" thickBot="1" x14ac:dyDescent="0.25">
      <c r="B6" s="143"/>
      <c r="C6" s="265" t="s">
        <v>138</v>
      </c>
      <c r="D6" s="266" t="s">
        <v>139</v>
      </c>
      <c r="E6" s="140"/>
      <c r="F6" s="140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40"/>
      <c r="Y6" s="144"/>
      <c r="AA6" s="276"/>
      <c r="AB6" s="276"/>
      <c r="AC6" s="276"/>
      <c r="AD6" s="276"/>
      <c r="AE6" s="276"/>
      <c r="AF6" s="276"/>
      <c r="AR6" s="273"/>
      <c r="AS6" s="273"/>
      <c r="AT6" s="277" t="s">
        <v>873</v>
      </c>
      <c r="AU6" s="277" t="s">
        <v>866</v>
      </c>
      <c r="AV6" s="277" t="s">
        <v>874</v>
      </c>
      <c r="AW6" s="277" t="s">
        <v>874</v>
      </c>
      <c r="AX6" s="277" t="s">
        <v>876</v>
      </c>
      <c r="AY6" s="277" t="s">
        <v>877</v>
      </c>
    </row>
    <row r="7" spans="2:51" ht="15.75" customHeight="1" thickBot="1" x14ac:dyDescent="0.25">
      <c r="B7" s="143"/>
      <c r="C7" s="148" t="s">
        <v>7</v>
      </c>
      <c r="D7" s="304">
        <f>IFERROR(VLOOKUP(F5,db_crebolijst_all!A3:Q497,db_crebolijst_all!J1),"gcg")</f>
        <v>2</v>
      </c>
      <c r="E7" s="264"/>
      <c r="F7" s="336" t="s">
        <v>141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3" t="str">
        <f>CONCATENATE(C7,";",D5+AS10)</f>
        <v>BOL;2</v>
      </c>
      <c r="AS7" s="278" t="s">
        <v>191</v>
      </c>
      <c r="AT7" s="279">
        <f>VLOOKUP($AR$7,db_duur!$B$2:$J$11,4)</f>
        <v>700</v>
      </c>
      <c r="AU7" s="279"/>
      <c r="AV7" s="279"/>
      <c r="AW7" s="279"/>
      <c r="AX7" s="279"/>
      <c r="AY7" s="280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68"/>
      <c r="H8" s="268"/>
      <c r="I8" s="268"/>
      <c r="J8" s="269"/>
      <c r="K8" s="269"/>
      <c r="L8" s="269"/>
      <c r="M8" s="268"/>
      <c r="N8" s="269"/>
      <c r="O8" s="269"/>
      <c r="P8" s="269"/>
      <c r="Q8" s="268"/>
      <c r="R8" s="269"/>
      <c r="S8" s="269"/>
      <c r="T8" s="269"/>
      <c r="U8" s="268"/>
      <c r="V8" s="268"/>
      <c r="W8" s="268"/>
      <c r="X8" s="140"/>
      <c r="Y8" s="144"/>
      <c r="AR8" s="273"/>
      <c r="AS8" s="278" t="s">
        <v>0</v>
      </c>
      <c r="AT8" s="279">
        <f>VLOOKUP($AR$7,db_duur!$B$2:$J$11,6)</f>
        <v>0</v>
      </c>
      <c r="AU8" s="279"/>
      <c r="AV8" s="279"/>
      <c r="AW8" s="279"/>
      <c r="AX8" s="279"/>
      <c r="AY8" s="280">
        <f>VLOOKUP($AR$7,db_duur!$B$2:$J$11,7)</f>
        <v>450</v>
      </c>
    </row>
    <row r="9" spans="2:51" ht="21.75" customHeight="1" thickBot="1" x14ac:dyDescent="0.25">
      <c r="B9" s="143"/>
      <c r="C9" s="142" t="s">
        <v>135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3"/>
      <c r="AS9" s="273"/>
      <c r="AT9" s="277"/>
      <c r="AU9" s="277"/>
      <c r="AV9" s="277"/>
      <c r="AW9" s="277"/>
      <c r="AX9" s="277"/>
      <c r="AY9" s="277">
        <f>VLOOKUP($AR$7,db_duur!$B$2:$J$11,9)</f>
        <v>2000</v>
      </c>
    </row>
    <row r="10" spans="2:51" ht="18.75" customHeight="1" thickBot="1" x14ac:dyDescent="0.2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319"/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4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319"/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R12" s="282"/>
      <c r="AS12" s="283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1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1"/>
      <c r="AS16" s="281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39" t="s">
        <v>191</v>
      </c>
      <c r="D18" s="78"/>
      <c r="F18" s="342">
        <f>IFERROR(W10*(1+$C$10),AC5)</f>
        <v>1337.5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5" customHeight="1" thickBot="1" x14ac:dyDescent="0.2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0"/>
      <c r="D21" s="74" t="s">
        <v>29</v>
      </c>
      <c r="E21" s="83"/>
      <c r="F21" s="84"/>
      <c r="G21" s="284">
        <f>G10*(1+$C$10)</f>
        <v>749</v>
      </c>
      <c r="H21" s="86"/>
      <c r="I21" s="75"/>
      <c r="J21" s="87"/>
      <c r="K21" s="284">
        <f>K10*(1+$C$10)</f>
        <v>588.5</v>
      </c>
      <c r="L21" s="86"/>
      <c r="M21" s="75"/>
      <c r="N21" s="87"/>
      <c r="O21" s="284">
        <f>O10*(1+$C$10)</f>
        <v>0</v>
      </c>
      <c r="P21" s="86"/>
      <c r="Q21" s="75"/>
      <c r="R21" s="87"/>
      <c r="S21" s="28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5" customHeight="1" x14ac:dyDescent="0.2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0"/>
      <c r="D23" s="75" t="s">
        <v>17</v>
      </c>
      <c r="E23" s="89"/>
      <c r="F23" s="90"/>
      <c r="G23" s="284">
        <f>Opleidingsplan!J68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84">
        <f>Opleidingsplan!AI68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4">
        <f>Opleidingsplan!BN115+Opleidingsplan!BL115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4">
        <f>Opleidingsplan!CK115</f>
        <v>0</v>
      </c>
      <c r="T29" s="86"/>
      <c r="U29" s="75"/>
      <c r="V29" s="87"/>
      <c r="W29" s="85">
        <f>+G23+K25+O27+S29</f>
        <v>1422</v>
      </c>
      <c r="X29" s="86"/>
      <c r="Y29" s="76"/>
    </row>
    <row r="30" spans="2:25" ht="10.15" customHeight="1" x14ac:dyDescent="0.2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0"/>
      <c r="D31" s="74" t="s">
        <v>4</v>
      </c>
      <c r="E31" s="83"/>
      <c r="F31" s="88"/>
      <c r="G31" s="285">
        <f>+G23-G21</f>
        <v>43</v>
      </c>
      <c r="H31" s="86"/>
      <c r="I31" s="75"/>
      <c r="J31" s="87"/>
      <c r="K31" s="285">
        <f>+K25-K21</f>
        <v>41.5</v>
      </c>
      <c r="L31" s="86"/>
      <c r="M31" s="75"/>
      <c r="N31" s="87"/>
      <c r="O31" s="285">
        <f>+O27-O21</f>
        <v>0</v>
      </c>
      <c r="P31" s="86"/>
      <c r="Q31" s="75"/>
      <c r="R31" s="87"/>
      <c r="S31" s="285">
        <f>+S29-S21</f>
        <v>0</v>
      </c>
      <c r="T31" s="86"/>
      <c r="U31" s="75"/>
      <c r="V31" s="87"/>
      <c r="W31" s="85">
        <f>+W29-W21</f>
        <v>84.5</v>
      </c>
      <c r="X31" s="86"/>
      <c r="Y31" s="76"/>
    </row>
    <row r="32" spans="2:25" ht="10.15" customHeight="1" thickBot="1" x14ac:dyDescent="0.2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39" t="s">
        <v>0</v>
      </c>
      <c r="D34" s="78"/>
      <c r="F34" s="342">
        <f>W11*(1+$C$11)</f>
        <v>802.5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5" customHeight="1" thickBot="1" x14ac:dyDescent="0.2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0"/>
      <c r="D37" s="74" t="s">
        <v>29</v>
      </c>
      <c r="E37" s="83"/>
      <c r="F37" s="84"/>
      <c r="G37" s="284">
        <f>G11*(1+$C$11)</f>
        <v>321</v>
      </c>
      <c r="H37" s="76"/>
      <c r="I37" s="77"/>
      <c r="J37" s="88"/>
      <c r="K37" s="284">
        <f>K11*(1+$C$11)</f>
        <v>481.5</v>
      </c>
      <c r="L37" s="86"/>
      <c r="M37" s="75"/>
      <c r="N37" s="87"/>
      <c r="O37" s="284">
        <f>O11*(1+$C$11)</f>
        <v>0</v>
      </c>
      <c r="P37" s="86"/>
      <c r="Q37" s="75"/>
      <c r="R37" s="87"/>
      <c r="S37" s="28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5" customHeight="1" x14ac:dyDescent="0.2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0"/>
      <c r="D39" s="75" t="s">
        <v>17</v>
      </c>
      <c r="E39" s="89"/>
      <c r="F39" s="90"/>
      <c r="G39" s="284">
        <f>Opleidingsplan!K68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84">
        <f>Opleidingsplan!AJ68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4">
        <f>Opleidingsplan!BM115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4">
        <f>Opleidingsplan!CL115</f>
        <v>0</v>
      </c>
      <c r="T45" s="86"/>
      <c r="U45" s="75"/>
      <c r="V45" s="87"/>
      <c r="W45" s="85">
        <f>+G39+K41+O43+S45</f>
        <v>837</v>
      </c>
      <c r="X45" s="86"/>
      <c r="Y45" s="76"/>
    </row>
    <row r="46" spans="2:25" ht="10.15" customHeight="1" x14ac:dyDescent="0.2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0"/>
      <c r="D47" s="74" t="s">
        <v>4</v>
      </c>
      <c r="E47" s="83"/>
      <c r="F47" s="88"/>
      <c r="G47" s="285">
        <f>+G39-G37</f>
        <v>-12</v>
      </c>
      <c r="H47" s="86"/>
      <c r="I47" s="75"/>
      <c r="J47" s="87"/>
      <c r="K47" s="285">
        <f>+K41-K37</f>
        <v>46.5</v>
      </c>
      <c r="L47" s="86"/>
      <c r="M47" s="75"/>
      <c r="N47" s="87"/>
      <c r="O47" s="285">
        <f>+O43-O37</f>
        <v>0</v>
      </c>
      <c r="P47" s="86"/>
      <c r="Q47" s="75"/>
      <c r="R47" s="87"/>
      <c r="S47" s="285">
        <f>+S45-S37</f>
        <v>0</v>
      </c>
      <c r="T47" s="86"/>
      <c r="U47" s="75"/>
      <c r="V47" s="87"/>
      <c r="W47" s="85">
        <f>(G47+K47+O47+S47)</f>
        <v>34.5</v>
      </c>
      <c r="X47" s="86"/>
      <c r="Y47" s="76"/>
    </row>
    <row r="48" spans="2:25" ht="10.15" customHeight="1" thickBot="1" x14ac:dyDescent="0.2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0" t="s">
        <v>4</v>
      </c>
      <c r="D50" s="78"/>
      <c r="E50" s="73"/>
      <c r="F50" s="333">
        <f>F18+F34+W12-W11-W10</f>
        <v>2140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5" customHeight="1" thickBot="1" x14ac:dyDescent="0.2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1"/>
      <c r="D53" s="74" t="s">
        <v>29</v>
      </c>
      <c r="E53" s="83"/>
      <c r="F53" s="84"/>
      <c r="G53" s="284">
        <f>+G21+G37</f>
        <v>1070</v>
      </c>
      <c r="H53" s="76"/>
      <c r="I53" s="77"/>
      <c r="J53" s="88"/>
      <c r="K53" s="284">
        <f>+K21+K37</f>
        <v>1070</v>
      </c>
      <c r="L53" s="86"/>
      <c r="M53" s="75"/>
      <c r="N53" s="87"/>
      <c r="O53" s="284">
        <f>+O21+O37</f>
        <v>0</v>
      </c>
      <c r="P53" s="86"/>
      <c r="Q53" s="75"/>
      <c r="R53" s="87"/>
      <c r="S53" s="28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1"/>
    </row>
    <row r="54" spans="1:125" ht="10.15" customHeight="1" x14ac:dyDescent="0.2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1"/>
    </row>
    <row r="55" spans="1:125" ht="14.25" customHeight="1" x14ac:dyDescent="0.2">
      <c r="B55" s="72"/>
      <c r="C55" s="331"/>
      <c r="D55" s="74" t="s">
        <v>191</v>
      </c>
      <c r="E55" s="83"/>
      <c r="F55" s="84"/>
      <c r="G55" s="284">
        <f>G23</f>
        <v>792</v>
      </c>
      <c r="H55" s="86"/>
      <c r="I55" s="75"/>
      <c r="J55" s="87"/>
      <c r="K55" s="284">
        <f>K25</f>
        <v>630</v>
      </c>
      <c r="L55" s="86"/>
      <c r="M55" s="75"/>
      <c r="N55" s="87"/>
      <c r="O55" s="284">
        <f>O27</f>
        <v>0</v>
      </c>
      <c r="P55" s="86"/>
      <c r="Q55" s="75"/>
      <c r="R55" s="87"/>
      <c r="S55" s="284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1422</v>
      </c>
      <c r="X55" s="100"/>
      <c r="Y55" s="76"/>
    </row>
    <row r="56" spans="1:125" ht="14.25" customHeight="1" x14ac:dyDescent="0.2">
      <c r="B56" s="72"/>
      <c r="C56" s="331"/>
      <c r="D56" s="74" t="s">
        <v>0</v>
      </c>
      <c r="E56" s="83"/>
      <c r="F56" s="84"/>
      <c r="G56" s="284">
        <f>G39</f>
        <v>309</v>
      </c>
      <c r="H56" s="86"/>
      <c r="I56" s="75"/>
      <c r="J56" s="87"/>
      <c r="K56" s="284">
        <f>K41</f>
        <v>528</v>
      </c>
      <c r="L56" s="86"/>
      <c r="M56" s="75"/>
      <c r="N56" s="87"/>
      <c r="O56" s="284">
        <f>O43</f>
        <v>0</v>
      </c>
      <c r="P56" s="86"/>
      <c r="Q56" s="75"/>
      <c r="R56" s="87"/>
      <c r="S56" s="28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837</v>
      </c>
      <c r="X56" s="100"/>
      <c r="Y56" s="76"/>
    </row>
    <row r="57" spans="1:125" s="286" customFormat="1" ht="14.25" customHeight="1" x14ac:dyDescent="0.2">
      <c r="A57" s="276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0.37051792828685259</v>
      </c>
      <c r="X57" s="113"/>
      <c r="Y57" s="114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</row>
    <row r="58" spans="1:125" ht="14.25" customHeight="1" x14ac:dyDescent="0.2">
      <c r="B58" s="72"/>
      <c r="C58" s="331"/>
      <c r="D58" s="74" t="s">
        <v>4</v>
      </c>
      <c r="E58" s="83"/>
      <c r="F58" s="88"/>
      <c r="G58" s="284">
        <f>+G55+G56</f>
        <v>1101</v>
      </c>
      <c r="H58" s="76"/>
      <c r="I58" s="77"/>
      <c r="J58" s="88"/>
      <c r="K58" s="284">
        <f>+K55+K56</f>
        <v>1158</v>
      </c>
      <c r="L58" s="86"/>
      <c r="M58" s="75"/>
      <c r="N58" s="87"/>
      <c r="O58" s="284">
        <f>+O55+O56</f>
        <v>0</v>
      </c>
      <c r="P58" s="86"/>
      <c r="Q58" s="75"/>
      <c r="R58" s="87"/>
      <c r="S58" s="284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2259</v>
      </c>
      <c r="X58" s="100"/>
      <c r="Y58" s="76"/>
    </row>
    <row r="59" spans="1:125" ht="10.15" customHeight="1" x14ac:dyDescent="0.2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1"/>
      <c r="D60" s="116" t="s">
        <v>133</v>
      </c>
      <c r="E60" s="83"/>
      <c r="F60" s="88"/>
      <c r="G60" s="285">
        <f>(G56+G55)-G53</f>
        <v>31</v>
      </c>
      <c r="H60" s="76"/>
      <c r="I60" s="77"/>
      <c r="J60" s="88"/>
      <c r="K60" s="285">
        <f>(K56+K55)-K53</f>
        <v>88</v>
      </c>
      <c r="L60" s="86"/>
      <c r="M60" s="75"/>
      <c r="N60" s="87"/>
      <c r="O60" s="285">
        <f>(O56+O55)-O53</f>
        <v>0</v>
      </c>
      <c r="P60" s="86"/>
      <c r="Q60" s="75"/>
      <c r="R60" s="87"/>
      <c r="S60" s="285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119</v>
      </c>
      <c r="X60" s="100"/>
      <c r="Y60" s="76"/>
    </row>
    <row r="61" spans="1:125" ht="10.15" customHeight="1" x14ac:dyDescent="0.2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1"/>
      <c r="D62" s="116" t="s">
        <v>134</v>
      </c>
      <c r="E62" s="83"/>
      <c r="F62" s="88"/>
      <c r="G62" s="285">
        <f>G55+G56-((G21/(1+$C$10))+(G37/(1+$C$11)))</f>
        <v>101</v>
      </c>
      <c r="H62" s="76"/>
      <c r="I62" s="77"/>
      <c r="J62" s="88"/>
      <c r="K62" s="285">
        <f>K55+K56-((K21/(1+$C$10))+(K37/(1+$C$11)))</f>
        <v>158</v>
      </c>
      <c r="L62" s="86"/>
      <c r="M62" s="75"/>
      <c r="N62" s="87"/>
      <c r="O62" s="285">
        <f>O55+O56-((O21/(1+$C$10))+(O37/(1+$C$11)))</f>
        <v>0</v>
      </c>
      <c r="P62" s="86"/>
      <c r="Q62" s="75"/>
      <c r="R62" s="87"/>
      <c r="S62" s="285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259</v>
      </c>
      <c r="X62" s="100"/>
      <c r="Y62" s="76"/>
    </row>
    <row r="63" spans="1:125" ht="10.15" customHeight="1" thickBot="1" x14ac:dyDescent="0.2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86" t="s">
        <v>184</v>
      </c>
    </row>
    <row r="66" spans="3:23" ht="15" x14ac:dyDescent="0.25">
      <c r="C66" s="253" t="s">
        <v>24</v>
      </c>
      <c r="D66" s="63"/>
      <c r="E66" s="62"/>
      <c r="F66" s="62"/>
      <c r="G66" s="62"/>
      <c r="H66" s="62"/>
      <c r="I66" s="62"/>
      <c r="J66" s="63"/>
      <c r="K66" s="345" t="str">
        <f>Examenprogramma!$B$35</f>
        <v>30 juni 2017</v>
      </c>
      <c r="L66" s="345"/>
      <c r="M66" s="345"/>
      <c r="N66" s="345"/>
      <c r="O66" s="345"/>
    </row>
    <row r="67" spans="3:23" ht="15" x14ac:dyDescent="0.25">
      <c r="C67" s="253" t="s">
        <v>25</v>
      </c>
      <c r="D67" s="63"/>
      <c r="E67" s="62"/>
      <c r="F67" s="62"/>
      <c r="G67" s="62"/>
      <c r="H67" s="62"/>
      <c r="I67" s="62"/>
      <c r="J67" s="63"/>
      <c r="K67" s="346" t="str">
        <f>Examenprogramma!$B$36</f>
        <v>Maasland</v>
      </c>
      <c r="L67" s="346"/>
      <c r="M67" s="346"/>
      <c r="N67" s="346"/>
      <c r="O67" s="346"/>
    </row>
    <row r="68" spans="3:23" ht="15" x14ac:dyDescent="0.25">
      <c r="C68" s="253" t="s">
        <v>21</v>
      </c>
      <c r="D68" s="63"/>
      <c r="E68" s="62"/>
      <c r="F68" s="62"/>
      <c r="G68" s="62"/>
      <c r="H68" s="62"/>
      <c r="I68" s="62"/>
      <c r="J68" s="63"/>
      <c r="K68" s="347" t="str">
        <f>Examenprogramma!$B$37</f>
        <v>A. Reijm</v>
      </c>
      <c r="L68" s="347"/>
      <c r="M68" s="347"/>
      <c r="N68" s="347"/>
      <c r="O68" s="347"/>
    </row>
    <row r="69" spans="3:23" s="270" customFormat="1" x14ac:dyDescent="0.2"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</row>
    <row r="70" spans="3:23" s="270" customFormat="1" x14ac:dyDescent="0.2"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</row>
    <row r="71" spans="3:23" s="270" customFormat="1" x14ac:dyDescent="0.2"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</row>
    <row r="72" spans="3:23" s="270" customFormat="1" x14ac:dyDescent="0.2"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</row>
    <row r="73" spans="3:23" s="270" customFormat="1" x14ac:dyDescent="0.2"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</row>
    <row r="74" spans="3:23" s="270" customFormat="1" x14ac:dyDescent="0.2"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</row>
    <row r="75" spans="3:23" s="270" customFormat="1" x14ac:dyDescent="0.2"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</row>
    <row r="76" spans="3:23" s="270" customFormat="1" x14ac:dyDescent="0.2"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</row>
    <row r="77" spans="3:23" s="270" customFormat="1" x14ac:dyDescent="0.2"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</row>
    <row r="78" spans="3:23" s="270" customFormat="1" x14ac:dyDescent="0.2"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</row>
    <row r="79" spans="3:23" s="270" customFormat="1" x14ac:dyDescent="0.2"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</row>
    <row r="80" spans="3:23" s="270" customFormat="1" x14ac:dyDescent="0.2"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</row>
    <row r="81" spans="7:23" s="270" customFormat="1" x14ac:dyDescent="0.2"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</row>
    <row r="82" spans="7:23" s="270" customFormat="1" x14ac:dyDescent="0.2"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</row>
    <row r="83" spans="7:23" s="270" customFormat="1" x14ac:dyDescent="0.2"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</row>
    <row r="84" spans="7:23" s="270" customFormat="1" x14ac:dyDescent="0.2"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</row>
    <row r="85" spans="7:23" s="270" customFormat="1" x14ac:dyDescent="0.2"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</row>
    <row r="86" spans="7:23" s="270" customFormat="1" x14ac:dyDescent="0.2"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</row>
    <row r="87" spans="7:23" s="270" customFormat="1" x14ac:dyDescent="0.2"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</row>
    <row r="88" spans="7:23" s="270" customFormat="1" x14ac:dyDescent="0.2"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</row>
    <row r="89" spans="7:23" s="270" customFormat="1" x14ac:dyDescent="0.2"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</row>
    <row r="90" spans="7:23" s="270" customFormat="1" x14ac:dyDescent="0.2"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</row>
    <row r="91" spans="7:23" s="270" customFormat="1" x14ac:dyDescent="0.2"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</row>
    <row r="92" spans="7:23" s="270" customFormat="1" x14ac:dyDescent="0.2"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</row>
    <row r="93" spans="7:23" s="270" customFormat="1" x14ac:dyDescent="0.2"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</row>
    <row r="94" spans="7:23" s="270" customFormat="1" x14ac:dyDescent="0.2"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</row>
    <row r="95" spans="7:23" s="270" customFormat="1" x14ac:dyDescent="0.2"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</row>
    <row r="96" spans="7:23" s="270" customFormat="1" x14ac:dyDescent="0.2"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</row>
    <row r="97" spans="7:23" s="270" customFormat="1" x14ac:dyDescent="0.2"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</row>
    <row r="98" spans="7:23" s="270" customFormat="1" x14ac:dyDescent="0.2"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</row>
    <row r="99" spans="7:23" s="270" customFormat="1" x14ac:dyDescent="0.2"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</row>
    <row r="100" spans="7:23" s="270" customFormat="1" x14ac:dyDescent="0.2"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</row>
    <row r="101" spans="7:23" s="270" customFormat="1" x14ac:dyDescent="0.2"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</row>
    <row r="102" spans="7:23" s="270" customFormat="1" x14ac:dyDescent="0.2"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</row>
    <row r="103" spans="7:23" s="270" customFormat="1" x14ac:dyDescent="0.2"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</row>
    <row r="104" spans="7:23" s="270" customFormat="1" x14ac:dyDescent="0.2"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</row>
    <row r="105" spans="7:23" s="270" customFormat="1" x14ac:dyDescent="0.2"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</row>
    <row r="106" spans="7:23" s="270" customFormat="1" x14ac:dyDescent="0.2"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</row>
    <row r="107" spans="7:23" s="270" customFormat="1" x14ac:dyDescent="0.2"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</row>
    <row r="108" spans="7:23" s="270" customFormat="1" x14ac:dyDescent="0.2"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</row>
    <row r="109" spans="7:23" s="270" customFormat="1" x14ac:dyDescent="0.2"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</row>
    <row r="110" spans="7:23" s="270" customFormat="1" x14ac:dyDescent="0.2"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</row>
    <row r="111" spans="7:23" s="270" customFormat="1" x14ac:dyDescent="0.2"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</row>
    <row r="112" spans="7:23" s="270" customFormat="1" x14ac:dyDescent="0.2"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</row>
    <row r="113" spans="7:23" s="270" customFormat="1" x14ac:dyDescent="0.2"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</row>
    <row r="114" spans="7:23" s="270" customFormat="1" x14ac:dyDescent="0.2"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</row>
    <row r="115" spans="7:23" s="270" customFormat="1" x14ac:dyDescent="0.2"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</row>
    <row r="116" spans="7:23" s="270" customFormat="1" x14ac:dyDescent="0.2"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</row>
    <row r="117" spans="7:23" s="270" customFormat="1" x14ac:dyDescent="0.2"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</row>
    <row r="118" spans="7:23" s="270" customFormat="1" x14ac:dyDescent="0.2"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</row>
    <row r="119" spans="7:23" s="270" customFormat="1" x14ac:dyDescent="0.2"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</row>
    <row r="120" spans="7:23" s="270" customFormat="1" x14ac:dyDescent="0.2"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</row>
    <row r="121" spans="7:23" s="270" customFormat="1" x14ac:dyDescent="0.2"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</row>
    <row r="122" spans="7:23" s="270" customFormat="1" x14ac:dyDescent="0.2"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</row>
    <row r="123" spans="7:23" s="270" customFormat="1" x14ac:dyDescent="0.2"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</row>
    <row r="124" spans="7:23" s="270" customFormat="1" x14ac:dyDescent="0.2"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</row>
    <row r="125" spans="7:23" s="270" customFormat="1" x14ac:dyDescent="0.2"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</row>
    <row r="126" spans="7:23" s="270" customFormat="1" x14ac:dyDescent="0.2"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</row>
    <row r="127" spans="7:23" s="270" customFormat="1" x14ac:dyDescent="0.2"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</row>
    <row r="128" spans="7:23" s="270" customFormat="1" x14ac:dyDescent="0.2"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</row>
    <row r="129" spans="7:23" s="270" customFormat="1" x14ac:dyDescent="0.2"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</row>
    <row r="130" spans="7:23" s="270" customFormat="1" x14ac:dyDescent="0.2"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</row>
    <row r="131" spans="7:23" s="270" customFormat="1" x14ac:dyDescent="0.2"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</row>
    <row r="132" spans="7:23" s="270" customFormat="1" x14ac:dyDescent="0.2"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7:23" s="270" customFormat="1" x14ac:dyDescent="0.2"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</row>
    <row r="134" spans="7:23" s="270" customFormat="1" x14ac:dyDescent="0.2"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</row>
    <row r="135" spans="7:23" s="270" customFormat="1" x14ac:dyDescent="0.2"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</row>
    <row r="136" spans="7:23" s="270" customFormat="1" x14ac:dyDescent="0.2"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</row>
    <row r="137" spans="7:23" s="270" customFormat="1" x14ac:dyDescent="0.2"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</row>
    <row r="138" spans="7:23" s="270" customFormat="1" x14ac:dyDescent="0.2"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</row>
    <row r="139" spans="7:23" s="270" customFormat="1" x14ac:dyDescent="0.2"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</row>
    <row r="140" spans="7:23" s="270" customFormat="1" x14ac:dyDescent="0.2"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</row>
    <row r="141" spans="7:23" s="270" customFormat="1" x14ac:dyDescent="0.2"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</row>
    <row r="142" spans="7:23" s="270" customFormat="1" x14ac:dyDescent="0.2"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</row>
    <row r="143" spans="7:23" s="270" customFormat="1" x14ac:dyDescent="0.2"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</row>
    <row r="144" spans="7:23" s="270" customFormat="1" x14ac:dyDescent="0.2"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</row>
    <row r="145" spans="7:23" s="270" customFormat="1" x14ac:dyDescent="0.2"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</row>
    <row r="146" spans="7:23" s="270" customFormat="1" x14ac:dyDescent="0.2"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</row>
    <row r="147" spans="7:23" s="270" customFormat="1" x14ac:dyDescent="0.2"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</row>
    <row r="148" spans="7:23" s="270" customFormat="1" x14ac:dyDescent="0.2"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</row>
    <row r="149" spans="7:23" s="270" customFormat="1" x14ac:dyDescent="0.2"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</row>
    <row r="150" spans="7:23" s="270" customFormat="1" x14ac:dyDescent="0.2"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</row>
    <row r="151" spans="7:23" s="270" customFormat="1" x14ac:dyDescent="0.2"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</row>
    <row r="152" spans="7:23" s="270" customFormat="1" x14ac:dyDescent="0.2"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</row>
    <row r="153" spans="7:23" s="270" customFormat="1" x14ac:dyDescent="0.2"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</row>
    <row r="154" spans="7:23" s="270" customFormat="1" x14ac:dyDescent="0.2"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</row>
    <row r="155" spans="7:23" s="270" customFormat="1" x14ac:dyDescent="0.2"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</row>
    <row r="156" spans="7:23" s="270" customFormat="1" x14ac:dyDescent="0.2"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</row>
    <row r="157" spans="7:23" s="270" customFormat="1" x14ac:dyDescent="0.2"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</row>
    <row r="158" spans="7:23" s="270" customFormat="1" x14ac:dyDescent="0.2"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</row>
    <row r="159" spans="7:23" s="270" customFormat="1" x14ac:dyDescent="0.2"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</row>
    <row r="160" spans="7:23" s="270" customFormat="1" x14ac:dyDescent="0.2"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</row>
    <row r="161" spans="7:23" s="270" customFormat="1" x14ac:dyDescent="0.2"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</row>
    <row r="162" spans="7:23" s="270" customFormat="1" x14ac:dyDescent="0.2"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</row>
    <row r="163" spans="7:23" s="270" customFormat="1" x14ac:dyDescent="0.2"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</row>
    <row r="164" spans="7:23" s="270" customFormat="1" x14ac:dyDescent="0.2"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</row>
    <row r="165" spans="7:23" s="270" customFormat="1" x14ac:dyDescent="0.2"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7:23" s="270" customFormat="1" x14ac:dyDescent="0.2"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  <row r="167" spans="7:23" s="270" customFormat="1" x14ac:dyDescent="0.2"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</row>
    <row r="168" spans="7:23" s="270" customFormat="1" x14ac:dyDescent="0.2"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</row>
    <row r="169" spans="7:23" s="270" customFormat="1" x14ac:dyDescent="0.2"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</row>
    <row r="170" spans="7:23" s="270" customFormat="1" x14ac:dyDescent="0.2"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</row>
    <row r="171" spans="7:23" s="270" customFormat="1" x14ac:dyDescent="0.2"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</row>
    <row r="172" spans="7:23" s="270" customFormat="1" x14ac:dyDescent="0.2"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</row>
    <row r="173" spans="7:23" s="270" customFormat="1" x14ac:dyDescent="0.2"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</row>
    <row r="174" spans="7:23" s="270" customFormat="1" x14ac:dyDescent="0.2"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</row>
    <row r="175" spans="7:23" s="270" customFormat="1" x14ac:dyDescent="0.2"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</row>
    <row r="176" spans="7:23" s="270" customFormat="1" x14ac:dyDescent="0.2"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</row>
    <row r="177" spans="7:23" s="270" customFormat="1" x14ac:dyDescent="0.2"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</row>
    <row r="178" spans="7:23" s="270" customFormat="1" x14ac:dyDescent="0.2"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</row>
    <row r="179" spans="7:23" s="270" customFormat="1" x14ac:dyDescent="0.2"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</row>
    <row r="180" spans="7:23" s="270" customFormat="1" x14ac:dyDescent="0.2"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</row>
    <row r="181" spans="7:23" s="270" customFormat="1" x14ac:dyDescent="0.2"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</row>
    <row r="182" spans="7:23" s="270" customFormat="1" x14ac:dyDescent="0.2"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</row>
    <row r="183" spans="7:23" s="270" customFormat="1" x14ac:dyDescent="0.2"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</row>
    <row r="184" spans="7:23" s="270" customFormat="1" x14ac:dyDescent="0.2"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</row>
    <row r="185" spans="7:23" s="270" customFormat="1" x14ac:dyDescent="0.2"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</row>
    <row r="186" spans="7:23" s="270" customFormat="1" x14ac:dyDescent="0.2"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</row>
    <row r="187" spans="7:23" s="270" customFormat="1" x14ac:dyDescent="0.2"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</row>
    <row r="188" spans="7:23" s="270" customFormat="1" x14ac:dyDescent="0.2"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</row>
    <row r="189" spans="7:23" s="270" customFormat="1" x14ac:dyDescent="0.2"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</row>
    <row r="190" spans="7:23" s="270" customFormat="1" x14ac:dyDescent="0.2"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</row>
    <row r="191" spans="7:23" s="270" customFormat="1" x14ac:dyDescent="0.2"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</row>
    <row r="192" spans="7:23" s="270" customFormat="1" x14ac:dyDescent="0.2"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</row>
    <row r="193" spans="7:23" s="270" customFormat="1" x14ac:dyDescent="0.2"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</row>
    <row r="194" spans="7:23" s="270" customFormat="1" x14ac:dyDescent="0.2"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</row>
    <row r="195" spans="7:23" s="270" customFormat="1" x14ac:dyDescent="0.2"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</row>
    <row r="196" spans="7:23" s="270" customFormat="1" x14ac:dyDescent="0.2"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</row>
    <row r="197" spans="7:23" s="270" customFormat="1" x14ac:dyDescent="0.2"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</row>
    <row r="198" spans="7:23" s="270" customFormat="1" x14ac:dyDescent="0.2"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</row>
    <row r="199" spans="7:23" s="270" customFormat="1" x14ac:dyDescent="0.2"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</row>
    <row r="200" spans="7:23" s="270" customFormat="1" x14ac:dyDescent="0.2"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</row>
    <row r="201" spans="7:23" s="270" customFormat="1" x14ac:dyDescent="0.2"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</row>
    <row r="202" spans="7:23" s="270" customFormat="1" x14ac:dyDescent="0.2"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</row>
    <row r="203" spans="7:23" s="270" customFormat="1" x14ac:dyDescent="0.2"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</row>
    <row r="204" spans="7:23" s="270" customFormat="1" x14ac:dyDescent="0.2"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</row>
    <row r="205" spans="7:23" s="270" customFormat="1" x14ac:dyDescent="0.2"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</row>
    <row r="206" spans="7:23" s="270" customFormat="1" x14ac:dyDescent="0.2"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</row>
    <row r="207" spans="7:23" s="270" customFormat="1" x14ac:dyDescent="0.2"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</row>
    <row r="208" spans="7:23" s="270" customFormat="1" x14ac:dyDescent="0.2"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</row>
    <row r="209" spans="7:23" s="270" customFormat="1" x14ac:dyDescent="0.2"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</row>
    <row r="210" spans="7:23" s="270" customFormat="1" x14ac:dyDescent="0.2"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</row>
    <row r="211" spans="7:23" s="270" customFormat="1" x14ac:dyDescent="0.2"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</row>
    <row r="212" spans="7:23" s="270" customFormat="1" x14ac:dyDescent="0.2"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</row>
    <row r="213" spans="7:23" s="270" customFormat="1" x14ac:dyDescent="0.2"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</row>
    <row r="214" spans="7:23" s="270" customFormat="1" x14ac:dyDescent="0.2"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</row>
    <row r="215" spans="7:23" s="270" customFormat="1" x14ac:dyDescent="0.2"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</row>
    <row r="216" spans="7:23" s="270" customFormat="1" x14ac:dyDescent="0.2"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</row>
    <row r="217" spans="7:23" s="270" customFormat="1" x14ac:dyDescent="0.2"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</row>
    <row r="218" spans="7:23" s="270" customFormat="1" x14ac:dyDescent="0.2"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</row>
    <row r="219" spans="7:23" s="270" customFormat="1" x14ac:dyDescent="0.2"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</row>
    <row r="220" spans="7:23" s="270" customFormat="1" x14ac:dyDescent="0.2"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</row>
    <row r="221" spans="7:23" s="270" customFormat="1" x14ac:dyDescent="0.2"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</row>
    <row r="222" spans="7:23" s="270" customFormat="1" x14ac:dyDescent="0.2"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</row>
    <row r="223" spans="7:23" s="270" customFormat="1" x14ac:dyDescent="0.2"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</row>
    <row r="224" spans="7:23" s="270" customFormat="1" x14ac:dyDescent="0.2"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</row>
    <row r="225" spans="7:23" s="270" customFormat="1" x14ac:dyDescent="0.2"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</row>
    <row r="226" spans="7:23" s="270" customFormat="1" x14ac:dyDescent="0.2"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</row>
    <row r="227" spans="7:23" s="270" customFormat="1" x14ac:dyDescent="0.2"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</row>
    <row r="228" spans="7:23" s="270" customFormat="1" x14ac:dyDescent="0.2"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</row>
    <row r="229" spans="7:23" s="270" customFormat="1" x14ac:dyDescent="0.2"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</row>
    <row r="230" spans="7:23" s="270" customFormat="1" x14ac:dyDescent="0.2"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</row>
    <row r="231" spans="7:23" s="270" customFormat="1" x14ac:dyDescent="0.2"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</row>
    <row r="232" spans="7:23" s="270" customFormat="1" x14ac:dyDescent="0.2"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</row>
    <row r="233" spans="7:23" s="270" customFormat="1" x14ac:dyDescent="0.2"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</row>
    <row r="234" spans="7:23" s="270" customFormat="1" x14ac:dyDescent="0.2"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</row>
    <row r="235" spans="7:23" s="290" customFormat="1" x14ac:dyDescent="0.2"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289"/>
      <c r="S235" s="289"/>
      <c r="T235" s="289"/>
      <c r="U235" s="289"/>
      <c r="V235" s="289"/>
      <c r="W235" s="289"/>
    </row>
    <row r="236" spans="7:23" s="290" customFormat="1" x14ac:dyDescent="0.2"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</row>
    <row r="237" spans="7:23" s="290" customFormat="1" x14ac:dyDescent="0.2"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</row>
    <row r="238" spans="7:23" s="290" customFormat="1" x14ac:dyDescent="0.2"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289"/>
      <c r="S238" s="289"/>
      <c r="T238" s="289"/>
      <c r="U238" s="289"/>
      <c r="V238" s="289"/>
      <c r="W238" s="289"/>
    </row>
    <row r="239" spans="7:23" s="290" customFormat="1" x14ac:dyDescent="0.2"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289"/>
      <c r="S239" s="289"/>
      <c r="T239" s="289"/>
      <c r="U239" s="289"/>
      <c r="V239" s="289"/>
      <c r="W239" s="289"/>
    </row>
    <row r="240" spans="7:23" s="290" customFormat="1" x14ac:dyDescent="0.2"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289"/>
      <c r="S240" s="289"/>
      <c r="T240" s="289"/>
      <c r="U240" s="289"/>
      <c r="V240" s="289"/>
      <c r="W240" s="289"/>
    </row>
    <row r="241" spans="7:23" s="290" customFormat="1" x14ac:dyDescent="0.2"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</row>
    <row r="242" spans="7:23" s="290" customFormat="1" x14ac:dyDescent="0.2"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  <c r="V242" s="289"/>
      <c r="W242" s="289"/>
    </row>
    <row r="243" spans="7:23" s="290" customFormat="1" x14ac:dyDescent="0.2"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289"/>
      <c r="S243" s="289"/>
      <c r="T243" s="289"/>
      <c r="U243" s="289"/>
      <c r="V243" s="289"/>
      <c r="W243" s="289"/>
    </row>
    <row r="244" spans="7:23" s="290" customFormat="1" x14ac:dyDescent="0.2"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289"/>
      <c r="S244" s="289"/>
      <c r="T244" s="289"/>
      <c r="U244" s="289"/>
      <c r="V244" s="289"/>
      <c r="W244" s="289"/>
    </row>
    <row r="245" spans="7:23" s="290" customFormat="1" x14ac:dyDescent="0.2"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289"/>
      <c r="S245" s="289"/>
      <c r="T245" s="289"/>
      <c r="U245" s="289"/>
      <c r="V245" s="289"/>
      <c r="W245" s="289"/>
    </row>
    <row r="246" spans="7:23" s="290" customFormat="1" x14ac:dyDescent="0.2"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289"/>
      <c r="S246" s="289"/>
      <c r="T246" s="289"/>
      <c r="U246" s="289"/>
      <c r="V246" s="289"/>
      <c r="W246" s="289"/>
    </row>
    <row r="247" spans="7:23" s="290" customFormat="1" x14ac:dyDescent="0.2"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289"/>
      <c r="S247" s="289"/>
      <c r="T247" s="289"/>
      <c r="U247" s="289"/>
      <c r="V247" s="289"/>
      <c r="W247" s="289"/>
    </row>
    <row r="248" spans="7:23" s="290" customFormat="1" x14ac:dyDescent="0.2"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289"/>
      <c r="S248" s="289"/>
      <c r="T248" s="289"/>
      <c r="U248" s="289"/>
      <c r="V248" s="289"/>
      <c r="W248" s="289"/>
    </row>
    <row r="249" spans="7:23" s="290" customFormat="1" x14ac:dyDescent="0.2"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289"/>
      <c r="S249" s="289"/>
      <c r="T249" s="289"/>
      <c r="U249" s="289"/>
      <c r="V249" s="289"/>
      <c r="W249" s="289"/>
    </row>
    <row r="250" spans="7:23" s="290" customFormat="1" x14ac:dyDescent="0.2"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289"/>
      <c r="S250" s="289"/>
      <c r="T250" s="289"/>
      <c r="U250" s="289"/>
      <c r="V250" s="289"/>
      <c r="W250" s="289"/>
    </row>
    <row r="251" spans="7:23" s="290" customFormat="1" x14ac:dyDescent="0.2"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289"/>
      <c r="S251" s="289"/>
      <c r="T251" s="289"/>
      <c r="U251" s="289"/>
      <c r="V251" s="289"/>
      <c r="W251" s="289"/>
    </row>
    <row r="252" spans="7:23" s="290" customFormat="1" x14ac:dyDescent="0.2"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289"/>
      <c r="S252" s="289"/>
      <c r="T252" s="289"/>
      <c r="U252" s="289"/>
      <c r="V252" s="289"/>
      <c r="W252" s="289"/>
    </row>
    <row r="253" spans="7:23" s="290" customFormat="1" x14ac:dyDescent="0.2"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289"/>
      <c r="S253" s="289"/>
      <c r="T253" s="289"/>
      <c r="U253" s="289"/>
      <c r="V253" s="289"/>
      <c r="W253" s="289"/>
    </row>
    <row r="254" spans="7:23" s="290" customFormat="1" x14ac:dyDescent="0.2"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</row>
    <row r="255" spans="7:23" s="290" customFormat="1" x14ac:dyDescent="0.2"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289"/>
      <c r="S255" s="289"/>
      <c r="T255" s="289"/>
      <c r="U255" s="289"/>
      <c r="V255" s="289"/>
      <c r="W255" s="289"/>
    </row>
    <row r="256" spans="7:23" s="290" customFormat="1" x14ac:dyDescent="0.2"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289"/>
      <c r="S256" s="289"/>
      <c r="T256" s="289"/>
      <c r="U256" s="289"/>
      <c r="V256" s="289"/>
      <c r="W256" s="289"/>
    </row>
    <row r="257" spans="7:23" s="290" customFormat="1" x14ac:dyDescent="0.2"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</row>
    <row r="258" spans="7:23" s="290" customFormat="1" x14ac:dyDescent="0.2"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289"/>
      <c r="S258" s="289"/>
      <c r="T258" s="289"/>
      <c r="U258" s="289"/>
      <c r="V258" s="289"/>
      <c r="W258" s="289"/>
    </row>
    <row r="259" spans="7:23" s="290" customFormat="1" x14ac:dyDescent="0.2"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289"/>
      <c r="S259" s="289"/>
      <c r="T259" s="289"/>
      <c r="U259" s="289"/>
      <c r="V259" s="289"/>
      <c r="W259" s="289"/>
    </row>
    <row r="260" spans="7:23" s="290" customFormat="1" x14ac:dyDescent="0.2"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</row>
    <row r="261" spans="7:23" s="290" customFormat="1" x14ac:dyDescent="0.2"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289"/>
      <c r="S261" s="289"/>
      <c r="T261" s="289"/>
      <c r="U261" s="289"/>
      <c r="V261" s="289"/>
      <c r="W261" s="289"/>
    </row>
    <row r="262" spans="7:23" s="290" customFormat="1" x14ac:dyDescent="0.2"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289"/>
      <c r="S262" s="289"/>
      <c r="T262" s="289"/>
      <c r="U262" s="289"/>
      <c r="V262" s="289"/>
      <c r="W262" s="289"/>
    </row>
    <row r="263" spans="7:23" s="290" customFormat="1" x14ac:dyDescent="0.2"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289"/>
      <c r="S263" s="289"/>
      <c r="T263" s="289"/>
      <c r="U263" s="289"/>
      <c r="V263" s="289"/>
      <c r="W263" s="289"/>
    </row>
    <row r="264" spans="7:23" s="290" customFormat="1" x14ac:dyDescent="0.2"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289"/>
      <c r="S264" s="289"/>
      <c r="T264" s="289"/>
      <c r="U264" s="289"/>
      <c r="V264" s="289"/>
      <c r="W264" s="289"/>
    </row>
    <row r="265" spans="7:23" s="290" customFormat="1" x14ac:dyDescent="0.2"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289"/>
      <c r="S265" s="289"/>
      <c r="T265" s="289"/>
      <c r="U265" s="289"/>
      <c r="V265" s="289"/>
      <c r="W265" s="289"/>
    </row>
    <row r="266" spans="7:23" s="290" customFormat="1" x14ac:dyDescent="0.2"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289"/>
      <c r="S266" s="289"/>
      <c r="T266" s="289"/>
      <c r="U266" s="289"/>
      <c r="V266" s="289"/>
      <c r="W266" s="289"/>
    </row>
    <row r="267" spans="7:23" s="290" customFormat="1" x14ac:dyDescent="0.2"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  <c r="V267" s="289"/>
      <c r="W267" s="289"/>
    </row>
    <row r="268" spans="7:23" s="290" customFormat="1" x14ac:dyDescent="0.2"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289"/>
      <c r="S268" s="289"/>
      <c r="T268" s="289"/>
      <c r="U268" s="289"/>
      <c r="V268" s="289"/>
      <c r="W268" s="289"/>
    </row>
    <row r="269" spans="7:23" s="290" customFormat="1" x14ac:dyDescent="0.2"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289"/>
      <c r="S269" s="289"/>
      <c r="T269" s="289"/>
      <c r="U269" s="289"/>
      <c r="V269" s="289"/>
      <c r="W269" s="289"/>
    </row>
    <row r="270" spans="7:23" s="290" customFormat="1" x14ac:dyDescent="0.2"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289"/>
      <c r="S270" s="289"/>
      <c r="T270" s="289"/>
      <c r="U270" s="289"/>
      <c r="V270" s="289"/>
      <c r="W270" s="289"/>
    </row>
    <row r="271" spans="7:23" s="290" customFormat="1" x14ac:dyDescent="0.2"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289"/>
      <c r="S271" s="289"/>
      <c r="T271" s="289"/>
      <c r="U271" s="289"/>
      <c r="V271" s="289"/>
      <c r="W271" s="289"/>
    </row>
    <row r="272" spans="7:23" s="290" customFormat="1" x14ac:dyDescent="0.2"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289"/>
      <c r="S272" s="289"/>
      <c r="T272" s="289"/>
      <c r="U272" s="289"/>
      <c r="V272" s="289"/>
      <c r="W272" s="289"/>
    </row>
    <row r="273" spans="7:23" s="290" customFormat="1" x14ac:dyDescent="0.2"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289"/>
      <c r="S273" s="289"/>
      <c r="T273" s="289"/>
      <c r="U273" s="289"/>
      <c r="V273" s="289"/>
      <c r="W273" s="289"/>
    </row>
    <row r="274" spans="7:23" s="290" customFormat="1" x14ac:dyDescent="0.2"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289"/>
      <c r="S274" s="289"/>
      <c r="T274" s="289"/>
      <c r="U274" s="289"/>
      <c r="V274" s="289"/>
      <c r="W274" s="289"/>
    </row>
    <row r="275" spans="7:23" s="290" customFormat="1" x14ac:dyDescent="0.2"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289"/>
      <c r="S275" s="289"/>
      <c r="T275" s="289"/>
      <c r="U275" s="289"/>
      <c r="V275" s="289"/>
      <c r="W275" s="289"/>
    </row>
    <row r="276" spans="7:23" s="290" customFormat="1" x14ac:dyDescent="0.2"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289"/>
      <c r="S276" s="289"/>
      <c r="T276" s="289"/>
      <c r="U276" s="289"/>
      <c r="V276" s="289"/>
      <c r="W276" s="289"/>
    </row>
    <row r="277" spans="7:23" s="290" customFormat="1" x14ac:dyDescent="0.2"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289"/>
      <c r="S277" s="289"/>
      <c r="T277" s="289"/>
      <c r="U277" s="289"/>
      <c r="V277" s="289"/>
      <c r="W277" s="289"/>
    </row>
    <row r="278" spans="7:23" s="290" customFormat="1" x14ac:dyDescent="0.2"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89"/>
      <c r="U278" s="289"/>
      <c r="V278" s="289"/>
      <c r="W278" s="289"/>
    </row>
    <row r="279" spans="7:23" s="290" customFormat="1" x14ac:dyDescent="0.2"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289"/>
      <c r="S279" s="289"/>
      <c r="T279" s="289"/>
      <c r="U279" s="289"/>
      <c r="V279" s="289"/>
      <c r="W279" s="289"/>
    </row>
    <row r="280" spans="7:23" s="290" customFormat="1" x14ac:dyDescent="0.2"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289"/>
      <c r="S280" s="289"/>
      <c r="T280" s="289"/>
      <c r="U280" s="289"/>
      <c r="V280" s="289"/>
      <c r="W280" s="289"/>
    </row>
    <row r="281" spans="7:23" s="290" customFormat="1" x14ac:dyDescent="0.2"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289"/>
      <c r="S281" s="289"/>
      <c r="T281" s="289"/>
      <c r="U281" s="289"/>
      <c r="V281" s="289"/>
      <c r="W281" s="289"/>
    </row>
    <row r="282" spans="7:23" s="292" customFormat="1" x14ac:dyDescent="0.2"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</row>
    <row r="283" spans="7:23" s="292" customFormat="1" x14ac:dyDescent="0.2"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</row>
    <row r="284" spans="7:23" s="292" customFormat="1" x14ac:dyDescent="0.2"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</row>
    <row r="285" spans="7:23" s="292" customFormat="1" x14ac:dyDescent="0.2"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</row>
    <row r="286" spans="7:23" s="292" customFormat="1" x14ac:dyDescent="0.2"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</row>
    <row r="287" spans="7:23" s="292" customFormat="1" x14ac:dyDescent="0.2"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</row>
    <row r="288" spans="7:23" s="292" customFormat="1" x14ac:dyDescent="0.2"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</row>
    <row r="289" spans="7:23" s="292" customFormat="1" x14ac:dyDescent="0.2"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</row>
    <row r="290" spans="7:23" s="292" customFormat="1" x14ac:dyDescent="0.2"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</row>
    <row r="291" spans="7:23" s="292" customFormat="1" x14ac:dyDescent="0.2"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</row>
    <row r="292" spans="7:23" s="292" customFormat="1" x14ac:dyDescent="0.2"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</row>
    <row r="293" spans="7:23" s="292" customFormat="1" x14ac:dyDescent="0.2"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</row>
    <row r="294" spans="7:23" s="292" customFormat="1" x14ac:dyDescent="0.2"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</row>
    <row r="295" spans="7:23" s="292" customFormat="1" x14ac:dyDescent="0.2"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</row>
    <row r="296" spans="7:23" s="292" customFormat="1" x14ac:dyDescent="0.2"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</row>
    <row r="297" spans="7:23" s="292" customFormat="1" x14ac:dyDescent="0.2"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</row>
    <row r="298" spans="7:23" s="292" customFormat="1" x14ac:dyDescent="0.2"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</row>
    <row r="299" spans="7:23" s="292" customFormat="1" x14ac:dyDescent="0.2"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</row>
    <row r="300" spans="7:23" s="292" customFormat="1" x14ac:dyDescent="0.2"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</row>
    <row r="301" spans="7:23" s="292" customFormat="1" x14ac:dyDescent="0.2"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</row>
    <row r="302" spans="7:23" s="292" customFormat="1" x14ac:dyDescent="0.2"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</row>
    <row r="303" spans="7:23" s="292" customFormat="1" x14ac:dyDescent="0.2"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</row>
    <row r="304" spans="7:23" s="292" customFormat="1" x14ac:dyDescent="0.2"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</row>
    <row r="305" spans="7:23" s="292" customFormat="1" x14ac:dyDescent="0.2"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</row>
    <row r="306" spans="7:23" s="292" customFormat="1" x14ac:dyDescent="0.2"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</row>
    <row r="307" spans="7:23" s="292" customFormat="1" x14ac:dyDescent="0.2"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</row>
    <row r="308" spans="7:23" s="292" customFormat="1" x14ac:dyDescent="0.2"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</row>
    <row r="309" spans="7:23" s="292" customFormat="1" x14ac:dyDescent="0.2"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</row>
    <row r="310" spans="7:23" s="292" customFormat="1" x14ac:dyDescent="0.2"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</row>
    <row r="311" spans="7:23" s="292" customFormat="1" x14ac:dyDescent="0.2"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</row>
    <row r="312" spans="7:23" s="292" customFormat="1" x14ac:dyDescent="0.2"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</row>
    <row r="313" spans="7:23" s="292" customFormat="1" x14ac:dyDescent="0.2"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</row>
    <row r="314" spans="7:23" s="292" customFormat="1" x14ac:dyDescent="0.2"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</row>
    <row r="315" spans="7:23" s="292" customFormat="1" x14ac:dyDescent="0.2"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</row>
    <row r="316" spans="7:23" s="292" customFormat="1" x14ac:dyDescent="0.2"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</row>
    <row r="317" spans="7:23" s="292" customFormat="1" x14ac:dyDescent="0.2"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</row>
    <row r="318" spans="7:23" s="292" customFormat="1" x14ac:dyDescent="0.2"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</row>
    <row r="319" spans="7:23" s="292" customFormat="1" x14ac:dyDescent="0.2"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</row>
    <row r="320" spans="7:23" s="292" customFormat="1" x14ac:dyDescent="0.2"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</row>
    <row r="321" spans="7:23" s="292" customFormat="1" x14ac:dyDescent="0.2"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</row>
    <row r="322" spans="7:23" s="292" customFormat="1" x14ac:dyDescent="0.2"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</row>
    <row r="323" spans="7:23" s="292" customFormat="1" x14ac:dyDescent="0.2"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</row>
    <row r="324" spans="7:23" s="292" customFormat="1" x14ac:dyDescent="0.2"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</row>
    <row r="325" spans="7:23" s="292" customFormat="1" x14ac:dyDescent="0.2"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</row>
    <row r="326" spans="7:23" s="292" customFormat="1" x14ac:dyDescent="0.2"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</row>
    <row r="327" spans="7:23" s="292" customFormat="1" x14ac:dyDescent="0.2"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</row>
    <row r="328" spans="7:23" s="292" customFormat="1" x14ac:dyDescent="0.2"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</row>
    <row r="329" spans="7:23" s="292" customFormat="1" x14ac:dyDescent="0.2"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</row>
    <row r="330" spans="7:23" s="292" customFormat="1" x14ac:dyDescent="0.2"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</row>
    <row r="331" spans="7:23" s="292" customFormat="1" x14ac:dyDescent="0.2"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</row>
    <row r="332" spans="7:23" s="292" customFormat="1" x14ac:dyDescent="0.2"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</row>
    <row r="333" spans="7:23" s="292" customFormat="1" x14ac:dyDescent="0.2"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</row>
    <row r="334" spans="7:23" s="292" customFormat="1" x14ac:dyDescent="0.2"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</row>
    <row r="335" spans="7:23" s="292" customFormat="1" x14ac:dyDescent="0.2"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</row>
    <row r="336" spans="7:23" s="292" customFormat="1" x14ac:dyDescent="0.2"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</row>
    <row r="337" spans="7:23" s="292" customFormat="1" x14ac:dyDescent="0.2"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</row>
    <row r="338" spans="7:23" s="292" customFormat="1" x14ac:dyDescent="0.2"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</row>
    <row r="339" spans="7:23" s="292" customFormat="1" x14ac:dyDescent="0.2"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</row>
    <row r="340" spans="7:23" s="292" customFormat="1" x14ac:dyDescent="0.2"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</row>
    <row r="341" spans="7:23" s="292" customFormat="1" x14ac:dyDescent="0.2"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</row>
    <row r="342" spans="7:23" s="292" customFormat="1" x14ac:dyDescent="0.2"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</row>
    <row r="343" spans="7:23" s="292" customFormat="1" x14ac:dyDescent="0.2"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</row>
    <row r="344" spans="7:23" s="292" customFormat="1" x14ac:dyDescent="0.2"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</row>
    <row r="345" spans="7:23" s="292" customFormat="1" x14ac:dyDescent="0.2"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</row>
    <row r="346" spans="7:23" s="292" customFormat="1" x14ac:dyDescent="0.2"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</row>
    <row r="347" spans="7:23" s="292" customFormat="1" x14ac:dyDescent="0.2"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</row>
    <row r="348" spans="7:23" s="292" customFormat="1" x14ac:dyDescent="0.2"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</row>
    <row r="349" spans="7:23" s="292" customFormat="1" x14ac:dyDescent="0.2"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</row>
    <row r="350" spans="7:23" s="292" customFormat="1" x14ac:dyDescent="0.2"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</row>
    <row r="351" spans="7:23" s="292" customFormat="1" x14ac:dyDescent="0.2"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</row>
    <row r="352" spans="7:23" s="292" customFormat="1" x14ac:dyDescent="0.2"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</row>
    <row r="353" spans="7:23" s="292" customFormat="1" x14ac:dyDescent="0.2"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</row>
    <row r="354" spans="7:23" s="292" customFormat="1" x14ac:dyDescent="0.2"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</row>
    <row r="355" spans="7:23" s="292" customFormat="1" x14ac:dyDescent="0.2"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</row>
    <row r="356" spans="7:23" s="292" customFormat="1" x14ac:dyDescent="0.2"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</row>
    <row r="357" spans="7:23" s="292" customFormat="1" x14ac:dyDescent="0.2"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</row>
    <row r="358" spans="7:23" s="292" customFormat="1" x14ac:dyDescent="0.2"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</row>
    <row r="359" spans="7:23" s="292" customFormat="1" x14ac:dyDescent="0.2"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</row>
    <row r="360" spans="7:23" s="292" customFormat="1" x14ac:dyDescent="0.2"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</row>
    <row r="361" spans="7:23" s="292" customFormat="1" x14ac:dyDescent="0.2"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</row>
    <row r="362" spans="7:23" s="292" customFormat="1" x14ac:dyDescent="0.2"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</row>
    <row r="363" spans="7:23" s="292" customFormat="1" x14ac:dyDescent="0.2"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</row>
    <row r="364" spans="7:23" s="292" customFormat="1" x14ac:dyDescent="0.2"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</row>
    <row r="365" spans="7:23" s="292" customFormat="1" x14ac:dyDescent="0.2"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</row>
    <row r="366" spans="7:23" s="292" customFormat="1" x14ac:dyDescent="0.2"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</row>
    <row r="367" spans="7:23" s="292" customFormat="1" x14ac:dyDescent="0.2"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</row>
    <row r="368" spans="7:23" s="292" customFormat="1" x14ac:dyDescent="0.2"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</row>
    <row r="369" spans="7:23" s="292" customFormat="1" x14ac:dyDescent="0.2"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</row>
    <row r="370" spans="7:23" s="292" customFormat="1" x14ac:dyDescent="0.2"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</row>
    <row r="371" spans="7:23" s="292" customFormat="1" x14ac:dyDescent="0.2"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</row>
    <row r="372" spans="7:23" s="292" customFormat="1" x14ac:dyDescent="0.2"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</row>
    <row r="373" spans="7:23" s="292" customFormat="1" x14ac:dyDescent="0.2"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</row>
    <row r="374" spans="7:23" s="292" customFormat="1" x14ac:dyDescent="0.2"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</row>
    <row r="375" spans="7:23" s="292" customFormat="1" x14ac:dyDescent="0.2"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</row>
    <row r="376" spans="7:23" s="292" customFormat="1" x14ac:dyDescent="0.2"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</row>
    <row r="377" spans="7:23" s="292" customFormat="1" x14ac:dyDescent="0.2"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</row>
    <row r="378" spans="7:23" s="292" customFormat="1" x14ac:dyDescent="0.2"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</row>
    <row r="379" spans="7:23" s="292" customFormat="1" x14ac:dyDescent="0.2"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</row>
    <row r="380" spans="7:23" s="292" customFormat="1" x14ac:dyDescent="0.2"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</row>
    <row r="381" spans="7:23" s="292" customFormat="1" x14ac:dyDescent="0.2"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</row>
    <row r="382" spans="7:23" s="292" customFormat="1" x14ac:dyDescent="0.2"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</row>
    <row r="383" spans="7:23" s="292" customFormat="1" x14ac:dyDescent="0.2"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</row>
    <row r="384" spans="7:23" s="292" customFormat="1" x14ac:dyDescent="0.2"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</row>
    <row r="385" spans="7:23" s="292" customFormat="1" x14ac:dyDescent="0.2"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</row>
    <row r="386" spans="7:23" s="292" customFormat="1" x14ac:dyDescent="0.2"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</row>
    <row r="387" spans="7:23" s="292" customFormat="1" x14ac:dyDescent="0.2"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</row>
    <row r="388" spans="7:23" s="292" customFormat="1" x14ac:dyDescent="0.2"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</row>
    <row r="389" spans="7:23" s="292" customFormat="1" x14ac:dyDescent="0.2"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</row>
    <row r="390" spans="7:23" s="292" customFormat="1" x14ac:dyDescent="0.2"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</row>
    <row r="391" spans="7:23" s="292" customFormat="1" x14ac:dyDescent="0.2"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</row>
    <row r="392" spans="7:23" s="292" customFormat="1" x14ac:dyDescent="0.2"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</row>
    <row r="393" spans="7:23" s="292" customFormat="1" x14ac:dyDescent="0.2"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</row>
    <row r="394" spans="7:23" s="292" customFormat="1" x14ac:dyDescent="0.2"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</row>
    <row r="395" spans="7:23" s="292" customFormat="1" x14ac:dyDescent="0.2"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</row>
    <row r="396" spans="7:23" s="292" customFormat="1" x14ac:dyDescent="0.2"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</row>
    <row r="397" spans="7:23" s="292" customFormat="1" x14ac:dyDescent="0.2"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</row>
    <row r="398" spans="7:23" s="292" customFormat="1" x14ac:dyDescent="0.2"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</row>
    <row r="399" spans="7:23" s="292" customFormat="1" x14ac:dyDescent="0.2"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</row>
    <row r="400" spans="7:23" s="292" customFormat="1" x14ac:dyDescent="0.2"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</row>
    <row r="401" spans="7:23" s="292" customFormat="1" x14ac:dyDescent="0.2"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</row>
    <row r="402" spans="7:23" s="292" customFormat="1" x14ac:dyDescent="0.2"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</row>
    <row r="403" spans="7:23" s="292" customFormat="1" x14ac:dyDescent="0.2"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</row>
    <row r="404" spans="7:23" s="292" customFormat="1" x14ac:dyDescent="0.2"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</row>
    <row r="405" spans="7:23" s="292" customFormat="1" x14ac:dyDescent="0.2"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</row>
    <row r="406" spans="7:23" s="292" customFormat="1" x14ac:dyDescent="0.2"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</row>
    <row r="407" spans="7:23" s="292" customFormat="1" x14ac:dyDescent="0.2"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</row>
    <row r="408" spans="7:23" s="292" customFormat="1" x14ac:dyDescent="0.2"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</row>
    <row r="409" spans="7:23" s="292" customFormat="1" x14ac:dyDescent="0.2"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</row>
    <row r="410" spans="7:23" s="292" customFormat="1" x14ac:dyDescent="0.2"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</row>
    <row r="411" spans="7:23" s="292" customFormat="1" x14ac:dyDescent="0.2"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</row>
    <row r="412" spans="7:23" s="292" customFormat="1" x14ac:dyDescent="0.2"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</row>
    <row r="413" spans="7:23" s="292" customFormat="1" x14ac:dyDescent="0.2"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</row>
    <row r="414" spans="7:23" s="292" customFormat="1" x14ac:dyDescent="0.2"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</row>
    <row r="415" spans="7:23" s="292" customFormat="1" x14ac:dyDescent="0.2"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</row>
    <row r="416" spans="7:23" s="292" customFormat="1" x14ac:dyDescent="0.2"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</row>
    <row r="417" spans="7:23" s="292" customFormat="1" x14ac:dyDescent="0.2"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</row>
    <row r="418" spans="7:23" s="292" customFormat="1" x14ac:dyDescent="0.2"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</row>
    <row r="419" spans="7:23" s="292" customFormat="1" x14ac:dyDescent="0.2"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</row>
    <row r="420" spans="7:23" s="292" customFormat="1" x14ac:dyDescent="0.2"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</row>
    <row r="421" spans="7:23" s="292" customFormat="1" x14ac:dyDescent="0.2"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</row>
    <row r="422" spans="7:23" s="292" customFormat="1" x14ac:dyDescent="0.2"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</row>
    <row r="423" spans="7:23" s="292" customFormat="1" x14ac:dyDescent="0.2"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</row>
    <row r="424" spans="7:23" s="292" customFormat="1" x14ac:dyDescent="0.2"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</row>
    <row r="425" spans="7:23" s="292" customFormat="1" x14ac:dyDescent="0.2"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</row>
    <row r="426" spans="7:23" s="292" customFormat="1" x14ac:dyDescent="0.2"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</row>
    <row r="427" spans="7:23" s="292" customFormat="1" x14ac:dyDescent="0.2"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</row>
    <row r="428" spans="7:23" s="292" customFormat="1" x14ac:dyDescent="0.2"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</row>
    <row r="429" spans="7:23" s="292" customFormat="1" x14ac:dyDescent="0.2"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</row>
    <row r="430" spans="7:23" s="292" customFormat="1" x14ac:dyDescent="0.2"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</row>
    <row r="431" spans="7:23" s="292" customFormat="1" x14ac:dyDescent="0.2"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</row>
    <row r="432" spans="7:23" s="292" customFormat="1" x14ac:dyDescent="0.2"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</row>
    <row r="433" spans="7:23" s="292" customFormat="1" x14ac:dyDescent="0.2"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</row>
    <row r="434" spans="7:23" s="292" customFormat="1" x14ac:dyDescent="0.2"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</row>
    <row r="435" spans="7:23" s="292" customFormat="1" x14ac:dyDescent="0.2"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</row>
    <row r="436" spans="7:23" s="292" customFormat="1" x14ac:dyDescent="0.2"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</row>
    <row r="437" spans="7:23" s="292" customFormat="1" x14ac:dyDescent="0.2"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</row>
    <row r="438" spans="7:23" s="292" customFormat="1" x14ac:dyDescent="0.2"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</row>
    <row r="439" spans="7:23" s="292" customFormat="1" x14ac:dyDescent="0.2"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</row>
    <row r="440" spans="7:23" s="292" customFormat="1" x14ac:dyDescent="0.2"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</row>
    <row r="441" spans="7:23" s="292" customFormat="1" x14ac:dyDescent="0.2"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</row>
    <row r="442" spans="7:23" s="292" customFormat="1" x14ac:dyDescent="0.2"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</row>
    <row r="443" spans="7:23" s="292" customFormat="1" x14ac:dyDescent="0.2"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</row>
    <row r="444" spans="7:23" s="292" customFormat="1" x14ac:dyDescent="0.2"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</row>
    <row r="445" spans="7:23" s="292" customFormat="1" x14ac:dyDescent="0.2"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</row>
    <row r="446" spans="7:23" s="292" customFormat="1" x14ac:dyDescent="0.2"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</row>
    <row r="447" spans="7:23" s="292" customFormat="1" x14ac:dyDescent="0.2"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</row>
    <row r="448" spans="7:23" s="292" customFormat="1" x14ac:dyDescent="0.2"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</row>
    <row r="449" spans="7:23" s="292" customFormat="1" x14ac:dyDescent="0.2"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</row>
    <row r="450" spans="7:23" s="292" customFormat="1" x14ac:dyDescent="0.2"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</row>
    <row r="451" spans="7:23" s="292" customFormat="1" x14ac:dyDescent="0.2"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</row>
    <row r="452" spans="7:23" s="292" customFormat="1" x14ac:dyDescent="0.2"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</row>
    <row r="453" spans="7:23" s="292" customFormat="1" x14ac:dyDescent="0.2"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</row>
    <row r="454" spans="7:23" s="292" customFormat="1" x14ac:dyDescent="0.2"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</row>
    <row r="455" spans="7:23" s="292" customFormat="1" x14ac:dyDescent="0.2"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</row>
    <row r="456" spans="7:23" s="292" customFormat="1" x14ac:dyDescent="0.2"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</row>
    <row r="457" spans="7:23" s="292" customFormat="1" x14ac:dyDescent="0.2"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</row>
    <row r="458" spans="7:23" s="292" customFormat="1" x14ac:dyDescent="0.2"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</row>
    <row r="459" spans="7:23" s="292" customFormat="1" x14ac:dyDescent="0.2"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</row>
    <row r="460" spans="7:23" s="292" customFormat="1" x14ac:dyDescent="0.2"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</row>
    <row r="461" spans="7:23" s="292" customFormat="1" x14ac:dyDescent="0.2"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</row>
    <row r="462" spans="7:23" s="292" customFormat="1" x14ac:dyDescent="0.2"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</row>
    <row r="463" spans="7:23" s="292" customFormat="1" x14ac:dyDescent="0.2"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</row>
    <row r="464" spans="7:23" s="292" customFormat="1" x14ac:dyDescent="0.2"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</row>
    <row r="465" spans="7:23" s="292" customFormat="1" x14ac:dyDescent="0.2"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</row>
    <row r="466" spans="7:23" s="292" customFormat="1" x14ac:dyDescent="0.2"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</row>
    <row r="467" spans="7:23" s="292" customFormat="1" x14ac:dyDescent="0.2"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</row>
    <row r="468" spans="7:23" s="292" customFormat="1" x14ac:dyDescent="0.2"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</row>
    <row r="469" spans="7:23" s="292" customFormat="1" x14ac:dyDescent="0.2"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</row>
    <row r="470" spans="7:23" s="292" customFormat="1" x14ac:dyDescent="0.2"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</row>
    <row r="471" spans="7:23" s="292" customFormat="1" x14ac:dyDescent="0.2"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</row>
    <row r="472" spans="7:23" s="292" customFormat="1" x14ac:dyDescent="0.2"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</row>
    <row r="473" spans="7:23" s="292" customFormat="1" x14ac:dyDescent="0.2"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</row>
    <row r="474" spans="7:23" s="292" customFormat="1" x14ac:dyDescent="0.2"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</row>
    <row r="475" spans="7:23" s="292" customFormat="1" x14ac:dyDescent="0.2"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</row>
    <row r="476" spans="7:23" s="292" customFormat="1" x14ac:dyDescent="0.2"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</row>
    <row r="477" spans="7:23" s="292" customFormat="1" x14ac:dyDescent="0.2"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</row>
    <row r="478" spans="7:23" s="292" customFormat="1" x14ac:dyDescent="0.2"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</row>
    <row r="479" spans="7:23" s="292" customFormat="1" x14ac:dyDescent="0.2"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</row>
    <row r="480" spans="7:23" s="292" customFormat="1" x14ac:dyDescent="0.2"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</row>
    <row r="481" spans="7:23" s="292" customFormat="1" x14ac:dyDescent="0.2"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</row>
    <row r="482" spans="7:23" s="292" customFormat="1" x14ac:dyDescent="0.2"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</row>
    <row r="483" spans="7:23" s="292" customFormat="1" x14ac:dyDescent="0.2"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</row>
    <row r="484" spans="7:23" s="292" customFormat="1" x14ac:dyDescent="0.2"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</row>
    <row r="485" spans="7:23" s="292" customFormat="1" x14ac:dyDescent="0.2"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</row>
    <row r="486" spans="7:23" s="292" customFormat="1" x14ac:dyDescent="0.2"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</row>
    <row r="487" spans="7:23" s="292" customFormat="1" x14ac:dyDescent="0.2"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</row>
    <row r="488" spans="7:23" s="292" customFormat="1" x14ac:dyDescent="0.2"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</row>
    <row r="489" spans="7:23" s="292" customFormat="1" x14ac:dyDescent="0.2"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</row>
    <row r="490" spans="7:23" s="292" customFormat="1" x14ac:dyDescent="0.2"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</row>
    <row r="491" spans="7:23" s="292" customFormat="1" x14ac:dyDescent="0.2"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</row>
    <row r="492" spans="7:23" s="292" customFormat="1" x14ac:dyDescent="0.2"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</row>
    <row r="493" spans="7:23" s="292" customFormat="1" x14ac:dyDescent="0.2"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</row>
    <row r="494" spans="7:23" s="292" customFormat="1" x14ac:dyDescent="0.2"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</row>
    <row r="495" spans="7:23" s="292" customFormat="1" x14ac:dyDescent="0.2"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</row>
    <row r="496" spans="7:23" s="292" customFormat="1" x14ac:dyDescent="0.2"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</row>
    <row r="497" spans="7:23" s="292" customFormat="1" x14ac:dyDescent="0.2"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</row>
    <row r="498" spans="7:23" s="292" customFormat="1" x14ac:dyDescent="0.2"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</row>
    <row r="499" spans="7:23" s="292" customFormat="1" x14ac:dyDescent="0.2"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</row>
    <row r="500" spans="7:23" s="292" customFormat="1" x14ac:dyDescent="0.2"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</row>
    <row r="501" spans="7:23" s="292" customFormat="1" x14ac:dyDescent="0.2"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</row>
    <row r="502" spans="7:23" s="292" customFormat="1" x14ac:dyDescent="0.2"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</row>
    <row r="503" spans="7:23" s="292" customFormat="1" x14ac:dyDescent="0.2"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</row>
    <row r="504" spans="7:23" s="292" customFormat="1" x14ac:dyDescent="0.2"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</row>
    <row r="505" spans="7:23" s="292" customFormat="1" x14ac:dyDescent="0.2"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</row>
    <row r="506" spans="7:23" s="292" customFormat="1" x14ac:dyDescent="0.2"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</row>
    <row r="507" spans="7:23" s="292" customFormat="1" x14ac:dyDescent="0.2"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</row>
    <row r="508" spans="7:23" s="292" customFormat="1" x14ac:dyDescent="0.2"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</row>
    <row r="509" spans="7:23" s="292" customFormat="1" x14ac:dyDescent="0.2"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</row>
    <row r="510" spans="7:23" s="292" customFormat="1" x14ac:dyDescent="0.2"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</row>
    <row r="511" spans="7:23" s="292" customFormat="1" x14ac:dyDescent="0.2"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</row>
    <row r="512" spans="7:23" s="292" customFormat="1" x14ac:dyDescent="0.2"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</row>
    <row r="513" spans="7:23" s="292" customFormat="1" x14ac:dyDescent="0.2"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</row>
    <row r="514" spans="7:23" s="292" customFormat="1" x14ac:dyDescent="0.2"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</row>
    <row r="515" spans="7:23" s="292" customFormat="1" x14ac:dyDescent="0.2"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</row>
    <row r="516" spans="7:23" s="292" customFormat="1" x14ac:dyDescent="0.2"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</row>
    <row r="517" spans="7:23" s="292" customFormat="1" x14ac:dyDescent="0.2"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</row>
    <row r="518" spans="7:23" s="292" customFormat="1" x14ac:dyDescent="0.2"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</row>
    <row r="519" spans="7:23" s="292" customFormat="1" x14ac:dyDescent="0.2"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</row>
    <row r="520" spans="7:23" s="292" customFormat="1" x14ac:dyDescent="0.2"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</row>
    <row r="521" spans="7:23" s="292" customFormat="1" x14ac:dyDescent="0.2"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</row>
    <row r="522" spans="7:23" s="292" customFormat="1" x14ac:dyDescent="0.2"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</row>
    <row r="523" spans="7:23" s="292" customFormat="1" x14ac:dyDescent="0.2"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</row>
    <row r="524" spans="7:23" s="292" customFormat="1" x14ac:dyDescent="0.2"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</row>
    <row r="525" spans="7:23" s="292" customFormat="1" x14ac:dyDescent="0.2"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</row>
    <row r="526" spans="7:23" s="292" customFormat="1" x14ac:dyDescent="0.2"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</row>
    <row r="527" spans="7:23" s="292" customFormat="1" x14ac:dyDescent="0.2"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</row>
    <row r="528" spans="7:23" s="292" customFormat="1" x14ac:dyDescent="0.2"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</row>
    <row r="529" spans="7:23" s="292" customFormat="1" x14ac:dyDescent="0.2"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</row>
    <row r="530" spans="7:23" s="292" customFormat="1" x14ac:dyDescent="0.2"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</row>
    <row r="531" spans="7:23" s="292" customFormat="1" x14ac:dyDescent="0.2"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</row>
    <row r="532" spans="7:23" s="292" customFormat="1" x14ac:dyDescent="0.2"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</row>
    <row r="533" spans="7:23" s="292" customFormat="1" x14ac:dyDescent="0.2"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</row>
    <row r="534" spans="7:23" s="292" customFormat="1" x14ac:dyDescent="0.2"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</row>
    <row r="535" spans="7:23" s="292" customFormat="1" x14ac:dyDescent="0.2"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</row>
    <row r="536" spans="7:23" s="292" customFormat="1" x14ac:dyDescent="0.2"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</row>
    <row r="537" spans="7:23" s="292" customFormat="1" x14ac:dyDescent="0.2"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</row>
    <row r="538" spans="7:23" s="292" customFormat="1" x14ac:dyDescent="0.2"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</row>
    <row r="539" spans="7:23" s="292" customFormat="1" x14ac:dyDescent="0.2"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</row>
    <row r="540" spans="7:23" s="292" customFormat="1" x14ac:dyDescent="0.2"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</row>
    <row r="541" spans="7:23" s="292" customFormat="1" x14ac:dyDescent="0.2"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</row>
    <row r="542" spans="7:23" s="292" customFormat="1" x14ac:dyDescent="0.2"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</row>
    <row r="543" spans="7:23" s="292" customFormat="1" x14ac:dyDescent="0.2"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</row>
    <row r="544" spans="7:23" s="292" customFormat="1" x14ac:dyDescent="0.2"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</row>
    <row r="545" spans="7:23" s="292" customFormat="1" x14ac:dyDescent="0.2"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</row>
    <row r="546" spans="7:23" s="292" customFormat="1" x14ac:dyDescent="0.2"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</row>
    <row r="547" spans="7:23" s="292" customFormat="1" x14ac:dyDescent="0.2"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</row>
    <row r="548" spans="7:23" s="292" customFormat="1" x14ac:dyDescent="0.2"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</row>
    <row r="549" spans="7:23" s="292" customFormat="1" x14ac:dyDescent="0.2"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</row>
    <row r="550" spans="7:23" s="292" customFormat="1" x14ac:dyDescent="0.2"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</row>
    <row r="551" spans="7:23" s="292" customFormat="1" x14ac:dyDescent="0.2"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</row>
    <row r="552" spans="7:23" s="292" customFormat="1" x14ac:dyDescent="0.2"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</row>
    <row r="553" spans="7:23" s="292" customFormat="1" x14ac:dyDescent="0.2"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</row>
    <row r="554" spans="7:23" s="292" customFormat="1" x14ac:dyDescent="0.2"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</row>
    <row r="555" spans="7:23" s="292" customFormat="1" x14ac:dyDescent="0.2"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</row>
    <row r="556" spans="7:23" s="292" customFormat="1" x14ac:dyDescent="0.2"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</row>
    <row r="557" spans="7:23" s="292" customFormat="1" x14ac:dyDescent="0.2"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</row>
    <row r="558" spans="7:23" s="292" customFormat="1" x14ac:dyDescent="0.2"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</row>
    <row r="559" spans="7:23" s="292" customFormat="1" x14ac:dyDescent="0.2"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</row>
    <row r="560" spans="7:23" s="292" customFormat="1" x14ac:dyDescent="0.2"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</row>
    <row r="561" spans="7:23" s="292" customFormat="1" x14ac:dyDescent="0.2"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</row>
    <row r="562" spans="7:23" s="292" customFormat="1" x14ac:dyDescent="0.2"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</row>
    <row r="563" spans="7:23" s="292" customFormat="1" x14ac:dyDescent="0.2"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</row>
    <row r="564" spans="7:23" s="292" customFormat="1" x14ac:dyDescent="0.2"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</row>
    <row r="565" spans="7:23" s="292" customFormat="1" x14ac:dyDescent="0.2"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</row>
    <row r="566" spans="7:23" s="292" customFormat="1" x14ac:dyDescent="0.2"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</row>
    <row r="567" spans="7:23" s="292" customFormat="1" x14ac:dyDescent="0.2"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</row>
    <row r="568" spans="7:23" s="292" customFormat="1" x14ac:dyDescent="0.2"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</row>
    <row r="569" spans="7:23" s="292" customFormat="1" x14ac:dyDescent="0.2"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</row>
    <row r="570" spans="7:23" s="292" customFormat="1" x14ac:dyDescent="0.2"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</row>
    <row r="571" spans="7:23" s="292" customFormat="1" x14ac:dyDescent="0.2"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</row>
    <row r="572" spans="7:23" s="292" customFormat="1" x14ac:dyDescent="0.2"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</row>
    <row r="573" spans="7:23" s="292" customFormat="1" x14ac:dyDescent="0.2"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</row>
    <row r="574" spans="7:23" s="292" customFormat="1" x14ac:dyDescent="0.2"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</row>
    <row r="575" spans="7:23" s="292" customFormat="1" x14ac:dyDescent="0.2"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</row>
    <row r="576" spans="7:23" s="292" customFormat="1" x14ac:dyDescent="0.2"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</row>
    <row r="577" spans="7:23" s="292" customFormat="1" x14ac:dyDescent="0.2"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</row>
    <row r="578" spans="7:23" s="292" customFormat="1" x14ac:dyDescent="0.2"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</row>
    <row r="579" spans="7:23" s="292" customFormat="1" x14ac:dyDescent="0.2"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</row>
    <row r="580" spans="7:23" s="292" customFormat="1" x14ac:dyDescent="0.2"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</row>
    <row r="581" spans="7:23" s="292" customFormat="1" x14ac:dyDescent="0.2"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</row>
    <row r="582" spans="7:23" s="292" customFormat="1" x14ac:dyDescent="0.2"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</row>
    <row r="583" spans="7:23" s="292" customFormat="1" x14ac:dyDescent="0.2"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</row>
    <row r="584" spans="7:23" s="292" customFormat="1" x14ac:dyDescent="0.2"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</row>
    <row r="585" spans="7:23" s="292" customFormat="1" x14ac:dyDescent="0.2"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</row>
    <row r="586" spans="7:23" s="292" customFormat="1" x14ac:dyDescent="0.2"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</row>
    <row r="587" spans="7:23" s="292" customFormat="1" x14ac:dyDescent="0.2"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</row>
    <row r="588" spans="7:23" s="292" customFormat="1" x14ac:dyDescent="0.2"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</row>
    <row r="589" spans="7:23" s="292" customFormat="1" x14ac:dyDescent="0.2"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</row>
    <row r="590" spans="7:23" s="292" customFormat="1" x14ac:dyDescent="0.2"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</row>
    <row r="591" spans="7:23" s="292" customFormat="1" x14ac:dyDescent="0.2"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</row>
    <row r="592" spans="7:23" s="292" customFormat="1" x14ac:dyDescent="0.2"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</row>
    <row r="593" spans="7:23" s="292" customFormat="1" x14ac:dyDescent="0.2"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</row>
    <row r="594" spans="7:23" s="292" customFormat="1" x14ac:dyDescent="0.2"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</row>
    <row r="595" spans="7:23" s="292" customFormat="1" x14ac:dyDescent="0.2"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</row>
    <row r="596" spans="7:23" s="292" customFormat="1" x14ac:dyDescent="0.2"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</row>
    <row r="597" spans="7:23" s="292" customFormat="1" x14ac:dyDescent="0.2"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</row>
    <row r="598" spans="7:23" s="292" customFormat="1" x14ac:dyDescent="0.2"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</row>
    <row r="599" spans="7:23" s="292" customFormat="1" x14ac:dyDescent="0.2"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</row>
    <row r="600" spans="7:23" s="292" customFormat="1" x14ac:dyDescent="0.2"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</row>
    <row r="601" spans="7:23" s="292" customFormat="1" x14ac:dyDescent="0.2"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</row>
    <row r="602" spans="7:23" s="292" customFormat="1" x14ac:dyDescent="0.2"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</row>
    <row r="603" spans="7:23" s="292" customFormat="1" x14ac:dyDescent="0.2"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</row>
    <row r="604" spans="7:23" s="292" customFormat="1" x14ac:dyDescent="0.2"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</row>
    <row r="605" spans="7:23" s="292" customFormat="1" x14ac:dyDescent="0.2"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</row>
    <row r="606" spans="7:23" s="292" customFormat="1" x14ac:dyDescent="0.2"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</row>
    <row r="607" spans="7:23" s="292" customFormat="1" x14ac:dyDescent="0.2"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</row>
    <row r="608" spans="7:23" s="292" customFormat="1" x14ac:dyDescent="0.2"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</row>
    <row r="609" spans="7:23" s="292" customFormat="1" x14ac:dyDescent="0.2"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</row>
    <row r="610" spans="7:23" s="292" customFormat="1" x14ac:dyDescent="0.2"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</row>
    <row r="611" spans="7:23" s="292" customFormat="1" x14ac:dyDescent="0.2"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</row>
    <row r="612" spans="7:23" s="292" customFormat="1" x14ac:dyDescent="0.2"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</row>
    <row r="613" spans="7:23" s="292" customFormat="1" x14ac:dyDescent="0.2"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</row>
    <row r="614" spans="7:23" s="292" customFormat="1" x14ac:dyDescent="0.2"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</row>
    <row r="615" spans="7:23" s="292" customFormat="1" x14ac:dyDescent="0.2"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</row>
    <row r="616" spans="7:23" s="292" customFormat="1" x14ac:dyDescent="0.2"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</row>
    <row r="617" spans="7:23" s="292" customFormat="1" x14ac:dyDescent="0.2"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</row>
    <row r="618" spans="7:23" s="292" customFormat="1" x14ac:dyDescent="0.2"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</row>
    <row r="619" spans="7:23" s="292" customFormat="1" x14ac:dyDescent="0.2"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</row>
    <row r="620" spans="7:23" s="292" customFormat="1" x14ac:dyDescent="0.2"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</row>
    <row r="621" spans="7:23" s="292" customFormat="1" x14ac:dyDescent="0.2"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</row>
    <row r="622" spans="7:23" s="292" customFormat="1" x14ac:dyDescent="0.2"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</row>
    <row r="623" spans="7:23" s="292" customFormat="1" x14ac:dyDescent="0.2"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</row>
    <row r="624" spans="7:23" s="292" customFormat="1" x14ac:dyDescent="0.2"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</row>
    <row r="625" spans="7:23" s="292" customFormat="1" x14ac:dyDescent="0.2"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</row>
    <row r="626" spans="7:23" s="292" customFormat="1" x14ac:dyDescent="0.2"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</row>
    <row r="627" spans="7:23" s="292" customFormat="1" x14ac:dyDescent="0.2"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</row>
    <row r="628" spans="7:23" s="292" customFormat="1" x14ac:dyDescent="0.2"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</row>
    <row r="629" spans="7:23" s="292" customFormat="1" x14ac:dyDescent="0.2"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</row>
    <row r="630" spans="7:23" s="292" customFormat="1" x14ac:dyDescent="0.2"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</row>
    <row r="631" spans="7:23" s="292" customFormat="1" x14ac:dyDescent="0.2"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</row>
    <row r="632" spans="7:23" s="292" customFormat="1" x14ac:dyDescent="0.2"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</row>
    <row r="633" spans="7:23" s="292" customFormat="1" x14ac:dyDescent="0.2"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</row>
    <row r="634" spans="7:23" s="292" customFormat="1" x14ac:dyDescent="0.2"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</row>
    <row r="635" spans="7:23" s="292" customFormat="1" x14ac:dyDescent="0.2"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</row>
    <row r="636" spans="7:23" s="292" customFormat="1" x14ac:dyDescent="0.2"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</row>
    <row r="637" spans="7:23" s="292" customFormat="1" x14ac:dyDescent="0.2"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</row>
    <row r="638" spans="7:23" s="292" customFormat="1" x14ac:dyDescent="0.2"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</row>
    <row r="639" spans="7:23" s="292" customFormat="1" x14ac:dyDescent="0.2"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</row>
    <row r="640" spans="7:23" s="292" customFormat="1" x14ac:dyDescent="0.2"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</row>
    <row r="641" spans="7:23" s="292" customFormat="1" x14ac:dyDescent="0.2"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</row>
    <row r="642" spans="7:23" s="292" customFormat="1" x14ac:dyDescent="0.2"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</row>
    <row r="643" spans="7:23" s="292" customFormat="1" x14ac:dyDescent="0.2"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</row>
    <row r="644" spans="7:23" s="292" customFormat="1" x14ac:dyDescent="0.2"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</row>
    <row r="645" spans="7:23" s="292" customFormat="1" x14ac:dyDescent="0.2"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</row>
    <row r="646" spans="7:23" s="292" customFormat="1" x14ac:dyDescent="0.2"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</row>
    <row r="647" spans="7:23" s="292" customFormat="1" x14ac:dyDescent="0.2"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</row>
    <row r="648" spans="7:23" s="292" customFormat="1" x14ac:dyDescent="0.2"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</row>
    <row r="649" spans="7:23" s="292" customFormat="1" x14ac:dyDescent="0.2"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</row>
    <row r="650" spans="7:23" s="292" customFormat="1" x14ac:dyDescent="0.2"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</row>
    <row r="651" spans="7:23" s="292" customFormat="1" x14ac:dyDescent="0.2"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</row>
    <row r="652" spans="7:23" s="292" customFormat="1" x14ac:dyDescent="0.2"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</row>
    <row r="653" spans="7:23" s="292" customFormat="1" x14ac:dyDescent="0.2"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</row>
    <row r="654" spans="7:23" s="292" customFormat="1" x14ac:dyDescent="0.2"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</row>
    <row r="655" spans="7:23" s="292" customFormat="1" x14ac:dyDescent="0.2"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</row>
    <row r="656" spans="7:23" s="292" customFormat="1" x14ac:dyDescent="0.2"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</row>
    <row r="657" spans="7:23" s="292" customFormat="1" x14ac:dyDescent="0.2"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</row>
    <row r="658" spans="7:23" s="292" customFormat="1" x14ac:dyDescent="0.2"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</row>
    <row r="659" spans="7:23" s="292" customFormat="1" x14ac:dyDescent="0.2"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</row>
    <row r="660" spans="7:23" s="292" customFormat="1" x14ac:dyDescent="0.2"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</row>
    <row r="661" spans="7:23" s="292" customFormat="1" x14ac:dyDescent="0.2"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</row>
    <row r="662" spans="7:23" s="292" customFormat="1" x14ac:dyDescent="0.2"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</row>
    <row r="663" spans="7:23" s="292" customFormat="1" x14ac:dyDescent="0.2"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</row>
    <row r="664" spans="7:23" s="292" customFormat="1" x14ac:dyDescent="0.2"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</row>
    <row r="665" spans="7:23" s="292" customFormat="1" x14ac:dyDescent="0.2"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</row>
    <row r="666" spans="7:23" s="292" customFormat="1" x14ac:dyDescent="0.2"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</row>
    <row r="667" spans="7:23" s="292" customFormat="1" x14ac:dyDescent="0.2"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</row>
    <row r="668" spans="7:23" s="292" customFormat="1" x14ac:dyDescent="0.2"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</row>
    <row r="669" spans="7:23" s="292" customFormat="1" x14ac:dyDescent="0.2"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</row>
    <row r="670" spans="7:23" s="292" customFormat="1" x14ac:dyDescent="0.2"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</row>
    <row r="671" spans="7:23" s="292" customFormat="1" x14ac:dyDescent="0.2"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</row>
    <row r="672" spans="7:23" s="292" customFormat="1" x14ac:dyDescent="0.2"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</row>
    <row r="673" spans="7:23" s="292" customFormat="1" x14ac:dyDescent="0.2"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</row>
    <row r="674" spans="7:23" s="292" customFormat="1" x14ac:dyDescent="0.2"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</row>
    <row r="675" spans="7:23" s="292" customFormat="1" x14ac:dyDescent="0.2"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</row>
    <row r="676" spans="7:23" s="292" customFormat="1" x14ac:dyDescent="0.2"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</row>
    <row r="677" spans="7:23" s="292" customFormat="1" x14ac:dyDescent="0.2"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</row>
    <row r="678" spans="7:23" s="292" customFormat="1" x14ac:dyDescent="0.2"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</row>
    <row r="679" spans="7:23" s="292" customFormat="1" x14ac:dyDescent="0.2"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</row>
    <row r="680" spans="7:23" s="292" customFormat="1" x14ac:dyDescent="0.2"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</row>
    <row r="681" spans="7:23" s="292" customFormat="1" x14ac:dyDescent="0.2"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</row>
    <row r="682" spans="7:23" s="292" customFormat="1" x14ac:dyDescent="0.2"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</row>
    <row r="683" spans="7:23" s="292" customFormat="1" x14ac:dyDescent="0.2"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</row>
    <row r="684" spans="7:23" s="292" customFormat="1" x14ac:dyDescent="0.2"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</row>
    <row r="685" spans="7:23" s="292" customFormat="1" x14ac:dyDescent="0.2"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89"/>
  <sheetViews>
    <sheetView zoomScaleNormal="100" workbookViewId="0">
      <pane xSplit="3" ySplit="14" topLeftCell="AF51" activePane="bottomRight" state="frozen"/>
      <selection pane="topRight" activeCell="C1" sqref="C1"/>
      <selection pane="bottomLeft" activeCell="A13" sqref="A13"/>
      <selection pane="bottomRight" sqref="A1:XFD1048576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customWidth="1"/>
    <col min="3" max="3" width="2.42578125" style="208" customWidth="1"/>
    <col min="4" max="4" width="19.85546875" style="209" customWidth="1"/>
    <col min="5" max="7" width="19.85546875" style="210" customWidth="1"/>
    <col min="8" max="8" width="4.7109375" style="210" customWidth="1" outlineLevel="1"/>
    <col min="9" max="9" width="3.42578125" style="208" customWidth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customWidth="1" outlineLevel="1"/>
    <col min="17" max="18" width="12.85546875" style="210" customWidth="1" outlineLevel="1"/>
    <col min="19" max="19" width="1.7109375" style="208" customWidth="1" outlineLevel="1"/>
    <col min="20" max="21" width="9.7109375" style="210" customWidth="1" outlineLevel="1"/>
    <col min="22" max="23" width="11.85546875" style="210" customWidth="1" outlineLevel="1"/>
    <col min="24" max="24" width="1.7109375" style="208" customWidth="1" outlineLevel="1"/>
    <col min="25" max="26" width="9.7109375" style="210" customWidth="1" outlineLevel="1"/>
    <col min="27" max="28" width="11.28515625" style="210" customWidth="1" outlineLevel="1"/>
    <col min="29" max="29" width="1.7109375" style="210" customWidth="1" outlineLevel="1"/>
    <col min="30" max="31" width="9.7109375" style="210" customWidth="1" outlineLevel="1"/>
    <col min="32" max="33" width="11.140625" style="210" customWidth="1" outlineLevel="1"/>
    <col min="34" max="34" width="1.7109375" style="210" customWidth="1"/>
    <col min="35" max="36" width="9.7109375" style="210" customWidth="1"/>
    <col min="37" max="38" width="11.85546875" style="210" customWidth="1"/>
    <col min="39" max="39" width="3.28515625" style="210" customWidth="1"/>
    <col min="40" max="43" width="9.7109375" style="210" customWidth="1" outlineLevel="1"/>
    <col min="44" max="44" width="1.7109375" style="208" customWidth="1" outlineLevel="1"/>
    <col min="45" max="48" width="9.7109375" style="210" customWidth="1" outlineLevel="1"/>
    <col min="49" max="49" width="1.7109375" style="208" customWidth="1" outlineLevel="1"/>
    <col min="50" max="53" width="9.7109375" style="210" customWidth="1" outlineLevel="1"/>
    <col min="54" max="54" width="1.7109375" style="210" customWidth="1" outlineLevel="1"/>
    <col min="55" max="58" width="9.7109375" style="210" customWidth="1" outlineLevel="1"/>
    <col min="59" max="59" width="1.7109375" style="210" customWidth="1" outlineLevel="1"/>
    <col min="60" max="60" width="1.7109375" style="210" customWidth="1"/>
    <col min="61" max="62" width="9.7109375" style="210" customWidth="1"/>
    <col min="63" max="63" width="11.5703125" style="210" customWidth="1"/>
    <col min="64" max="64" width="11.42578125" style="210" customWidth="1"/>
    <col min="65" max="65" width="2.5703125" style="210" customWidth="1"/>
    <col min="66" max="67" width="9.7109375" style="210" customWidth="1" outlineLevel="1"/>
    <col min="68" max="69" width="12" style="210" customWidth="1" outlineLevel="1"/>
    <col min="70" max="70" width="1.7109375" style="208" customWidth="1" outlineLevel="1"/>
    <col min="71" max="72" width="9.7109375" style="210" customWidth="1" outlineLevel="1"/>
    <col min="73" max="74" width="12.28515625" style="210" customWidth="1" outlineLevel="1"/>
    <col min="75" max="75" width="1.7109375" style="208" customWidth="1" outlineLevel="1"/>
    <col min="76" max="77" width="9.7109375" style="210" customWidth="1" outlineLevel="1"/>
    <col min="78" max="79" width="12" style="210" customWidth="1" outlineLevel="1"/>
    <col min="80" max="80" width="1.7109375" style="210" customWidth="1" outlineLevel="1"/>
    <col min="81" max="82" width="9.7109375" style="210" customWidth="1" outlineLevel="1"/>
    <col min="83" max="84" width="13.7109375" style="210" customWidth="1" outlineLevel="1"/>
    <col min="85" max="85" width="1.7109375" style="210" customWidth="1"/>
    <col min="86" max="87" width="9.7109375" style="210" customWidth="1"/>
    <col min="88" max="88" width="11.28515625" style="210" customWidth="1"/>
    <col min="89" max="89" width="13.28515625" style="210" customWidth="1"/>
    <col min="90" max="90" width="8.85546875" style="210"/>
    <col min="91" max="92" width="9.7109375" style="210" customWidth="1" outlineLevel="1"/>
    <col min="93" max="94" width="12.42578125" style="210" customWidth="1" outlineLevel="1"/>
    <col min="95" max="95" width="1.7109375" style="208" customWidth="1" outlineLevel="1"/>
    <col min="96" max="97" width="9.7109375" style="210" customWidth="1" outlineLevel="1"/>
    <col min="98" max="99" width="12.7109375" style="210" customWidth="1" outlineLevel="1"/>
    <col min="100" max="100" width="1.7109375" style="208" customWidth="1" outlineLevel="1"/>
    <col min="101" max="102" width="9.7109375" style="210" customWidth="1" outlineLevel="1"/>
    <col min="103" max="104" width="12.28515625" style="210" customWidth="1" outlineLevel="1"/>
    <col min="105" max="105" width="1.7109375" style="210" customWidth="1" outlineLevel="1"/>
    <col min="106" max="107" width="9.7109375" style="210" customWidth="1" outlineLevel="1"/>
    <col min="108" max="109" width="13.5703125" style="210" customWidth="1" outlineLevel="1"/>
    <col min="110" max="110" width="1.7109375" style="210" customWidth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144</v>
      </c>
      <c r="B3" s="211"/>
      <c r="D3" s="346" t="s">
        <v>970</v>
      </c>
      <c r="E3" s="346"/>
      <c r="F3" s="346"/>
      <c r="G3" s="346"/>
      <c r="H3" s="212"/>
      <c r="I3" s="212"/>
      <c r="J3" s="212"/>
      <c r="K3" s="212"/>
      <c r="L3" s="212"/>
      <c r="M3" s="212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F3" s="239"/>
      <c r="AR3" s="210"/>
      <c r="AW3" s="210"/>
      <c r="BE3" s="239"/>
      <c r="BR3" s="210"/>
      <c r="BW3" s="210"/>
      <c r="CE3" s="239"/>
      <c r="CQ3" s="210"/>
      <c r="CV3" s="210"/>
      <c r="DD3" s="239"/>
    </row>
    <row r="4" spans="1:114" x14ac:dyDescent="0.25">
      <c r="A4" s="211" t="s">
        <v>23</v>
      </c>
      <c r="B4" s="211"/>
      <c r="D4" s="346" t="str">
        <f>[1]Examenprogramma!B3</f>
        <v>Bleiswijk</v>
      </c>
      <c r="E4" s="346"/>
      <c r="F4" s="346"/>
      <c r="G4" s="346"/>
      <c r="H4" s="212"/>
      <c r="I4" s="212"/>
      <c r="J4" s="212"/>
      <c r="K4" s="212"/>
      <c r="L4" s="212"/>
      <c r="M4" s="212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6" t="str">
        <f>[2]Opleidingseis!H5</f>
        <v>Dierverzorging 23214 (Medewerker dierverzorging)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</row>
    <row r="6" spans="1:114" x14ac:dyDescent="0.25">
      <c r="A6" s="211" t="s">
        <v>143</v>
      </c>
      <c r="B6" s="211"/>
      <c r="D6" s="346" t="str">
        <f>[1]Opleidingseis!C3</f>
        <v>18-19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</row>
    <row r="7" spans="1:114" x14ac:dyDescent="0.25">
      <c r="A7" s="211" t="s">
        <v>142</v>
      </c>
      <c r="B7" s="211"/>
      <c r="D7" s="346">
        <v>23214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</row>
    <row r="8" spans="1:114" x14ac:dyDescent="0.25">
      <c r="A8" s="211" t="s">
        <v>140</v>
      </c>
      <c r="B8" s="211"/>
      <c r="D8" s="346"/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</row>
    <row r="9" spans="1:114" x14ac:dyDescent="0.25">
      <c r="A9" s="211" t="s">
        <v>138</v>
      </c>
      <c r="B9" s="211"/>
      <c r="D9" s="346" t="str">
        <f>[1]Opleidingseis!C7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R9" s="210"/>
      <c r="AW9" s="210"/>
      <c r="BR9" s="210"/>
      <c r="BW9" s="210"/>
      <c r="CQ9" s="210"/>
      <c r="CV9" s="210"/>
    </row>
    <row r="10" spans="1:114" x14ac:dyDescent="0.25">
      <c r="A10" s="211" t="s">
        <v>139</v>
      </c>
      <c r="B10" s="211"/>
      <c r="D10" s="346">
        <f>[1]Opleidingseis!D7</f>
        <v>2</v>
      </c>
      <c r="E10" s="346"/>
      <c r="F10" s="346"/>
      <c r="G10" s="346"/>
      <c r="H10" s="212"/>
      <c r="I10" s="212"/>
      <c r="J10" s="293"/>
      <c r="K10" s="293"/>
      <c r="L10" s="293"/>
      <c r="M10" s="293"/>
      <c r="N10" s="217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1"/>
      <c r="AD10" s="241"/>
      <c r="AE10" s="241"/>
      <c r="AF10" s="241"/>
      <c r="AG10" s="241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2"/>
      <c r="CI10" s="252"/>
      <c r="CJ10" s="252"/>
      <c r="CK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G10" s="305"/>
      <c r="DH10" s="305"/>
      <c r="DI10" s="305"/>
      <c r="DJ10" s="305"/>
    </row>
    <row r="11" spans="1:114" x14ac:dyDescent="0.25">
      <c r="A11" s="211" t="s">
        <v>892</v>
      </c>
      <c r="D11" s="346">
        <f>[1]Opleidingseis!D5</f>
        <v>2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295" customFormat="1" ht="14.45" customHeight="1" x14ac:dyDescent="0.2">
      <c r="A12" s="320"/>
      <c r="B12" s="379" t="s">
        <v>179</v>
      </c>
      <c r="C12" s="213"/>
      <c r="D12" s="391" t="s">
        <v>178</v>
      </c>
      <c r="E12" s="387" t="s">
        <v>178</v>
      </c>
      <c r="F12" s="387" t="s">
        <v>178</v>
      </c>
      <c r="G12" s="387" t="s">
        <v>178</v>
      </c>
      <c r="H12" s="387" t="s">
        <v>178</v>
      </c>
      <c r="I12" s="213"/>
      <c r="J12" s="394" t="s">
        <v>26</v>
      </c>
      <c r="K12" s="395"/>
      <c r="L12" s="395"/>
      <c r="M12" s="294">
        <v>1</v>
      </c>
      <c r="N12" s="213"/>
      <c r="O12" s="385" t="s">
        <v>177</v>
      </c>
      <c r="P12" s="386"/>
      <c r="Q12" s="386"/>
      <c r="R12" s="321" t="s">
        <v>893</v>
      </c>
      <c r="S12" s="213"/>
      <c r="T12" s="385" t="s">
        <v>177</v>
      </c>
      <c r="U12" s="386"/>
      <c r="V12" s="386"/>
      <c r="W12" s="321" t="s">
        <v>894</v>
      </c>
      <c r="X12" s="213"/>
      <c r="Y12" s="385" t="s">
        <v>177</v>
      </c>
      <c r="Z12" s="386"/>
      <c r="AA12" s="386"/>
      <c r="AB12" s="321" t="s">
        <v>895</v>
      </c>
      <c r="AC12" s="242"/>
      <c r="AD12" s="385" t="str">
        <f>+Y12</f>
        <v>Periode</v>
      </c>
      <c r="AE12" s="386"/>
      <c r="AF12" s="386"/>
      <c r="AG12" s="321" t="s">
        <v>896</v>
      </c>
      <c r="AH12" s="242"/>
      <c r="AI12" s="377" t="s">
        <v>26</v>
      </c>
      <c r="AJ12" s="378"/>
      <c r="AK12" s="378"/>
      <c r="AL12" s="322">
        <v>2</v>
      </c>
      <c r="AM12" s="213"/>
      <c r="AN12" s="377" t="s">
        <v>177</v>
      </c>
      <c r="AO12" s="378"/>
      <c r="AP12" s="378"/>
      <c r="AQ12" s="322" t="s">
        <v>897</v>
      </c>
      <c r="AR12" s="213"/>
      <c r="AS12" s="377" t="s">
        <v>177</v>
      </c>
      <c r="AT12" s="378"/>
      <c r="AU12" s="378"/>
      <c r="AV12" s="322" t="s">
        <v>898</v>
      </c>
      <c r="AW12" s="213"/>
      <c r="AX12" s="377" t="s">
        <v>177</v>
      </c>
      <c r="AY12" s="378"/>
      <c r="AZ12" s="378"/>
      <c r="BA12" s="322" t="s">
        <v>899</v>
      </c>
      <c r="BB12" s="242"/>
      <c r="BC12" s="377" t="str">
        <f>+AX12</f>
        <v>Periode</v>
      </c>
      <c r="BD12" s="378"/>
      <c r="BE12" s="378"/>
      <c r="BF12" s="322" t="s">
        <v>900</v>
      </c>
      <c r="BG12" s="242"/>
      <c r="BH12" s="242"/>
      <c r="BI12" s="369" t="s">
        <v>26</v>
      </c>
      <c r="BJ12" s="370"/>
      <c r="BK12" s="370"/>
      <c r="BL12" s="323">
        <v>3</v>
      </c>
      <c r="BM12" s="213"/>
      <c r="BN12" s="369" t="s">
        <v>177</v>
      </c>
      <c r="BO12" s="370"/>
      <c r="BP12" s="370"/>
      <c r="BQ12" s="323" t="s">
        <v>901</v>
      </c>
      <c r="BR12" s="213"/>
      <c r="BS12" s="369" t="s">
        <v>177</v>
      </c>
      <c r="BT12" s="370"/>
      <c r="BU12" s="370"/>
      <c r="BV12" s="323" t="s">
        <v>902</v>
      </c>
      <c r="BW12" s="213"/>
      <c r="BX12" s="369" t="s">
        <v>177</v>
      </c>
      <c r="BY12" s="370"/>
      <c r="BZ12" s="370"/>
      <c r="CA12" s="323" t="s">
        <v>903</v>
      </c>
      <c r="CB12" s="242"/>
      <c r="CC12" s="369" t="str">
        <f>+BX12</f>
        <v>Periode</v>
      </c>
      <c r="CD12" s="370"/>
      <c r="CE12" s="370"/>
      <c r="CF12" s="323" t="s">
        <v>904</v>
      </c>
      <c r="CG12" s="242"/>
      <c r="CH12" s="371" t="s">
        <v>882</v>
      </c>
      <c r="CI12" s="372"/>
      <c r="CJ12" s="372"/>
      <c r="CK12" s="324">
        <v>4</v>
      </c>
      <c r="CM12" s="371" t="s">
        <v>177</v>
      </c>
      <c r="CN12" s="372"/>
      <c r="CO12" s="372"/>
      <c r="CP12" s="324" t="s">
        <v>905</v>
      </c>
      <c r="CQ12" s="213"/>
      <c r="CR12" s="371" t="s">
        <v>177</v>
      </c>
      <c r="CS12" s="372"/>
      <c r="CT12" s="372"/>
      <c r="CU12" s="324" t="s">
        <v>906</v>
      </c>
      <c r="CV12" s="213"/>
      <c r="CW12" s="371" t="s">
        <v>177</v>
      </c>
      <c r="CX12" s="372"/>
      <c r="CY12" s="372"/>
      <c r="CZ12" s="324" t="s">
        <v>907</v>
      </c>
      <c r="DA12" s="242"/>
      <c r="DB12" s="371" t="str">
        <f>+CW12</f>
        <v>Periode</v>
      </c>
      <c r="DC12" s="372"/>
      <c r="DD12" s="372"/>
      <c r="DE12" s="324" t="s">
        <v>908</v>
      </c>
      <c r="DF12" s="242"/>
      <c r="DG12" s="373" t="s">
        <v>36</v>
      </c>
      <c r="DH12" s="374"/>
      <c r="DI12" s="374"/>
      <c r="DJ12" s="325"/>
    </row>
    <row r="13" spans="1:114" s="295" customFormat="1" ht="14.45" customHeight="1" x14ac:dyDescent="0.2">
      <c r="A13" s="381" t="s">
        <v>2</v>
      </c>
      <c r="B13" s="380"/>
      <c r="C13" s="214"/>
      <c r="D13" s="392"/>
      <c r="E13" s="388"/>
      <c r="F13" s="388"/>
      <c r="G13" s="388"/>
      <c r="H13" s="388"/>
      <c r="I13" s="214"/>
      <c r="J13" s="390" t="s">
        <v>191</v>
      </c>
      <c r="K13" s="390" t="s">
        <v>0</v>
      </c>
      <c r="L13" s="390" t="s">
        <v>183</v>
      </c>
      <c r="M13" s="390" t="s">
        <v>22</v>
      </c>
      <c r="N13" s="243"/>
      <c r="O13" s="383" t="s">
        <v>191</v>
      </c>
      <c r="P13" s="383" t="s">
        <v>0</v>
      </c>
      <c r="Q13" s="383" t="s">
        <v>183</v>
      </c>
      <c r="R13" s="383" t="s">
        <v>22</v>
      </c>
      <c r="S13" s="243"/>
      <c r="T13" s="383" t="s">
        <v>191</v>
      </c>
      <c r="U13" s="383" t="s">
        <v>0</v>
      </c>
      <c r="V13" s="383" t="s">
        <v>183</v>
      </c>
      <c r="W13" s="383" t="s">
        <v>22</v>
      </c>
      <c r="X13" s="243"/>
      <c r="Y13" s="383" t="s">
        <v>191</v>
      </c>
      <c r="Z13" s="383" t="s">
        <v>0</v>
      </c>
      <c r="AA13" s="383" t="s">
        <v>183</v>
      </c>
      <c r="AB13" s="383" t="s">
        <v>22</v>
      </c>
      <c r="AC13" s="244"/>
      <c r="AD13" s="383" t="s">
        <v>191</v>
      </c>
      <c r="AE13" s="383" t="s">
        <v>0</v>
      </c>
      <c r="AF13" s="383" t="s">
        <v>183</v>
      </c>
      <c r="AG13" s="383" t="s">
        <v>22</v>
      </c>
      <c r="AH13" s="244"/>
      <c r="AI13" s="375" t="s">
        <v>191</v>
      </c>
      <c r="AJ13" s="375" t="s">
        <v>0</v>
      </c>
      <c r="AK13" s="375" t="s">
        <v>183</v>
      </c>
      <c r="AL13" s="375" t="s">
        <v>22</v>
      </c>
      <c r="AM13" s="243"/>
      <c r="AN13" s="375" t="s">
        <v>191</v>
      </c>
      <c r="AO13" s="375" t="s">
        <v>0</v>
      </c>
      <c r="AP13" s="375" t="s">
        <v>183</v>
      </c>
      <c r="AQ13" s="375" t="s">
        <v>22</v>
      </c>
      <c r="AR13" s="243"/>
      <c r="AS13" s="375" t="s">
        <v>191</v>
      </c>
      <c r="AT13" s="375" t="s">
        <v>0</v>
      </c>
      <c r="AU13" s="375" t="s">
        <v>183</v>
      </c>
      <c r="AV13" s="375" t="s">
        <v>22</v>
      </c>
      <c r="AW13" s="243"/>
      <c r="AX13" s="375" t="s">
        <v>191</v>
      </c>
      <c r="AY13" s="375" t="s">
        <v>0</v>
      </c>
      <c r="AZ13" s="375" t="s">
        <v>183</v>
      </c>
      <c r="BA13" s="375" t="s">
        <v>22</v>
      </c>
      <c r="BB13" s="244"/>
      <c r="BC13" s="375" t="s">
        <v>191</v>
      </c>
      <c r="BD13" s="375" t="s">
        <v>0</v>
      </c>
      <c r="BE13" s="375" t="s">
        <v>183</v>
      </c>
      <c r="BF13" s="375" t="s">
        <v>22</v>
      </c>
      <c r="BG13" s="244"/>
      <c r="BH13" s="244"/>
      <c r="BI13" s="376" t="s">
        <v>191</v>
      </c>
      <c r="BJ13" s="376" t="s">
        <v>0</v>
      </c>
      <c r="BK13" s="376" t="s">
        <v>183</v>
      </c>
      <c r="BL13" s="376" t="s">
        <v>22</v>
      </c>
      <c r="BM13" s="243"/>
      <c r="BN13" s="376" t="s">
        <v>191</v>
      </c>
      <c r="BO13" s="376" t="s">
        <v>0</v>
      </c>
      <c r="BP13" s="376" t="s">
        <v>183</v>
      </c>
      <c r="BQ13" s="376" t="s">
        <v>22</v>
      </c>
      <c r="BR13" s="243"/>
      <c r="BS13" s="376" t="s">
        <v>191</v>
      </c>
      <c r="BT13" s="376" t="s">
        <v>0</v>
      </c>
      <c r="BU13" s="376" t="s">
        <v>183</v>
      </c>
      <c r="BV13" s="376" t="s">
        <v>22</v>
      </c>
      <c r="BW13" s="243"/>
      <c r="BX13" s="376" t="s">
        <v>191</v>
      </c>
      <c r="BY13" s="376" t="s">
        <v>0</v>
      </c>
      <c r="BZ13" s="376" t="s">
        <v>183</v>
      </c>
      <c r="CA13" s="376" t="s">
        <v>22</v>
      </c>
      <c r="CB13" s="244"/>
      <c r="CC13" s="376" t="s">
        <v>191</v>
      </c>
      <c r="CD13" s="376" t="s">
        <v>0</v>
      </c>
      <c r="CE13" s="376" t="s">
        <v>183</v>
      </c>
      <c r="CF13" s="376" t="s">
        <v>22</v>
      </c>
      <c r="CG13" s="244"/>
      <c r="CH13" s="363" t="s">
        <v>191</v>
      </c>
      <c r="CI13" s="363" t="s">
        <v>0</v>
      </c>
      <c r="CJ13" s="363" t="s">
        <v>183</v>
      </c>
      <c r="CK13" s="363" t="s">
        <v>22</v>
      </c>
      <c r="CM13" s="363" t="s">
        <v>191</v>
      </c>
      <c r="CN13" s="363" t="s">
        <v>0</v>
      </c>
      <c r="CO13" s="363" t="s">
        <v>183</v>
      </c>
      <c r="CP13" s="363" t="s">
        <v>22</v>
      </c>
      <c r="CQ13" s="243"/>
      <c r="CR13" s="363" t="s">
        <v>191</v>
      </c>
      <c r="CS13" s="363" t="s">
        <v>0</v>
      </c>
      <c r="CT13" s="363" t="s">
        <v>183</v>
      </c>
      <c r="CU13" s="363" t="s">
        <v>22</v>
      </c>
      <c r="CV13" s="243"/>
      <c r="CW13" s="363" t="s">
        <v>191</v>
      </c>
      <c r="CX13" s="363" t="s">
        <v>0</v>
      </c>
      <c r="CY13" s="363" t="s">
        <v>183</v>
      </c>
      <c r="CZ13" s="363" t="s">
        <v>22</v>
      </c>
      <c r="DA13" s="244"/>
      <c r="DB13" s="363" t="s">
        <v>191</v>
      </c>
      <c r="DC13" s="363" t="s">
        <v>0</v>
      </c>
      <c r="DD13" s="363" t="s">
        <v>183</v>
      </c>
      <c r="DE13" s="363" t="s">
        <v>22</v>
      </c>
      <c r="DF13" s="244"/>
      <c r="DG13" s="364" t="s">
        <v>191</v>
      </c>
      <c r="DH13" s="364" t="s">
        <v>0</v>
      </c>
      <c r="DI13" s="364" t="s">
        <v>183</v>
      </c>
      <c r="DJ13" s="364" t="s">
        <v>22</v>
      </c>
    </row>
    <row r="14" spans="1:114" s="245" customFormat="1" ht="12" x14ac:dyDescent="0.25">
      <c r="A14" s="382"/>
      <c r="B14" s="380"/>
      <c r="C14" s="215"/>
      <c r="D14" s="393"/>
      <c r="E14" s="389"/>
      <c r="F14" s="389"/>
      <c r="G14" s="389"/>
      <c r="H14" s="389"/>
      <c r="I14" s="215"/>
      <c r="J14" s="390"/>
      <c r="K14" s="390"/>
      <c r="L14" s="390"/>
      <c r="M14" s="390"/>
      <c r="N14" s="215"/>
      <c r="O14" s="384"/>
      <c r="P14" s="384"/>
      <c r="Q14" s="384"/>
      <c r="R14" s="384"/>
      <c r="S14" s="215"/>
      <c r="T14" s="384"/>
      <c r="U14" s="384"/>
      <c r="V14" s="384"/>
      <c r="W14" s="384"/>
      <c r="X14" s="215"/>
      <c r="Y14" s="384"/>
      <c r="Z14" s="384"/>
      <c r="AA14" s="384"/>
      <c r="AB14" s="384"/>
      <c r="AD14" s="384"/>
      <c r="AE14" s="384"/>
      <c r="AF14" s="384"/>
      <c r="AG14" s="384"/>
      <c r="AI14" s="375"/>
      <c r="AJ14" s="375"/>
      <c r="AK14" s="375"/>
      <c r="AL14" s="375"/>
      <c r="AM14" s="215"/>
      <c r="AN14" s="375"/>
      <c r="AO14" s="375"/>
      <c r="AP14" s="375"/>
      <c r="AQ14" s="375"/>
      <c r="AR14" s="215"/>
      <c r="AS14" s="375"/>
      <c r="AT14" s="375"/>
      <c r="AU14" s="375"/>
      <c r="AV14" s="375"/>
      <c r="AW14" s="215"/>
      <c r="AX14" s="375"/>
      <c r="AY14" s="375"/>
      <c r="AZ14" s="375"/>
      <c r="BA14" s="375"/>
      <c r="BC14" s="375"/>
      <c r="BD14" s="375"/>
      <c r="BE14" s="375"/>
      <c r="BF14" s="375"/>
      <c r="BI14" s="376"/>
      <c r="BJ14" s="376"/>
      <c r="BK14" s="376"/>
      <c r="BL14" s="376"/>
      <c r="BM14" s="215"/>
      <c r="BN14" s="376"/>
      <c r="BO14" s="376"/>
      <c r="BP14" s="376"/>
      <c r="BQ14" s="376"/>
      <c r="BR14" s="215"/>
      <c r="BS14" s="376"/>
      <c r="BT14" s="376"/>
      <c r="BU14" s="376"/>
      <c r="BV14" s="376"/>
      <c r="BW14" s="215"/>
      <c r="BX14" s="376"/>
      <c r="BY14" s="376"/>
      <c r="BZ14" s="376"/>
      <c r="CA14" s="376"/>
      <c r="CC14" s="376"/>
      <c r="CD14" s="376"/>
      <c r="CE14" s="376"/>
      <c r="CF14" s="376"/>
      <c r="CH14" s="363"/>
      <c r="CI14" s="363"/>
      <c r="CJ14" s="363"/>
      <c r="CK14" s="363"/>
      <c r="CM14" s="363"/>
      <c r="CN14" s="363"/>
      <c r="CO14" s="363"/>
      <c r="CP14" s="363"/>
      <c r="CQ14" s="215"/>
      <c r="CR14" s="363"/>
      <c r="CS14" s="363"/>
      <c r="CT14" s="363"/>
      <c r="CU14" s="363"/>
      <c r="CV14" s="215"/>
      <c r="CW14" s="363"/>
      <c r="CX14" s="363"/>
      <c r="CY14" s="363"/>
      <c r="CZ14" s="363"/>
      <c r="DB14" s="363"/>
      <c r="DC14" s="363"/>
      <c r="DD14" s="363"/>
      <c r="DE14" s="363"/>
      <c r="DG14" s="364"/>
      <c r="DH14" s="364"/>
      <c r="DI14" s="364"/>
      <c r="DJ14" s="364"/>
    </row>
    <row r="15" spans="1:114" s="208" customFormat="1" x14ac:dyDescent="0.25">
      <c r="A15" s="216"/>
      <c r="B15" s="216"/>
      <c r="D15" s="217"/>
    </row>
    <row r="16" spans="1:114" s="246" customFormat="1" ht="30" x14ac:dyDescent="0.25">
      <c r="A16" s="218" t="s">
        <v>3</v>
      </c>
      <c r="B16" s="219" t="s">
        <v>179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36"/>
      <c r="M16" s="236"/>
      <c r="N16" s="220"/>
      <c r="O16" s="236"/>
      <c r="P16" s="236"/>
      <c r="Q16" s="236"/>
      <c r="R16" s="236"/>
      <c r="S16" s="220"/>
      <c r="T16" s="236"/>
      <c r="U16" s="236"/>
      <c r="V16" s="236"/>
      <c r="W16" s="236"/>
      <c r="X16" s="220"/>
      <c r="Y16" s="236"/>
      <c r="Z16" s="236"/>
      <c r="AA16" s="236"/>
      <c r="AB16" s="236"/>
      <c r="AD16" s="247"/>
      <c r="AE16" s="247"/>
      <c r="AF16" s="247"/>
      <c r="AG16" s="247"/>
      <c r="AI16" s="236"/>
      <c r="AJ16" s="236"/>
      <c r="AK16" s="236"/>
      <c r="AL16" s="236"/>
      <c r="AM16" s="220"/>
      <c r="AN16" s="236"/>
      <c r="AO16" s="236"/>
      <c r="AP16" s="236"/>
      <c r="AQ16" s="236"/>
      <c r="AR16" s="220"/>
      <c r="AS16" s="236"/>
      <c r="AT16" s="236"/>
      <c r="AU16" s="236"/>
      <c r="AV16" s="236"/>
      <c r="AW16" s="220"/>
      <c r="AX16" s="236"/>
      <c r="AY16" s="236"/>
      <c r="AZ16" s="236"/>
      <c r="BA16" s="236"/>
      <c r="BC16" s="247"/>
      <c r="BD16" s="247"/>
      <c r="BE16" s="247"/>
      <c r="BF16" s="247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W16" s="220"/>
      <c r="BX16" s="236"/>
      <c r="BY16" s="236"/>
      <c r="BZ16" s="236"/>
      <c r="CA16" s="236"/>
      <c r="CC16" s="247"/>
      <c r="CD16" s="247"/>
      <c r="CE16" s="247"/>
      <c r="CF16" s="247"/>
      <c r="CH16" s="247"/>
      <c r="CI16" s="247"/>
      <c r="CJ16" s="247"/>
      <c r="CK16" s="247"/>
      <c r="CM16" s="236"/>
      <c r="CN16" s="236"/>
      <c r="CO16" s="236"/>
      <c r="CP16" s="236"/>
      <c r="CQ16" s="220"/>
      <c r="CR16" s="236"/>
      <c r="CS16" s="236"/>
      <c r="CT16" s="236"/>
      <c r="CU16" s="236"/>
      <c r="CV16" s="220"/>
      <c r="CW16" s="236"/>
      <c r="CX16" s="236"/>
      <c r="CY16" s="236"/>
      <c r="CZ16" s="236"/>
      <c r="DB16" s="247"/>
      <c r="DC16" s="247"/>
      <c r="DD16" s="247"/>
      <c r="DE16" s="247"/>
      <c r="DG16" s="247"/>
      <c r="DH16" s="247"/>
      <c r="DI16" s="247"/>
      <c r="DJ16" s="247"/>
    </row>
    <row r="17" spans="1:114" x14ac:dyDescent="0.25">
      <c r="A17" s="223" t="s">
        <v>952</v>
      </c>
      <c r="B17" s="223"/>
      <c r="D17" s="224" t="s">
        <v>918</v>
      </c>
      <c r="E17" s="225" t="s">
        <v>919</v>
      </c>
      <c r="F17" s="225" t="s">
        <v>920</v>
      </c>
      <c r="G17" s="225" t="s">
        <v>921</v>
      </c>
      <c r="H17" s="225"/>
      <c r="J17" s="230">
        <v>72</v>
      </c>
      <c r="K17" s="234"/>
      <c r="L17" s="234"/>
      <c r="M17" s="230">
        <f>SUM(R17,W17,AB17,AG17)</f>
        <v>0</v>
      </c>
      <c r="O17" s="230"/>
      <c r="P17" s="234"/>
      <c r="Q17" s="234"/>
      <c r="R17" s="230"/>
      <c r="T17" s="230"/>
      <c r="U17" s="234"/>
      <c r="V17" s="234"/>
      <c r="W17" s="230"/>
      <c r="Y17" s="230"/>
      <c r="Z17" s="234"/>
      <c r="AA17" s="234"/>
      <c r="AB17" s="230"/>
      <c r="AD17" s="230"/>
      <c r="AE17" s="234"/>
      <c r="AF17" s="234"/>
      <c r="AG17" s="230"/>
      <c r="AI17" s="230">
        <v>45</v>
      </c>
      <c r="AJ17" s="234"/>
      <c r="AK17" s="234"/>
      <c r="AL17" s="230">
        <f>SUM(AQ17,AV17,BA17,BF17)</f>
        <v>0</v>
      </c>
      <c r="AM17" s="208"/>
      <c r="AN17" s="230"/>
      <c r="AO17" s="234"/>
      <c r="AP17" s="234"/>
      <c r="AQ17" s="230"/>
      <c r="AS17" s="230"/>
      <c r="AT17" s="234"/>
      <c r="AU17" s="234"/>
      <c r="AV17" s="230"/>
      <c r="AX17" s="230"/>
      <c r="AY17" s="234"/>
      <c r="AZ17" s="234"/>
      <c r="BA17" s="230"/>
      <c r="BC17" s="230"/>
      <c r="BD17" s="234"/>
      <c r="BE17" s="234"/>
      <c r="BF17" s="230"/>
      <c r="BI17" s="230">
        <f>SUM(BN17,BS17,BX17,CC17)</f>
        <v>0</v>
      </c>
      <c r="BJ17" s="234"/>
      <c r="BK17" s="234"/>
      <c r="BL17" s="230">
        <f>SUM(BQ17,BV17,CA17,CF17)</f>
        <v>0</v>
      </c>
      <c r="BM17" s="208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/>
      <c r="CD17" s="234"/>
      <c r="CE17" s="234"/>
      <c r="CF17" s="230"/>
      <c r="CH17" s="230">
        <f>SUM(CM17,CR17,CW17,DB17)</f>
        <v>0</v>
      </c>
      <c r="CI17" s="234"/>
      <c r="CJ17" s="234"/>
      <c r="CK17" s="230">
        <f>SUM(CP17,CU17,CZ17,DE17)</f>
        <v>0</v>
      </c>
      <c r="CM17" s="230"/>
      <c r="CN17" s="234"/>
      <c r="CO17" s="234"/>
      <c r="CP17" s="230"/>
      <c r="CR17" s="230"/>
      <c r="CS17" s="234"/>
      <c r="CT17" s="234"/>
      <c r="CU17" s="230"/>
      <c r="CW17" s="230"/>
      <c r="CX17" s="234"/>
      <c r="CY17" s="234"/>
      <c r="CZ17" s="230"/>
      <c r="DB17" s="230"/>
      <c r="DC17" s="234"/>
      <c r="DD17" s="234"/>
      <c r="DE17" s="230"/>
      <c r="DG17" s="230">
        <f>SUM(J17,AI17,BH17,CH17)</f>
        <v>117</v>
      </c>
      <c r="DH17" s="234"/>
      <c r="DI17" s="234"/>
      <c r="DJ17" s="230">
        <f>SUM(M17,AL17,BK17,CK17)</f>
        <v>0</v>
      </c>
    </row>
    <row r="18" spans="1:114" x14ac:dyDescent="0.25">
      <c r="A18" s="223" t="s">
        <v>922</v>
      </c>
      <c r="B18" s="223"/>
      <c r="D18" s="224" t="s">
        <v>922</v>
      </c>
      <c r="E18" s="224" t="s">
        <v>922</v>
      </c>
      <c r="F18" s="224" t="s">
        <v>922</v>
      </c>
      <c r="G18" s="224" t="s">
        <v>922</v>
      </c>
      <c r="H18" s="225"/>
      <c r="J18" s="230">
        <v>96</v>
      </c>
      <c r="K18" s="234"/>
      <c r="L18" s="234"/>
      <c r="M18" s="230">
        <f>SUM(R18,W18,AB18,AG18)</f>
        <v>0</v>
      </c>
      <c r="O18" s="230"/>
      <c r="P18" s="234"/>
      <c r="Q18" s="234"/>
      <c r="R18" s="230"/>
      <c r="T18" s="230"/>
      <c r="U18" s="234"/>
      <c r="V18" s="234"/>
      <c r="W18" s="230"/>
      <c r="Y18" s="230"/>
      <c r="Z18" s="234"/>
      <c r="AA18" s="234"/>
      <c r="AB18" s="230"/>
      <c r="AD18" s="230"/>
      <c r="AE18" s="234"/>
      <c r="AF18" s="234"/>
      <c r="AG18" s="230"/>
      <c r="AI18" s="230">
        <v>68</v>
      </c>
      <c r="AJ18" s="234"/>
      <c r="AK18" s="234"/>
      <c r="AL18" s="230">
        <f t="shared" ref="AL18:AL20" si="0">SUM(AQ18,AV18,BA18,BF18)</f>
        <v>0</v>
      </c>
      <c r="AM18" s="208"/>
      <c r="AN18" s="230"/>
      <c r="AO18" s="234"/>
      <c r="AP18" s="234"/>
      <c r="AQ18" s="230"/>
      <c r="AS18" s="230"/>
      <c r="AT18" s="234"/>
      <c r="AU18" s="234"/>
      <c r="AV18" s="230"/>
      <c r="AX18" s="230"/>
      <c r="AY18" s="234"/>
      <c r="AZ18" s="234"/>
      <c r="BA18" s="230"/>
      <c r="BC18" s="230"/>
      <c r="BD18" s="234"/>
      <c r="BE18" s="234"/>
      <c r="BF18" s="230"/>
      <c r="BI18" s="230">
        <f t="shared" ref="BI18:BI20" si="1">SUM(BN18,BS18,BX18,CC18)</f>
        <v>0</v>
      </c>
      <c r="BJ18" s="234"/>
      <c r="BK18" s="234"/>
      <c r="BL18" s="230">
        <f t="shared" ref="BL18:BL20" si="2">SUM(BQ18,BV18,CA18,CF18)</f>
        <v>0</v>
      </c>
      <c r="BM18" s="208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/>
      <c r="CD18" s="234"/>
      <c r="CE18" s="234"/>
      <c r="CF18" s="230"/>
      <c r="CH18" s="230">
        <f t="shared" ref="CH18:CH20" si="3">SUM(CM18,CR18,CW18,DB18)</f>
        <v>0</v>
      </c>
      <c r="CI18" s="234"/>
      <c r="CJ18" s="234"/>
      <c r="CK18" s="230">
        <f t="shared" ref="CK18:CK20" si="4">SUM(CP18,CU18,CZ18,DE18)</f>
        <v>0</v>
      </c>
      <c r="CM18" s="230"/>
      <c r="CN18" s="234"/>
      <c r="CO18" s="234"/>
      <c r="CP18" s="230"/>
      <c r="CR18" s="230"/>
      <c r="CS18" s="234"/>
      <c r="CT18" s="234"/>
      <c r="CU18" s="230"/>
      <c r="CW18" s="230"/>
      <c r="CX18" s="234"/>
      <c r="CY18" s="234"/>
      <c r="CZ18" s="230"/>
      <c r="DB18" s="230"/>
      <c r="DC18" s="234"/>
      <c r="DD18" s="234"/>
      <c r="DE18" s="230"/>
      <c r="DG18" s="230">
        <f>SUM(J18,AI18,BH18,CH18)</f>
        <v>164</v>
      </c>
      <c r="DH18" s="234"/>
      <c r="DI18" s="234"/>
      <c r="DJ18" s="230">
        <f>SUM(M18,AL18,BK18,CK18)</f>
        <v>0</v>
      </c>
    </row>
    <row r="19" spans="1:114" x14ac:dyDescent="0.25">
      <c r="A19" s="223" t="s">
        <v>971</v>
      </c>
      <c r="B19" s="223"/>
      <c r="D19" s="224" t="s">
        <v>150</v>
      </c>
      <c r="E19" s="224" t="s">
        <v>150</v>
      </c>
      <c r="F19" s="224" t="s">
        <v>150</v>
      </c>
      <c r="G19" s="224" t="s">
        <v>150</v>
      </c>
      <c r="H19" s="225"/>
      <c r="J19" s="230">
        <v>48</v>
      </c>
      <c r="K19" s="234"/>
      <c r="L19" s="234"/>
      <c r="M19" s="230">
        <f>SUM(R19,W19,AB19,AG19)</f>
        <v>0</v>
      </c>
      <c r="O19" s="230"/>
      <c r="P19" s="234"/>
      <c r="Q19" s="234"/>
      <c r="R19" s="230"/>
      <c r="T19" s="230"/>
      <c r="U19" s="234"/>
      <c r="V19" s="234"/>
      <c r="W19" s="230"/>
      <c r="Y19" s="230"/>
      <c r="Z19" s="234"/>
      <c r="AA19" s="234"/>
      <c r="AB19" s="230"/>
      <c r="AD19" s="230"/>
      <c r="AE19" s="234"/>
      <c r="AF19" s="234"/>
      <c r="AG19" s="230"/>
      <c r="AI19" s="230">
        <v>45</v>
      </c>
      <c r="AJ19" s="234"/>
      <c r="AK19" s="234"/>
      <c r="AL19" s="230">
        <f t="shared" si="0"/>
        <v>0</v>
      </c>
      <c r="AM19" s="208"/>
      <c r="AN19" s="230"/>
      <c r="AO19" s="234"/>
      <c r="AP19" s="234"/>
      <c r="AQ19" s="230"/>
      <c r="AS19" s="230"/>
      <c r="AT19" s="234"/>
      <c r="AU19" s="234"/>
      <c r="AV19" s="230"/>
      <c r="AX19" s="230"/>
      <c r="AY19" s="234"/>
      <c r="AZ19" s="234"/>
      <c r="BA19" s="230"/>
      <c r="BC19" s="230"/>
      <c r="BD19" s="234"/>
      <c r="BE19" s="234"/>
      <c r="BF19" s="230"/>
      <c r="BI19" s="230">
        <f t="shared" si="1"/>
        <v>0</v>
      </c>
      <c r="BJ19" s="234"/>
      <c r="BK19" s="234"/>
      <c r="BL19" s="230">
        <f t="shared" si="2"/>
        <v>0</v>
      </c>
      <c r="BM19" s="208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/>
      <c r="CD19" s="234"/>
      <c r="CE19" s="234"/>
      <c r="CF19" s="230"/>
      <c r="CH19" s="230">
        <f t="shared" si="3"/>
        <v>0</v>
      </c>
      <c r="CI19" s="234"/>
      <c r="CJ19" s="234"/>
      <c r="CK19" s="230">
        <f t="shared" si="4"/>
        <v>0</v>
      </c>
      <c r="CM19" s="230"/>
      <c r="CN19" s="234"/>
      <c r="CO19" s="234"/>
      <c r="CP19" s="230"/>
      <c r="CR19" s="230"/>
      <c r="CS19" s="234"/>
      <c r="CT19" s="234"/>
      <c r="CU19" s="230"/>
      <c r="CW19" s="230"/>
      <c r="CX19" s="234"/>
      <c r="CY19" s="234"/>
      <c r="CZ19" s="230"/>
      <c r="DB19" s="230"/>
      <c r="DC19" s="234"/>
      <c r="DD19" s="234"/>
      <c r="DE19" s="230"/>
      <c r="DG19" s="230">
        <f>SUM(J19,AI19,BH19,CH19)</f>
        <v>93</v>
      </c>
      <c r="DH19" s="234"/>
      <c r="DI19" s="234"/>
      <c r="DJ19" s="230">
        <f>SUM(M19,AL19,BK19,CK19)</f>
        <v>0</v>
      </c>
    </row>
    <row r="20" spans="1:114" x14ac:dyDescent="0.25">
      <c r="A20" s="223" t="s">
        <v>972</v>
      </c>
      <c r="B20" s="223"/>
      <c r="D20" s="224" t="s">
        <v>946</v>
      </c>
      <c r="E20" s="224" t="s">
        <v>946</v>
      </c>
      <c r="F20" s="224" t="s">
        <v>946</v>
      </c>
      <c r="G20" s="224" t="s">
        <v>946</v>
      </c>
      <c r="H20" s="225"/>
      <c r="J20" s="230">
        <v>24</v>
      </c>
      <c r="K20" s="234"/>
      <c r="L20" s="234"/>
      <c r="M20" s="230">
        <f>SUM(R20,W20,AB20,AG20)</f>
        <v>0</v>
      </c>
      <c r="O20" s="230"/>
      <c r="P20" s="234"/>
      <c r="Q20" s="234"/>
      <c r="R20" s="230"/>
      <c r="T20" s="230"/>
      <c r="U20" s="234"/>
      <c r="V20" s="234"/>
      <c r="W20" s="230"/>
      <c r="Y20" s="230"/>
      <c r="Z20" s="234"/>
      <c r="AA20" s="234"/>
      <c r="AB20" s="230"/>
      <c r="AD20" s="230"/>
      <c r="AE20" s="234"/>
      <c r="AF20" s="234"/>
      <c r="AG20" s="230"/>
      <c r="AI20" s="230">
        <v>22</v>
      </c>
      <c r="AJ20" s="234"/>
      <c r="AK20" s="234"/>
      <c r="AL20" s="230">
        <f t="shared" si="0"/>
        <v>0</v>
      </c>
      <c r="AM20" s="208"/>
      <c r="AN20" s="230"/>
      <c r="AO20" s="234"/>
      <c r="AP20" s="234"/>
      <c r="AQ20" s="230"/>
      <c r="AS20" s="230"/>
      <c r="AT20" s="234"/>
      <c r="AU20" s="234"/>
      <c r="AV20" s="230"/>
      <c r="AX20" s="230"/>
      <c r="AY20" s="234"/>
      <c r="AZ20" s="234"/>
      <c r="BA20" s="230"/>
      <c r="BC20" s="230"/>
      <c r="BD20" s="234"/>
      <c r="BE20" s="234"/>
      <c r="BF20" s="230"/>
      <c r="BI20" s="230">
        <f t="shared" si="1"/>
        <v>0</v>
      </c>
      <c r="BJ20" s="234"/>
      <c r="BK20" s="234"/>
      <c r="BL20" s="230">
        <f t="shared" si="2"/>
        <v>0</v>
      </c>
      <c r="BM20" s="208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/>
      <c r="CD20" s="234"/>
      <c r="CE20" s="234"/>
      <c r="CF20" s="230"/>
      <c r="CH20" s="230">
        <f t="shared" si="3"/>
        <v>0</v>
      </c>
      <c r="CI20" s="234"/>
      <c r="CJ20" s="234"/>
      <c r="CK20" s="230">
        <f t="shared" si="4"/>
        <v>0</v>
      </c>
      <c r="CM20" s="230"/>
      <c r="CN20" s="234"/>
      <c r="CO20" s="234"/>
      <c r="CP20" s="230"/>
      <c r="CR20" s="230"/>
      <c r="CS20" s="234"/>
      <c r="CT20" s="234"/>
      <c r="CU20" s="230"/>
      <c r="CW20" s="230"/>
      <c r="CX20" s="234"/>
      <c r="CY20" s="234"/>
      <c r="CZ20" s="230"/>
      <c r="DB20" s="230"/>
      <c r="DC20" s="234"/>
      <c r="DD20" s="234"/>
      <c r="DE20" s="230"/>
      <c r="DG20" s="230">
        <f>SUM(J20,AI20,BH20,CH20)</f>
        <v>46</v>
      </c>
      <c r="DH20" s="234"/>
      <c r="DI20" s="234"/>
      <c r="DJ20" s="230">
        <f>SUM(M20,AL20,BK20,CK20)</f>
        <v>0</v>
      </c>
    </row>
    <row r="21" spans="1:114" s="208" customFormat="1" x14ac:dyDescent="0.25">
      <c r="A21" s="208" t="s">
        <v>973</v>
      </c>
      <c r="D21" s="217"/>
      <c r="J21" s="248">
        <v>24</v>
      </c>
      <c r="K21" s="248"/>
      <c r="L21" s="248"/>
      <c r="M21" s="248"/>
      <c r="O21" s="248"/>
      <c r="P21" s="248"/>
      <c r="Q21" s="248"/>
      <c r="R21" s="248"/>
      <c r="T21" s="248"/>
      <c r="U21" s="248"/>
      <c r="V21" s="248"/>
      <c r="W21" s="248"/>
      <c r="Y21" s="248"/>
      <c r="Z21" s="248"/>
      <c r="AA21" s="248"/>
      <c r="AB21" s="248"/>
      <c r="AD21" s="248"/>
      <c r="AE21" s="248"/>
      <c r="AF21" s="248"/>
      <c r="AG21" s="248"/>
      <c r="AI21" s="248">
        <v>22</v>
      </c>
      <c r="AJ21" s="248"/>
      <c r="AK21" s="248"/>
      <c r="AL21" s="248"/>
      <c r="AN21" s="248"/>
      <c r="AO21" s="248"/>
      <c r="AP21" s="248"/>
      <c r="AQ21" s="248"/>
      <c r="AS21" s="248"/>
      <c r="AT21" s="248"/>
      <c r="AU21" s="248"/>
      <c r="AV21" s="248"/>
      <c r="AX21" s="248"/>
      <c r="AY21" s="248"/>
      <c r="AZ21" s="248"/>
      <c r="BA21" s="248"/>
      <c r="BC21" s="248"/>
      <c r="BD21" s="248"/>
      <c r="BE21" s="248"/>
      <c r="BF21" s="248"/>
      <c r="BI21" s="248"/>
      <c r="BJ21" s="248"/>
      <c r="BK21" s="248"/>
      <c r="BL21" s="248"/>
      <c r="BN21" s="248"/>
      <c r="BO21" s="248"/>
      <c r="BP21" s="248"/>
      <c r="BQ21" s="248"/>
      <c r="BS21" s="248"/>
      <c r="BT21" s="248"/>
      <c r="BU21" s="248"/>
      <c r="BV21" s="248"/>
      <c r="BX21" s="248"/>
      <c r="BY21" s="248"/>
      <c r="BZ21" s="248"/>
      <c r="CA21" s="248"/>
      <c r="CC21" s="248"/>
      <c r="CD21" s="248"/>
      <c r="CE21" s="248"/>
      <c r="CF21" s="248"/>
      <c r="CH21" s="248"/>
      <c r="CI21" s="248"/>
      <c r="CJ21" s="248"/>
      <c r="CK21" s="248"/>
      <c r="CM21" s="248"/>
      <c r="CN21" s="248"/>
      <c r="CO21" s="248"/>
      <c r="CP21" s="248"/>
      <c r="CR21" s="248"/>
      <c r="CS21" s="248"/>
      <c r="CT21" s="248"/>
      <c r="CU21" s="248"/>
      <c r="CW21" s="248"/>
      <c r="CX21" s="248"/>
      <c r="CY21" s="248"/>
      <c r="CZ21" s="248"/>
      <c r="DB21" s="248"/>
      <c r="DC21" s="248"/>
      <c r="DD21" s="248"/>
      <c r="DE21" s="248"/>
      <c r="DG21" s="248"/>
      <c r="DH21" s="248"/>
      <c r="DI21" s="248"/>
      <c r="DJ21" s="248"/>
    </row>
    <row r="22" spans="1:114" s="246" customFormat="1" ht="30" x14ac:dyDescent="0.25">
      <c r="A22" s="218" t="s">
        <v>40</v>
      </c>
      <c r="B22" s="219" t="s">
        <v>179</v>
      </c>
      <c r="C22" s="220"/>
      <c r="D22" s="221"/>
      <c r="E22" s="222"/>
      <c r="F22" s="222"/>
      <c r="G22" s="222"/>
      <c r="H22" s="222"/>
      <c r="I22" s="220"/>
      <c r="J22" s="236"/>
      <c r="K22" s="236"/>
      <c r="L22" s="236"/>
      <c r="M22" s="236"/>
      <c r="N22" s="220"/>
      <c r="O22" s="236"/>
      <c r="P22" s="236"/>
      <c r="Q22" s="236"/>
      <c r="R22" s="236"/>
      <c r="S22" s="220"/>
      <c r="T22" s="236"/>
      <c r="U22" s="236"/>
      <c r="V22" s="236"/>
      <c r="W22" s="236"/>
      <c r="X22" s="220"/>
      <c r="Y22" s="236"/>
      <c r="Z22" s="236"/>
      <c r="AA22" s="236"/>
      <c r="AB22" s="236"/>
      <c r="AD22" s="236"/>
      <c r="AE22" s="236"/>
      <c r="AF22" s="236"/>
      <c r="AG22" s="236"/>
      <c r="AI22" s="236"/>
      <c r="AJ22" s="236"/>
      <c r="AK22" s="236"/>
      <c r="AL22" s="236"/>
      <c r="AM22" s="220"/>
      <c r="AN22" s="236"/>
      <c r="AO22" s="236"/>
      <c r="AP22" s="236"/>
      <c r="AQ22" s="236"/>
      <c r="AR22" s="220"/>
      <c r="AS22" s="236"/>
      <c r="AT22" s="236"/>
      <c r="AU22" s="236"/>
      <c r="AV22" s="236"/>
      <c r="AW22" s="220"/>
      <c r="AX22" s="236"/>
      <c r="AY22" s="236"/>
      <c r="AZ22" s="236"/>
      <c r="BA22" s="236"/>
      <c r="BC22" s="236"/>
      <c r="BD22" s="236"/>
      <c r="BE22" s="236"/>
      <c r="BF22" s="236"/>
      <c r="BI22" s="236"/>
      <c r="BJ22" s="236"/>
      <c r="BK22" s="236"/>
      <c r="BL22" s="236"/>
      <c r="BM22" s="220"/>
      <c r="BN22" s="236"/>
      <c r="BO22" s="236"/>
      <c r="BP22" s="236"/>
      <c r="BQ22" s="236"/>
      <c r="BR22" s="220"/>
      <c r="BS22" s="236"/>
      <c r="BT22" s="236"/>
      <c r="BU22" s="236"/>
      <c r="BV22" s="236"/>
      <c r="BW22" s="220"/>
      <c r="BX22" s="236"/>
      <c r="BY22" s="236"/>
      <c r="BZ22" s="236"/>
      <c r="CA22" s="236"/>
      <c r="CC22" s="236"/>
      <c r="CD22" s="236"/>
      <c r="CE22" s="236"/>
      <c r="CF22" s="236"/>
      <c r="CH22" s="236"/>
      <c r="CI22" s="236"/>
      <c r="CJ22" s="236"/>
      <c r="CK22" s="236"/>
      <c r="CM22" s="236"/>
      <c r="CN22" s="236"/>
      <c r="CO22" s="236"/>
      <c r="CP22" s="236"/>
      <c r="CQ22" s="220"/>
      <c r="CR22" s="236"/>
      <c r="CS22" s="236"/>
      <c r="CT22" s="236"/>
      <c r="CU22" s="236"/>
      <c r="CV22" s="220"/>
      <c r="CW22" s="236"/>
      <c r="CX22" s="236"/>
      <c r="CY22" s="236"/>
      <c r="CZ22" s="236"/>
      <c r="DB22" s="236"/>
      <c r="DC22" s="236"/>
      <c r="DD22" s="236"/>
      <c r="DE22" s="236"/>
      <c r="DG22" s="236"/>
      <c r="DH22" s="236"/>
      <c r="DI22" s="236"/>
      <c r="DJ22" s="236"/>
    </row>
    <row r="23" spans="1:114" x14ac:dyDescent="0.25">
      <c r="A23" s="223"/>
      <c r="B23" s="223"/>
      <c r="D23" s="224" t="s">
        <v>946</v>
      </c>
      <c r="E23" s="224" t="s">
        <v>946</v>
      </c>
      <c r="F23" s="224" t="s">
        <v>946</v>
      </c>
      <c r="G23" s="224" t="s">
        <v>946</v>
      </c>
      <c r="H23" s="225"/>
      <c r="J23" s="230"/>
      <c r="K23" s="234"/>
      <c r="L23" s="234"/>
      <c r="M23" s="230">
        <f>SUM(R23,W23,AB23,AG23)</f>
        <v>0</v>
      </c>
      <c r="O23" s="230"/>
      <c r="P23" s="234"/>
      <c r="Q23" s="234"/>
      <c r="R23" s="230"/>
      <c r="T23" s="230"/>
      <c r="U23" s="234"/>
      <c r="V23" s="234"/>
      <c r="W23" s="230"/>
      <c r="Y23" s="230"/>
      <c r="Z23" s="234"/>
      <c r="AA23" s="234"/>
      <c r="AB23" s="230"/>
      <c r="AD23" s="230"/>
      <c r="AE23" s="234"/>
      <c r="AF23" s="234"/>
      <c r="AG23" s="230"/>
      <c r="AI23" s="230"/>
      <c r="AJ23" s="234"/>
      <c r="AK23" s="234"/>
      <c r="AL23" s="230">
        <f t="shared" ref="AL23:AL26" si="5">SUM(AQ23,AV23,BA23,BF23)</f>
        <v>0</v>
      </c>
      <c r="AM23" s="208"/>
      <c r="AN23" s="230"/>
      <c r="AO23" s="234"/>
      <c r="AP23" s="234"/>
      <c r="AQ23" s="230"/>
      <c r="AS23" s="230"/>
      <c r="AT23" s="234"/>
      <c r="AU23" s="234"/>
      <c r="AV23" s="230"/>
      <c r="AX23" s="230"/>
      <c r="AY23" s="234"/>
      <c r="AZ23" s="234"/>
      <c r="BA23" s="230"/>
      <c r="BC23" s="230"/>
      <c r="BD23" s="234"/>
      <c r="BE23" s="234"/>
      <c r="BF23" s="230"/>
      <c r="BI23" s="326">
        <f t="shared" ref="BI23:BI26" si="6">SUM(BN23,BS23,BX23,CC23)</f>
        <v>0</v>
      </c>
      <c r="BJ23" s="234"/>
      <c r="BK23" s="234"/>
      <c r="BL23" s="230">
        <f t="shared" ref="BL23:BL26" si="7">SUM(BQ23,BV23,CA23,CF23)</f>
        <v>0</v>
      </c>
      <c r="BM23" s="208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/>
      <c r="CD23" s="234"/>
      <c r="CE23" s="234"/>
      <c r="CF23" s="230"/>
      <c r="CH23" s="230">
        <f>SUM(CM23,CR23,CW23,DB23)</f>
        <v>0</v>
      </c>
      <c r="CI23" s="234"/>
      <c r="CJ23" s="234"/>
      <c r="CK23" s="230">
        <f>SUM(CP23,CU23,CZ23,DE23)</f>
        <v>0</v>
      </c>
      <c r="CM23" s="230"/>
      <c r="CN23" s="234"/>
      <c r="CO23" s="234"/>
      <c r="CP23" s="230"/>
      <c r="CR23" s="230"/>
      <c r="CS23" s="234"/>
      <c r="CT23" s="234"/>
      <c r="CU23" s="230"/>
      <c r="CW23" s="230"/>
      <c r="CX23" s="234"/>
      <c r="CY23" s="234"/>
      <c r="CZ23" s="230"/>
      <c r="DB23" s="230"/>
      <c r="DC23" s="234"/>
      <c r="DD23" s="234"/>
      <c r="DE23" s="230"/>
      <c r="DG23" s="230">
        <f>SUM(J23,AI23,BI23,CH23)</f>
        <v>0</v>
      </c>
      <c r="DH23" s="234"/>
      <c r="DI23" s="234"/>
      <c r="DJ23" s="230">
        <f>SUM(M23,AL23,BL23,CK23)</f>
        <v>0</v>
      </c>
    </row>
    <row r="24" spans="1:114" x14ac:dyDescent="0.25">
      <c r="A24" s="223" t="s">
        <v>974</v>
      </c>
      <c r="B24" s="223"/>
      <c r="D24" s="224" t="s">
        <v>946</v>
      </c>
      <c r="E24" s="224" t="s">
        <v>946</v>
      </c>
      <c r="F24" s="224" t="s">
        <v>946</v>
      </c>
      <c r="G24" s="224" t="s">
        <v>946</v>
      </c>
      <c r="H24" s="225"/>
      <c r="J24" s="230">
        <v>312</v>
      </c>
      <c r="K24" s="234"/>
      <c r="L24" s="234"/>
      <c r="M24" s="230">
        <f>SUM(R24,W24,AB24,AG24)</f>
        <v>0</v>
      </c>
      <c r="O24" s="230"/>
      <c r="P24" s="234"/>
      <c r="Q24" s="234"/>
      <c r="R24" s="230"/>
      <c r="T24" s="230"/>
      <c r="U24" s="234"/>
      <c r="V24" s="234"/>
      <c r="W24" s="230"/>
      <c r="Y24" s="230"/>
      <c r="Z24" s="234"/>
      <c r="AA24" s="234"/>
      <c r="AB24" s="230"/>
      <c r="AD24" s="230"/>
      <c r="AE24" s="234"/>
      <c r="AF24" s="234"/>
      <c r="AG24" s="230"/>
      <c r="AI24" s="230">
        <v>294</v>
      </c>
      <c r="AJ24" s="234"/>
      <c r="AK24" s="234"/>
      <c r="AL24" s="230">
        <f t="shared" si="5"/>
        <v>0</v>
      </c>
      <c r="AM24" s="208"/>
      <c r="AN24" s="230"/>
      <c r="AO24" s="234"/>
      <c r="AP24" s="234"/>
      <c r="AQ24" s="230"/>
      <c r="AS24" s="230"/>
      <c r="AT24" s="234"/>
      <c r="AU24" s="234"/>
      <c r="AV24" s="230"/>
      <c r="AX24" s="230"/>
      <c r="AY24" s="234"/>
      <c r="AZ24" s="234"/>
      <c r="BA24" s="230"/>
      <c r="BC24" s="230"/>
      <c r="BD24" s="234"/>
      <c r="BE24" s="234"/>
      <c r="BF24" s="230"/>
      <c r="BI24" s="326">
        <f t="shared" si="6"/>
        <v>0</v>
      </c>
      <c r="BJ24" s="234"/>
      <c r="BK24" s="234"/>
      <c r="BL24" s="230">
        <f t="shared" si="7"/>
        <v>0</v>
      </c>
      <c r="BM24" s="208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/>
      <c r="CD24" s="234"/>
      <c r="CE24" s="234"/>
      <c r="CF24" s="230"/>
      <c r="CH24" s="230">
        <f t="shared" ref="CH24:CH26" si="8">SUM(CM24,CR24,CW24,DB24)</f>
        <v>0</v>
      </c>
      <c r="CI24" s="234"/>
      <c r="CJ24" s="234"/>
      <c r="CK24" s="230">
        <f t="shared" ref="CK24:CK26" si="9">SUM(CP24,CU24,CZ24,DE24)</f>
        <v>0</v>
      </c>
      <c r="CM24" s="230"/>
      <c r="CN24" s="234"/>
      <c r="CO24" s="234"/>
      <c r="CP24" s="230"/>
      <c r="CR24" s="230"/>
      <c r="CS24" s="234"/>
      <c r="CT24" s="234"/>
      <c r="CU24" s="230"/>
      <c r="CW24" s="230"/>
      <c r="CX24" s="234"/>
      <c r="CY24" s="234"/>
      <c r="CZ24" s="230"/>
      <c r="DB24" s="230"/>
      <c r="DC24" s="234"/>
      <c r="DD24" s="234"/>
      <c r="DE24" s="230"/>
      <c r="DG24" s="230">
        <f>SUM(J24,AI24,BI24,CH24)</f>
        <v>606</v>
      </c>
      <c r="DH24" s="234"/>
      <c r="DI24" s="234"/>
      <c r="DJ24" s="230">
        <f>SUM(M24,AL24,BL24,CK24)</f>
        <v>0</v>
      </c>
    </row>
    <row r="25" spans="1:114" x14ac:dyDescent="0.25">
      <c r="A25" s="223"/>
      <c r="B25" s="223"/>
      <c r="D25" s="224" t="s">
        <v>946</v>
      </c>
      <c r="E25" s="224" t="s">
        <v>946</v>
      </c>
      <c r="F25" s="224" t="s">
        <v>946</v>
      </c>
      <c r="G25" s="224" t="s">
        <v>946</v>
      </c>
      <c r="H25" s="225"/>
      <c r="J25" s="230"/>
      <c r="K25" s="234"/>
      <c r="L25" s="234"/>
      <c r="M25" s="230">
        <f>SUM(R25,W25,AB25,AG25)</f>
        <v>0</v>
      </c>
      <c r="O25" s="249"/>
      <c r="P25" s="234"/>
      <c r="Q25" s="234"/>
      <c r="R25" s="230"/>
      <c r="T25" s="249"/>
      <c r="U25" s="234"/>
      <c r="V25" s="234"/>
      <c r="W25" s="230"/>
      <c r="Y25" s="249"/>
      <c r="Z25" s="234"/>
      <c r="AA25" s="234"/>
      <c r="AB25" s="230"/>
      <c r="AD25" s="230"/>
      <c r="AE25" s="234"/>
      <c r="AF25" s="234"/>
      <c r="AG25" s="230"/>
      <c r="AI25" s="230"/>
      <c r="AJ25" s="234"/>
      <c r="AK25" s="234"/>
      <c r="AL25" s="230">
        <f t="shared" si="5"/>
        <v>0</v>
      </c>
      <c r="AM25" s="208"/>
      <c r="AN25" s="249"/>
      <c r="AO25" s="234"/>
      <c r="AP25" s="234"/>
      <c r="AQ25" s="230"/>
      <c r="AS25" s="249"/>
      <c r="AT25" s="234"/>
      <c r="AU25" s="234"/>
      <c r="AV25" s="230"/>
      <c r="AX25" s="249"/>
      <c r="AY25" s="234"/>
      <c r="AZ25" s="234"/>
      <c r="BA25" s="230"/>
      <c r="BC25" s="230"/>
      <c r="BD25" s="234"/>
      <c r="BE25" s="234"/>
      <c r="BF25" s="230"/>
      <c r="BI25" s="326">
        <f t="shared" si="6"/>
        <v>0</v>
      </c>
      <c r="BJ25" s="234"/>
      <c r="BK25" s="234"/>
      <c r="BL25" s="230">
        <f t="shared" si="7"/>
        <v>0</v>
      </c>
      <c r="BM25" s="208"/>
      <c r="BN25" s="249"/>
      <c r="BO25" s="234"/>
      <c r="BP25" s="234"/>
      <c r="BQ25" s="230"/>
      <c r="BS25" s="249"/>
      <c r="BT25" s="234"/>
      <c r="BU25" s="234"/>
      <c r="BV25" s="230"/>
      <c r="BX25" s="249"/>
      <c r="BY25" s="234"/>
      <c r="BZ25" s="234"/>
      <c r="CA25" s="230"/>
      <c r="CC25" s="230"/>
      <c r="CD25" s="234"/>
      <c r="CE25" s="234"/>
      <c r="CF25" s="230"/>
      <c r="CH25" s="230">
        <f t="shared" si="8"/>
        <v>0</v>
      </c>
      <c r="CI25" s="234"/>
      <c r="CJ25" s="234"/>
      <c r="CK25" s="230">
        <f t="shared" si="9"/>
        <v>0</v>
      </c>
      <c r="CM25" s="249"/>
      <c r="CN25" s="234"/>
      <c r="CO25" s="234"/>
      <c r="CP25" s="230"/>
      <c r="CR25" s="249"/>
      <c r="CS25" s="234"/>
      <c r="CT25" s="234"/>
      <c r="CU25" s="230"/>
      <c r="CW25" s="249"/>
      <c r="CX25" s="234"/>
      <c r="CY25" s="234"/>
      <c r="CZ25" s="230"/>
      <c r="DB25" s="230"/>
      <c r="DC25" s="234"/>
      <c r="DD25" s="234"/>
      <c r="DE25" s="230"/>
      <c r="DG25" s="230">
        <f>SUM(J25,AI25,BI25,CH25)</f>
        <v>0</v>
      </c>
      <c r="DH25" s="234"/>
      <c r="DI25" s="234"/>
      <c r="DJ25" s="230">
        <f>SUM(M25,AL25,BL25,CK25)</f>
        <v>0</v>
      </c>
    </row>
    <row r="26" spans="1:114" x14ac:dyDescent="0.25">
      <c r="A26" s="223"/>
      <c r="B26" s="223"/>
      <c r="D26" s="224" t="s">
        <v>946</v>
      </c>
      <c r="E26" s="224" t="s">
        <v>946</v>
      </c>
      <c r="F26" s="224" t="s">
        <v>946</v>
      </c>
      <c r="G26" s="224" t="s">
        <v>946</v>
      </c>
      <c r="H26" s="225"/>
      <c r="J26" s="230"/>
      <c r="K26" s="234"/>
      <c r="L26" s="234"/>
      <c r="M26" s="230">
        <f>SUM(R26,W26,AB26,AG26)</f>
        <v>0</v>
      </c>
      <c r="O26" s="230"/>
      <c r="P26" s="234"/>
      <c r="Q26" s="234"/>
      <c r="R26" s="230"/>
      <c r="T26" s="230"/>
      <c r="U26" s="234"/>
      <c r="V26" s="234"/>
      <c r="W26" s="230"/>
      <c r="Y26" s="230"/>
      <c r="Z26" s="234"/>
      <c r="AA26" s="234"/>
      <c r="AB26" s="230"/>
      <c r="AD26" s="230"/>
      <c r="AE26" s="234"/>
      <c r="AF26" s="234"/>
      <c r="AG26" s="230"/>
      <c r="AI26" s="230"/>
      <c r="AJ26" s="234"/>
      <c r="AK26" s="234"/>
      <c r="AL26" s="230">
        <f t="shared" si="5"/>
        <v>0</v>
      </c>
      <c r="AM26" s="208"/>
      <c r="AN26" s="230"/>
      <c r="AO26" s="234"/>
      <c r="AP26" s="234"/>
      <c r="AQ26" s="230"/>
      <c r="AS26" s="230"/>
      <c r="AT26" s="234"/>
      <c r="AU26" s="234"/>
      <c r="AV26" s="230"/>
      <c r="AX26" s="230"/>
      <c r="AY26" s="234"/>
      <c r="AZ26" s="234"/>
      <c r="BA26" s="230"/>
      <c r="BC26" s="230"/>
      <c r="BD26" s="234"/>
      <c r="BE26" s="234"/>
      <c r="BF26" s="230"/>
      <c r="BI26" s="326">
        <f t="shared" si="6"/>
        <v>0</v>
      </c>
      <c r="BJ26" s="234"/>
      <c r="BK26" s="234"/>
      <c r="BL26" s="230">
        <f t="shared" si="7"/>
        <v>0</v>
      </c>
      <c r="BM26" s="208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/>
      <c r="CD26" s="234"/>
      <c r="CE26" s="234"/>
      <c r="CF26" s="230"/>
      <c r="CH26" s="230">
        <f t="shared" si="8"/>
        <v>0</v>
      </c>
      <c r="CI26" s="234"/>
      <c r="CJ26" s="234"/>
      <c r="CK26" s="230">
        <f t="shared" si="9"/>
        <v>0</v>
      </c>
      <c r="CM26" s="230"/>
      <c r="CN26" s="234"/>
      <c r="CO26" s="234"/>
      <c r="CP26" s="230"/>
      <c r="CR26" s="230"/>
      <c r="CS26" s="234"/>
      <c r="CT26" s="234"/>
      <c r="CU26" s="230"/>
      <c r="CW26" s="230"/>
      <c r="CX26" s="234"/>
      <c r="CY26" s="234"/>
      <c r="CZ26" s="230"/>
      <c r="DB26" s="230"/>
      <c r="DC26" s="234"/>
      <c r="DD26" s="234"/>
      <c r="DE26" s="230"/>
      <c r="DG26" s="230">
        <f>SUM(J26,AI26,BI26,CH26)</f>
        <v>0</v>
      </c>
      <c r="DH26" s="234"/>
      <c r="DI26" s="234"/>
      <c r="DJ26" s="230">
        <f>SUM(M26,AL26,BL26,CK26)</f>
        <v>0</v>
      </c>
    </row>
    <row r="27" spans="1:114" s="208" customFormat="1" x14ac:dyDescent="0.25">
      <c r="A27" s="226"/>
      <c r="B27" s="226"/>
      <c r="D27" s="217"/>
      <c r="J27" s="248"/>
      <c r="K27" s="248"/>
      <c r="L27" s="248"/>
      <c r="M27" s="248"/>
      <c r="O27" s="248"/>
      <c r="P27" s="248"/>
      <c r="Q27" s="248"/>
      <c r="R27" s="248"/>
      <c r="T27" s="248"/>
      <c r="U27" s="248"/>
      <c r="V27" s="248"/>
      <c r="W27" s="248"/>
      <c r="Y27" s="248"/>
      <c r="Z27" s="248"/>
      <c r="AA27" s="248"/>
      <c r="AB27" s="248"/>
      <c r="AD27" s="248"/>
      <c r="AE27" s="248"/>
      <c r="AF27" s="248"/>
      <c r="AG27" s="248"/>
      <c r="AI27" s="248"/>
      <c r="AJ27" s="248"/>
      <c r="AK27" s="248"/>
      <c r="AL27" s="248"/>
      <c r="AN27" s="248"/>
      <c r="AO27" s="248"/>
      <c r="AP27" s="248"/>
      <c r="AQ27" s="248"/>
      <c r="AS27" s="248"/>
      <c r="AT27" s="248"/>
      <c r="AU27" s="248"/>
      <c r="AV27" s="248"/>
      <c r="AX27" s="248"/>
      <c r="AY27" s="248"/>
      <c r="AZ27" s="248"/>
      <c r="BA27" s="248"/>
      <c r="BC27" s="248"/>
      <c r="BD27" s="248"/>
      <c r="BE27" s="248"/>
      <c r="BF27" s="248"/>
      <c r="BI27" s="248"/>
      <c r="BJ27" s="248"/>
      <c r="BK27" s="248"/>
      <c r="BL27" s="248"/>
      <c r="BN27" s="248"/>
      <c r="BO27" s="248"/>
      <c r="BP27" s="248"/>
      <c r="BQ27" s="248"/>
      <c r="BS27" s="248"/>
      <c r="BT27" s="248"/>
      <c r="BU27" s="248"/>
      <c r="BV27" s="248"/>
      <c r="BX27" s="248"/>
      <c r="BY27" s="248"/>
      <c r="BZ27" s="248"/>
      <c r="CA27" s="248"/>
      <c r="CC27" s="248"/>
      <c r="CD27" s="248"/>
      <c r="CE27" s="248"/>
      <c r="CF27" s="248"/>
      <c r="CH27" s="248"/>
      <c r="CI27" s="248"/>
      <c r="CJ27" s="248"/>
      <c r="CK27" s="248"/>
      <c r="CM27" s="248"/>
      <c r="CN27" s="248"/>
      <c r="CO27" s="248"/>
      <c r="CP27" s="248"/>
      <c r="CR27" s="248"/>
      <c r="CS27" s="248"/>
      <c r="CT27" s="248"/>
      <c r="CU27" s="248"/>
      <c r="CW27" s="248"/>
      <c r="CX27" s="248"/>
      <c r="CY27" s="248"/>
      <c r="CZ27" s="248"/>
      <c r="DB27" s="248"/>
      <c r="DC27" s="248"/>
      <c r="DD27" s="248"/>
      <c r="DE27" s="248"/>
      <c r="DG27" s="248"/>
      <c r="DH27" s="248"/>
      <c r="DI27" s="248"/>
      <c r="DJ27" s="248"/>
    </row>
    <row r="28" spans="1:114" s="246" customFormat="1" ht="30" x14ac:dyDescent="0.25">
      <c r="A28" s="218" t="s">
        <v>176</v>
      </c>
      <c r="B28" s="219" t="s">
        <v>179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36"/>
      <c r="M28" s="236"/>
      <c r="N28" s="220"/>
      <c r="O28" s="236"/>
      <c r="P28" s="236"/>
      <c r="Q28" s="236"/>
      <c r="R28" s="236"/>
      <c r="S28" s="220"/>
      <c r="T28" s="236"/>
      <c r="U28" s="236"/>
      <c r="V28" s="236"/>
      <c r="W28" s="236"/>
      <c r="X28" s="220"/>
      <c r="Y28" s="236"/>
      <c r="Z28" s="236"/>
      <c r="AA28" s="236"/>
      <c r="AB28" s="236"/>
      <c r="AD28" s="236"/>
      <c r="AE28" s="236"/>
      <c r="AF28" s="236"/>
      <c r="AG28" s="236"/>
      <c r="AI28" s="236"/>
      <c r="AJ28" s="236"/>
      <c r="AK28" s="236"/>
      <c r="AL28" s="236"/>
      <c r="AM28" s="220"/>
      <c r="AN28" s="236"/>
      <c r="AO28" s="236"/>
      <c r="AP28" s="236"/>
      <c r="AQ28" s="236"/>
      <c r="AR28" s="220"/>
      <c r="AS28" s="236"/>
      <c r="AT28" s="236"/>
      <c r="AU28" s="236"/>
      <c r="AV28" s="236"/>
      <c r="AW28" s="220"/>
      <c r="AX28" s="236"/>
      <c r="AY28" s="236"/>
      <c r="AZ28" s="236"/>
      <c r="BA28" s="236"/>
      <c r="BC28" s="236"/>
      <c r="BD28" s="236"/>
      <c r="BE28" s="236"/>
      <c r="BF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W28" s="220"/>
      <c r="BX28" s="236"/>
      <c r="BY28" s="236"/>
      <c r="BZ28" s="236"/>
      <c r="CA28" s="236"/>
      <c r="CC28" s="236"/>
      <c r="CD28" s="236"/>
      <c r="CE28" s="236"/>
      <c r="CF28" s="236"/>
      <c r="CH28" s="236"/>
      <c r="CI28" s="236"/>
      <c r="CJ28" s="236"/>
      <c r="CK28" s="236"/>
      <c r="CM28" s="236"/>
      <c r="CN28" s="236"/>
      <c r="CO28" s="236"/>
      <c r="CP28" s="236"/>
      <c r="CQ28" s="220"/>
      <c r="CR28" s="236"/>
      <c r="CS28" s="236"/>
      <c r="CT28" s="236"/>
      <c r="CU28" s="236"/>
      <c r="CV28" s="220"/>
      <c r="CW28" s="236"/>
      <c r="CX28" s="236"/>
      <c r="CY28" s="236"/>
      <c r="CZ28" s="236"/>
      <c r="DB28" s="236"/>
      <c r="DC28" s="236"/>
      <c r="DD28" s="236"/>
      <c r="DE28" s="236"/>
      <c r="DG28" s="236"/>
      <c r="DH28" s="236"/>
      <c r="DI28" s="236"/>
      <c r="DJ28" s="236"/>
    </row>
    <row r="29" spans="1:114" x14ac:dyDescent="0.25">
      <c r="A29" s="223" t="s">
        <v>975</v>
      </c>
      <c r="B29" s="223"/>
      <c r="D29" s="227" t="s">
        <v>930</v>
      </c>
      <c r="E29" s="227" t="s">
        <v>930</v>
      </c>
      <c r="F29" s="227" t="s">
        <v>930</v>
      </c>
      <c r="G29" s="227" t="s">
        <v>930</v>
      </c>
      <c r="H29" s="228"/>
      <c r="J29" s="230">
        <v>72</v>
      </c>
      <c r="K29" s="234"/>
      <c r="L29" s="234"/>
      <c r="M29" s="230">
        <f>SUM(R29,W29,AB29,AG29)</f>
        <v>0</v>
      </c>
      <c r="O29" s="230"/>
      <c r="P29" s="234"/>
      <c r="Q29" s="234"/>
      <c r="R29" s="230"/>
      <c r="T29" s="230"/>
      <c r="U29" s="234"/>
      <c r="V29" s="234"/>
      <c r="W29" s="230"/>
      <c r="Y29" s="230"/>
      <c r="Z29" s="234"/>
      <c r="AA29" s="234"/>
      <c r="AB29" s="230"/>
      <c r="AD29" s="230"/>
      <c r="AE29" s="234"/>
      <c r="AF29" s="234"/>
      <c r="AG29" s="230"/>
      <c r="AI29" s="230">
        <v>45</v>
      </c>
      <c r="AJ29" s="234"/>
      <c r="AK29" s="234"/>
      <c r="AL29" s="230">
        <f t="shared" ref="AL29:AL30" si="10">SUM(AQ29,AV29,BA29,BF29)</f>
        <v>0</v>
      </c>
      <c r="AM29" s="208"/>
      <c r="AN29" s="230"/>
      <c r="AO29" s="234"/>
      <c r="AP29" s="234"/>
      <c r="AQ29" s="230"/>
      <c r="AS29" s="230"/>
      <c r="AT29" s="234"/>
      <c r="AU29" s="234"/>
      <c r="AV29" s="230"/>
      <c r="AX29" s="230"/>
      <c r="AY29" s="234"/>
      <c r="AZ29" s="234"/>
      <c r="BA29" s="230"/>
      <c r="BC29" s="230"/>
      <c r="BD29" s="234"/>
      <c r="BE29" s="234"/>
      <c r="BF29" s="230"/>
      <c r="BI29" s="326">
        <f t="shared" ref="BI29:BI30" si="11">SUM(BN29,BS29,BX29,CC29)</f>
        <v>0</v>
      </c>
      <c r="BJ29" s="234"/>
      <c r="BK29" s="234"/>
      <c r="BL29" s="230">
        <f t="shared" ref="BL29:BL30" si="12">SUM(BQ29,BV29,CA29,CF29)</f>
        <v>0</v>
      </c>
      <c r="BM29" s="208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/>
      <c r="CD29" s="234"/>
      <c r="CE29" s="234"/>
      <c r="CF29" s="230"/>
      <c r="CH29" s="230">
        <f>SUM(CM29,CR29,CW29,DB29)</f>
        <v>0</v>
      </c>
      <c r="CI29" s="234"/>
      <c r="CJ29" s="234"/>
      <c r="CK29" s="230">
        <f>SUM(CP29,CU29,CZ29,DE29)</f>
        <v>0</v>
      </c>
      <c r="CM29" s="230"/>
      <c r="CN29" s="234"/>
      <c r="CO29" s="234"/>
      <c r="CP29" s="230"/>
      <c r="CR29" s="230"/>
      <c r="CS29" s="234"/>
      <c r="CT29" s="234"/>
      <c r="CU29" s="230"/>
      <c r="CW29" s="230"/>
      <c r="CX29" s="234"/>
      <c r="CY29" s="234"/>
      <c r="CZ29" s="230"/>
      <c r="DB29" s="230"/>
      <c r="DC29" s="234"/>
      <c r="DD29" s="234"/>
      <c r="DE29" s="230"/>
      <c r="DG29" s="230">
        <f>SUM(J29,AI29,BI29,CH29)</f>
        <v>117</v>
      </c>
      <c r="DH29" s="234"/>
      <c r="DI29" s="234"/>
      <c r="DJ29" s="230">
        <f>SUM(M29,AL29,BL29,CK29)</f>
        <v>0</v>
      </c>
    </row>
    <row r="30" spans="1:114" x14ac:dyDescent="0.25">
      <c r="A30" s="223" t="s">
        <v>976</v>
      </c>
      <c r="B30" s="223"/>
      <c r="D30" s="227" t="s">
        <v>930</v>
      </c>
      <c r="E30" s="227" t="s">
        <v>930</v>
      </c>
      <c r="F30" s="227" t="s">
        <v>930</v>
      </c>
      <c r="G30" s="227" t="s">
        <v>930</v>
      </c>
      <c r="H30" s="228"/>
      <c r="J30" s="230">
        <v>24</v>
      </c>
      <c r="K30" s="234"/>
      <c r="L30" s="234"/>
      <c r="M30" s="230">
        <f>SUM(R30,W30,AB30,AG30)</f>
        <v>0</v>
      </c>
      <c r="O30" s="230"/>
      <c r="P30" s="234"/>
      <c r="Q30" s="234"/>
      <c r="R30" s="230"/>
      <c r="T30" s="230"/>
      <c r="U30" s="234"/>
      <c r="V30" s="234"/>
      <c r="W30" s="230"/>
      <c r="Y30" s="230"/>
      <c r="Z30" s="234"/>
      <c r="AA30" s="234"/>
      <c r="AB30" s="230"/>
      <c r="AD30" s="230"/>
      <c r="AE30" s="234"/>
      <c r="AF30" s="234"/>
      <c r="AG30" s="230"/>
      <c r="AI30" s="230">
        <v>22</v>
      </c>
      <c r="AJ30" s="234"/>
      <c r="AK30" s="234"/>
      <c r="AL30" s="230">
        <f t="shared" si="10"/>
        <v>0</v>
      </c>
      <c r="AM30" s="208"/>
      <c r="AN30" s="230"/>
      <c r="AO30" s="234"/>
      <c r="AP30" s="234"/>
      <c r="AQ30" s="230"/>
      <c r="AS30" s="230"/>
      <c r="AT30" s="234"/>
      <c r="AU30" s="234"/>
      <c r="AV30" s="230"/>
      <c r="AX30" s="230"/>
      <c r="AY30" s="234"/>
      <c r="AZ30" s="234"/>
      <c r="BA30" s="230"/>
      <c r="BC30" s="230"/>
      <c r="BD30" s="234"/>
      <c r="BE30" s="234"/>
      <c r="BF30" s="230"/>
      <c r="BI30" s="326">
        <f t="shared" si="11"/>
        <v>0</v>
      </c>
      <c r="BJ30" s="234"/>
      <c r="BK30" s="234"/>
      <c r="BL30" s="230">
        <f t="shared" si="12"/>
        <v>0</v>
      </c>
      <c r="BM30" s="208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/>
      <c r="CD30" s="234"/>
      <c r="CE30" s="234"/>
      <c r="CF30" s="230"/>
      <c r="CH30" s="230">
        <f t="shared" ref="CH30" si="13">SUM(CM30,CR30,CW30,DB30)</f>
        <v>0</v>
      </c>
      <c r="CI30" s="234"/>
      <c r="CJ30" s="234"/>
      <c r="CK30" s="230">
        <f t="shared" ref="CK30" si="14">SUM(CP30,CU30,CZ30,DE30)</f>
        <v>0</v>
      </c>
      <c r="CM30" s="230"/>
      <c r="CN30" s="234"/>
      <c r="CO30" s="234"/>
      <c r="CP30" s="230"/>
      <c r="CR30" s="230"/>
      <c r="CS30" s="234"/>
      <c r="CT30" s="234"/>
      <c r="CU30" s="230"/>
      <c r="CW30" s="230"/>
      <c r="CX30" s="234"/>
      <c r="CY30" s="234"/>
      <c r="CZ30" s="230"/>
      <c r="DB30" s="230"/>
      <c r="DC30" s="234"/>
      <c r="DD30" s="234"/>
      <c r="DE30" s="230"/>
      <c r="DG30" s="230">
        <f>SUM(J30,AI30,BI30,CH30)</f>
        <v>46</v>
      </c>
      <c r="DH30" s="234"/>
      <c r="DI30" s="234"/>
      <c r="DJ30" s="230">
        <f>SUM(M30,AL30,BL30,CK30)</f>
        <v>0</v>
      </c>
    </row>
    <row r="31" spans="1:114" s="208" customFormat="1" x14ac:dyDescent="0.25">
      <c r="A31" s="208" t="s">
        <v>977</v>
      </c>
      <c r="D31" s="217"/>
      <c r="J31" s="248">
        <v>72</v>
      </c>
      <c r="K31" s="248"/>
      <c r="L31" s="248"/>
      <c r="M31" s="248"/>
      <c r="O31" s="248"/>
      <c r="P31" s="248"/>
      <c r="Q31" s="248"/>
      <c r="R31" s="248"/>
      <c r="T31" s="248"/>
      <c r="U31" s="248"/>
      <c r="V31" s="248"/>
      <c r="W31" s="248"/>
      <c r="Y31" s="248"/>
      <c r="Z31" s="248"/>
      <c r="AA31" s="248"/>
      <c r="AB31" s="248"/>
      <c r="AD31" s="248"/>
      <c r="AE31" s="248"/>
      <c r="AF31" s="248"/>
      <c r="AG31" s="248"/>
      <c r="AI31" s="248">
        <v>45</v>
      </c>
      <c r="AJ31" s="248"/>
      <c r="AK31" s="248"/>
      <c r="AL31" s="248"/>
      <c r="AN31" s="248"/>
      <c r="AO31" s="248"/>
      <c r="AP31" s="248"/>
      <c r="AQ31" s="248"/>
      <c r="AS31" s="248"/>
      <c r="AT31" s="248"/>
      <c r="AU31" s="248"/>
      <c r="AV31" s="248"/>
      <c r="AX31" s="248"/>
      <c r="AY31" s="248"/>
      <c r="AZ31" s="248"/>
      <c r="BA31" s="248"/>
      <c r="BC31" s="248"/>
      <c r="BD31" s="248"/>
      <c r="BE31" s="248"/>
      <c r="BF31" s="248"/>
      <c r="BI31" s="248"/>
      <c r="BJ31" s="248"/>
      <c r="BK31" s="248"/>
      <c r="BL31" s="248"/>
      <c r="BN31" s="248"/>
      <c r="BO31" s="248"/>
      <c r="BP31" s="248"/>
      <c r="BQ31" s="248"/>
      <c r="BS31" s="248"/>
      <c r="BT31" s="248"/>
      <c r="BU31" s="248"/>
      <c r="BV31" s="248"/>
      <c r="BX31" s="248"/>
      <c r="BY31" s="248"/>
      <c r="BZ31" s="248"/>
      <c r="CA31" s="248"/>
      <c r="CC31" s="248"/>
      <c r="CD31" s="248"/>
      <c r="CE31" s="248"/>
      <c r="CF31" s="248"/>
      <c r="CH31" s="248"/>
      <c r="CI31" s="248"/>
      <c r="CJ31" s="248"/>
      <c r="CK31" s="248"/>
      <c r="CM31" s="248"/>
      <c r="CN31" s="248"/>
      <c r="CO31" s="248"/>
      <c r="CP31" s="248"/>
      <c r="CR31" s="248"/>
      <c r="CS31" s="248"/>
      <c r="CT31" s="248"/>
      <c r="CU31" s="248"/>
      <c r="CW31" s="248"/>
      <c r="CX31" s="248"/>
      <c r="CY31" s="248"/>
      <c r="CZ31" s="248"/>
      <c r="DB31" s="248"/>
      <c r="DC31" s="248"/>
      <c r="DD31" s="248"/>
      <c r="DE31" s="248"/>
      <c r="DG31" s="248"/>
      <c r="DH31" s="248"/>
      <c r="DI31" s="248"/>
      <c r="DJ31" s="248"/>
    </row>
    <row r="32" spans="1:114" s="246" customFormat="1" ht="30" x14ac:dyDescent="0.25">
      <c r="A32" s="218" t="s">
        <v>0</v>
      </c>
      <c r="B32" s="219" t="s">
        <v>179</v>
      </c>
      <c r="C32" s="220"/>
      <c r="D32" s="221"/>
      <c r="E32" s="222"/>
      <c r="F32" s="222"/>
      <c r="G32" s="222"/>
      <c r="H32" s="222"/>
      <c r="I32" s="220"/>
      <c r="J32" s="236"/>
      <c r="K32" s="236"/>
      <c r="L32" s="236"/>
      <c r="M32" s="236"/>
      <c r="N32" s="220"/>
      <c r="O32" s="236"/>
      <c r="P32" s="236"/>
      <c r="Q32" s="236"/>
      <c r="R32" s="236"/>
      <c r="S32" s="220"/>
      <c r="T32" s="236"/>
      <c r="U32" s="236"/>
      <c r="V32" s="236"/>
      <c r="W32" s="236"/>
      <c r="X32" s="220"/>
      <c r="Y32" s="236"/>
      <c r="Z32" s="236"/>
      <c r="AA32" s="236"/>
      <c r="AB32" s="236"/>
      <c r="AD32" s="236"/>
      <c r="AE32" s="236"/>
      <c r="AF32" s="236"/>
      <c r="AG32" s="236"/>
      <c r="AI32" s="236"/>
      <c r="AJ32" s="236"/>
      <c r="AK32" s="236"/>
      <c r="AL32" s="236"/>
      <c r="AM32" s="220"/>
      <c r="AN32" s="236"/>
      <c r="AO32" s="236"/>
      <c r="AP32" s="236"/>
      <c r="AQ32" s="236"/>
      <c r="AR32" s="220"/>
      <c r="AS32" s="236"/>
      <c r="AT32" s="236"/>
      <c r="AU32" s="236"/>
      <c r="AV32" s="236"/>
      <c r="AW32" s="220"/>
      <c r="AX32" s="236"/>
      <c r="AY32" s="236"/>
      <c r="AZ32" s="236"/>
      <c r="BA32" s="236"/>
      <c r="BC32" s="236"/>
      <c r="BD32" s="236"/>
      <c r="BE32" s="236"/>
      <c r="BF32" s="236"/>
      <c r="BI32" s="236"/>
      <c r="BJ32" s="236"/>
      <c r="BK32" s="236"/>
      <c r="BL32" s="236"/>
      <c r="BM32" s="220"/>
      <c r="BN32" s="236"/>
      <c r="BO32" s="236"/>
      <c r="BP32" s="236"/>
      <c r="BQ32" s="236"/>
      <c r="BR32" s="220"/>
      <c r="BS32" s="236"/>
      <c r="BT32" s="236"/>
      <c r="BU32" s="236"/>
      <c r="BV32" s="236"/>
      <c r="BW32" s="220"/>
      <c r="BX32" s="236"/>
      <c r="BY32" s="236"/>
      <c r="BZ32" s="236"/>
      <c r="CA32" s="236"/>
      <c r="CC32" s="236"/>
      <c r="CD32" s="236"/>
      <c r="CE32" s="236"/>
      <c r="CF32" s="236"/>
      <c r="CH32" s="236"/>
      <c r="CI32" s="236"/>
      <c r="CJ32" s="236"/>
      <c r="CK32" s="236"/>
      <c r="CM32" s="236"/>
      <c r="CN32" s="236"/>
      <c r="CO32" s="236"/>
      <c r="CP32" s="236"/>
      <c r="CQ32" s="220"/>
      <c r="CR32" s="236"/>
      <c r="CS32" s="236"/>
      <c r="CT32" s="236"/>
      <c r="CU32" s="236"/>
      <c r="CV32" s="220"/>
      <c r="CW32" s="236"/>
      <c r="CX32" s="236"/>
      <c r="CY32" s="236"/>
      <c r="CZ32" s="236"/>
      <c r="DB32" s="236"/>
      <c r="DC32" s="236"/>
      <c r="DD32" s="236"/>
      <c r="DE32" s="236"/>
      <c r="DG32" s="236"/>
      <c r="DH32" s="236"/>
      <c r="DI32" s="236"/>
      <c r="DJ32" s="236"/>
    </row>
    <row r="33" spans="1:114" x14ac:dyDescent="0.25">
      <c r="A33" s="229" t="s">
        <v>978</v>
      </c>
      <c r="B33" s="229"/>
      <c r="D33" s="227"/>
      <c r="E33" s="228"/>
      <c r="F33" s="228"/>
      <c r="G33" s="228"/>
      <c r="H33" s="228"/>
      <c r="J33" s="234"/>
      <c r="K33" s="230">
        <v>309</v>
      </c>
      <c r="L33" s="234"/>
      <c r="M33" s="234"/>
      <c r="O33" s="234"/>
      <c r="P33" s="230"/>
      <c r="Q33" s="234"/>
      <c r="R33" s="234"/>
      <c r="T33" s="234"/>
      <c r="U33" s="230"/>
      <c r="V33" s="234"/>
      <c r="W33" s="234"/>
      <c r="Y33" s="234"/>
      <c r="Z33" s="230"/>
      <c r="AA33" s="234"/>
      <c r="AB33" s="234"/>
      <c r="AD33" s="234"/>
      <c r="AE33" s="230"/>
      <c r="AF33" s="234"/>
      <c r="AG33" s="234"/>
      <c r="AI33" s="317"/>
      <c r="AJ33" s="230">
        <f>SUM(AO33,AT33,AY33,BD33)</f>
        <v>0</v>
      </c>
      <c r="AK33" s="234"/>
      <c r="AL33" s="234"/>
      <c r="AM33" s="208"/>
      <c r="AN33" s="234"/>
      <c r="AO33" s="230"/>
      <c r="AP33" s="234"/>
      <c r="AQ33" s="234"/>
      <c r="AS33" s="234"/>
      <c r="AT33" s="230"/>
      <c r="AU33" s="234"/>
      <c r="AV33" s="234"/>
      <c r="AX33" s="234"/>
      <c r="AY33" s="230"/>
      <c r="AZ33" s="234"/>
      <c r="BA33" s="234"/>
      <c r="BC33" s="234"/>
      <c r="BD33" s="230"/>
      <c r="BE33" s="234"/>
      <c r="BF33" s="234"/>
      <c r="BI33" s="317"/>
      <c r="BJ33" s="230">
        <f>SUM(BO33,BT33,BY33,CD33)</f>
        <v>0</v>
      </c>
      <c r="BK33" s="234"/>
      <c r="BL33" s="234"/>
      <c r="BM33" s="208"/>
      <c r="BN33" s="234"/>
      <c r="BO33" s="230"/>
      <c r="BP33" s="234"/>
      <c r="BQ33" s="234"/>
      <c r="BS33" s="234"/>
      <c r="BT33" s="230"/>
      <c r="BU33" s="234"/>
      <c r="BV33" s="234"/>
      <c r="BX33" s="234"/>
      <c r="BY33" s="230"/>
      <c r="BZ33" s="234"/>
      <c r="CA33" s="234"/>
      <c r="CC33" s="234"/>
      <c r="CD33" s="230"/>
      <c r="CE33" s="234"/>
      <c r="CF33" s="234"/>
      <c r="CH33" s="234"/>
      <c r="CI33" s="230">
        <f>SUM(CN33,CS33,CX33,DC33)</f>
        <v>0</v>
      </c>
      <c r="CJ33" s="234"/>
      <c r="CK33" s="234"/>
      <c r="CM33" s="234"/>
      <c r="CN33" s="230"/>
      <c r="CO33" s="234"/>
      <c r="CP33" s="234"/>
      <c r="CR33" s="234"/>
      <c r="CS33" s="230"/>
      <c r="CT33" s="234"/>
      <c r="CU33" s="234"/>
      <c r="CW33" s="234"/>
      <c r="CX33" s="230"/>
      <c r="CY33" s="234"/>
      <c r="CZ33" s="234"/>
      <c r="DB33" s="234"/>
      <c r="DC33" s="230"/>
      <c r="DD33" s="234"/>
      <c r="DE33" s="234"/>
      <c r="DG33" s="234"/>
      <c r="DH33" s="230">
        <f>SUM(K33,AJ33,BJ33,CI33)</f>
        <v>309</v>
      </c>
      <c r="DI33" s="234"/>
      <c r="DJ33" s="234"/>
    </row>
    <row r="34" spans="1:114" x14ac:dyDescent="0.25">
      <c r="A34" s="229" t="s">
        <v>979</v>
      </c>
      <c r="B34" s="229"/>
      <c r="D34" s="227"/>
      <c r="E34" s="228"/>
      <c r="F34" s="228"/>
      <c r="G34" s="228"/>
      <c r="H34" s="228"/>
      <c r="J34" s="234"/>
      <c r="K34" s="230">
        <f>SUM(P34,U34,Z34,AE34)</f>
        <v>0</v>
      </c>
      <c r="L34" s="234"/>
      <c r="M34" s="234"/>
      <c r="O34" s="234"/>
      <c r="P34" s="230"/>
      <c r="Q34" s="234"/>
      <c r="R34" s="234"/>
      <c r="T34" s="234"/>
      <c r="U34" s="230"/>
      <c r="V34" s="234"/>
      <c r="W34" s="234"/>
      <c r="Y34" s="234"/>
      <c r="Z34" s="230"/>
      <c r="AA34" s="234"/>
      <c r="AB34" s="234"/>
      <c r="AD34" s="234"/>
      <c r="AE34" s="230"/>
      <c r="AF34" s="234"/>
      <c r="AG34" s="234"/>
      <c r="AI34" s="317"/>
      <c r="AJ34" s="230">
        <v>528</v>
      </c>
      <c r="AK34" s="234"/>
      <c r="AL34" s="234"/>
      <c r="AM34" s="208"/>
      <c r="AN34" s="234"/>
      <c r="AO34" s="230"/>
      <c r="AP34" s="234"/>
      <c r="AQ34" s="234"/>
      <c r="AS34" s="234"/>
      <c r="AT34" s="230"/>
      <c r="AU34" s="234"/>
      <c r="AV34" s="234"/>
      <c r="AX34" s="234"/>
      <c r="AY34" s="230"/>
      <c r="AZ34" s="234"/>
      <c r="BA34" s="234"/>
      <c r="BC34" s="234"/>
      <c r="BD34" s="230"/>
      <c r="BE34" s="234"/>
      <c r="BF34" s="234"/>
      <c r="BI34" s="317"/>
      <c r="BJ34" s="230">
        <f t="shared" ref="BJ34" si="15">SUM(BO34,BT34,BY34,CD34)</f>
        <v>0</v>
      </c>
      <c r="BK34" s="234"/>
      <c r="BL34" s="234"/>
      <c r="BM34" s="208"/>
      <c r="BN34" s="234"/>
      <c r="BO34" s="230"/>
      <c r="BP34" s="234"/>
      <c r="BQ34" s="234"/>
      <c r="BS34" s="234"/>
      <c r="BT34" s="230"/>
      <c r="BU34" s="234"/>
      <c r="BV34" s="234"/>
      <c r="BX34" s="234"/>
      <c r="BY34" s="230"/>
      <c r="BZ34" s="234"/>
      <c r="CA34" s="234"/>
      <c r="CC34" s="234"/>
      <c r="CD34" s="230"/>
      <c r="CE34" s="234"/>
      <c r="CF34" s="234"/>
      <c r="CH34" s="234"/>
      <c r="CI34" s="230">
        <f t="shared" ref="CI34" si="16">SUM(CN34,CS34,CX34,DC34)</f>
        <v>0</v>
      </c>
      <c r="CJ34" s="234"/>
      <c r="CK34" s="234"/>
      <c r="CM34" s="234"/>
      <c r="CN34" s="230"/>
      <c r="CO34" s="234"/>
      <c r="CP34" s="234"/>
      <c r="CR34" s="234"/>
      <c r="CS34" s="230"/>
      <c r="CT34" s="234"/>
      <c r="CU34" s="234"/>
      <c r="CW34" s="234"/>
      <c r="CX34" s="230"/>
      <c r="CY34" s="234"/>
      <c r="CZ34" s="234"/>
      <c r="DB34" s="234"/>
      <c r="DC34" s="230"/>
      <c r="DD34" s="234"/>
      <c r="DE34" s="234"/>
      <c r="DG34" s="234"/>
      <c r="DH34" s="230">
        <f>SUM(K34,AJ34,BJ34,CI34)</f>
        <v>528</v>
      </c>
      <c r="DI34" s="234"/>
      <c r="DJ34" s="234"/>
    </row>
    <row r="35" spans="1:114" s="208" customFormat="1" outlineLevel="1" x14ac:dyDescent="0.25">
      <c r="D35" s="217"/>
      <c r="J35" s="248"/>
      <c r="K35" s="248"/>
      <c r="L35" s="248"/>
      <c r="M35" s="248"/>
      <c r="O35" s="248"/>
      <c r="P35" s="248"/>
      <c r="Q35" s="248"/>
      <c r="R35" s="248"/>
      <c r="T35" s="248"/>
      <c r="U35" s="248"/>
      <c r="V35" s="248"/>
      <c r="W35" s="248"/>
      <c r="Y35" s="248"/>
      <c r="Z35" s="248"/>
      <c r="AA35" s="248"/>
      <c r="AB35" s="248"/>
      <c r="AD35" s="248"/>
      <c r="AE35" s="248"/>
      <c r="AF35" s="248"/>
      <c r="AG35" s="248"/>
      <c r="AI35" s="248"/>
      <c r="AJ35" s="248"/>
      <c r="AK35" s="248"/>
      <c r="AL35" s="248"/>
      <c r="AN35" s="248"/>
      <c r="AO35" s="248"/>
      <c r="AP35" s="248"/>
      <c r="AQ35" s="248"/>
      <c r="AS35" s="248"/>
      <c r="AT35" s="248"/>
      <c r="AU35" s="248"/>
      <c r="AV35" s="248"/>
      <c r="AX35" s="248"/>
      <c r="AY35" s="248"/>
      <c r="AZ35" s="248"/>
      <c r="BA35" s="248"/>
      <c r="BC35" s="248"/>
      <c r="BD35" s="248"/>
      <c r="BE35" s="248"/>
      <c r="BF35" s="248"/>
      <c r="BI35" s="248"/>
      <c r="BJ35" s="248"/>
      <c r="BK35" s="248"/>
      <c r="BL35" s="248"/>
      <c r="BN35" s="248"/>
      <c r="BO35" s="248"/>
      <c r="BP35" s="248"/>
      <c r="BQ35" s="248"/>
      <c r="BS35" s="248"/>
      <c r="BT35" s="248"/>
      <c r="BU35" s="248"/>
      <c r="BV35" s="248"/>
      <c r="BX35" s="248"/>
      <c r="BY35" s="248"/>
      <c r="BZ35" s="248"/>
      <c r="CA35" s="248"/>
      <c r="CC35" s="248"/>
      <c r="CD35" s="248"/>
      <c r="CE35" s="248"/>
      <c r="CF35" s="248"/>
      <c r="CH35" s="248"/>
      <c r="CI35" s="248"/>
      <c r="CJ35" s="248"/>
      <c r="CK35" s="248"/>
      <c r="CM35" s="248"/>
      <c r="CN35" s="248"/>
      <c r="CO35" s="248"/>
      <c r="CP35" s="248"/>
      <c r="CR35" s="248"/>
      <c r="CS35" s="248"/>
      <c r="CT35" s="248"/>
      <c r="CU35" s="248"/>
      <c r="CW35" s="248"/>
      <c r="CX35" s="248"/>
      <c r="CY35" s="248"/>
      <c r="CZ35" s="248"/>
      <c r="DB35" s="248"/>
      <c r="DC35" s="248"/>
      <c r="DD35" s="248"/>
      <c r="DE35" s="248"/>
      <c r="DG35" s="248"/>
      <c r="DH35" s="248"/>
      <c r="DI35" s="248"/>
      <c r="DJ35" s="248"/>
    </row>
    <row r="36" spans="1:114" s="246" customFormat="1" outlineLevel="1" x14ac:dyDescent="0.25">
      <c r="A36" s="218" t="s">
        <v>195</v>
      </c>
      <c r="B36" s="218"/>
      <c r="C36" s="220"/>
      <c r="D36" s="221"/>
      <c r="E36" s="222"/>
      <c r="F36" s="222"/>
      <c r="G36" s="222"/>
      <c r="H36" s="222"/>
      <c r="I36" s="220"/>
      <c r="J36" s="236"/>
      <c r="K36" s="236"/>
      <c r="L36" s="236"/>
      <c r="M36" s="236"/>
      <c r="N36" s="220"/>
      <c r="O36" s="236"/>
      <c r="P36" s="236"/>
      <c r="Q36" s="236"/>
      <c r="R36" s="236"/>
      <c r="S36" s="220"/>
      <c r="T36" s="236"/>
      <c r="U36" s="236"/>
      <c r="V36" s="236"/>
      <c r="W36" s="236"/>
      <c r="X36" s="220"/>
      <c r="Y36" s="236"/>
      <c r="Z36" s="236"/>
      <c r="AA36" s="236"/>
      <c r="AB36" s="236"/>
      <c r="AD36" s="236"/>
      <c r="AE36" s="236"/>
      <c r="AF36" s="236"/>
      <c r="AG36" s="236"/>
      <c r="AI36" s="236"/>
      <c r="AJ36" s="236"/>
      <c r="AK36" s="236"/>
      <c r="AL36" s="236"/>
      <c r="AM36" s="220"/>
      <c r="AN36" s="236"/>
      <c r="AO36" s="236"/>
      <c r="AP36" s="236"/>
      <c r="AQ36" s="236"/>
      <c r="AR36" s="220"/>
      <c r="AS36" s="236"/>
      <c r="AT36" s="236"/>
      <c r="AU36" s="236"/>
      <c r="AV36" s="236"/>
      <c r="AW36" s="220"/>
      <c r="AX36" s="236"/>
      <c r="AY36" s="236"/>
      <c r="AZ36" s="236"/>
      <c r="BA36" s="236"/>
      <c r="BC36" s="236"/>
      <c r="BD36" s="236"/>
      <c r="BE36" s="236"/>
      <c r="BF36" s="236"/>
      <c r="BI36" s="236"/>
      <c r="BJ36" s="236"/>
      <c r="BK36" s="236"/>
      <c r="BL36" s="236"/>
      <c r="BM36" s="220"/>
      <c r="BN36" s="236"/>
      <c r="BO36" s="236"/>
      <c r="BP36" s="236"/>
      <c r="BQ36" s="236"/>
      <c r="BR36" s="220"/>
      <c r="BS36" s="236"/>
      <c r="BT36" s="236"/>
      <c r="BU36" s="236"/>
      <c r="BV36" s="236"/>
      <c r="BW36" s="220"/>
      <c r="BX36" s="236"/>
      <c r="BY36" s="236"/>
      <c r="BZ36" s="236"/>
      <c r="CA36" s="236"/>
      <c r="CC36" s="236"/>
      <c r="CD36" s="236"/>
      <c r="CE36" s="236"/>
      <c r="CF36" s="236"/>
      <c r="CH36" s="236"/>
      <c r="CI36" s="236"/>
      <c r="CJ36" s="236"/>
      <c r="CK36" s="236"/>
      <c r="CM36" s="236"/>
      <c r="CN36" s="236"/>
      <c r="CO36" s="236"/>
      <c r="CP36" s="236"/>
      <c r="CQ36" s="220"/>
      <c r="CR36" s="236"/>
      <c r="CS36" s="236"/>
      <c r="CT36" s="236"/>
      <c r="CU36" s="236"/>
      <c r="CV36" s="220"/>
      <c r="CW36" s="236"/>
      <c r="CX36" s="236"/>
      <c r="CY36" s="236"/>
      <c r="CZ36" s="236"/>
      <c r="DB36" s="236"/>
      <c r="DC36" s="236"/>
      <c r="DD36" s="236"/>
      <c r="DE36" s="236"/>
      <c r="DG36" s="236"/>
      <c r="DH36" s="236"/>
      <c r="DI36" s="236"/>
      <c r="DJ36" s="236"/>
    </row>
    <row r="37" spans="1:114" outlineLevel="1" x14ac:dyDescent="0.25">
      <c r="A37" s="230" t="s">
        <v>198</v>
      </c>
      <c r="B37" s="230"/>
      <c r="D37" s="227"/>
      <c r="E37" s="228"/>
      <c r="F37" s="228"/>
      <c r="G37" s="228"/>
      <c r="H37" s="228"/>
      <c r="I37" s="248"/>
      <c r="J37" s="234"/>
      <c r="K37" s="234"/>
      <c r="L37" s="234"/>
      <c r="M37" s="234"/>
      <c r="O37" s="234"/>
      <c r="P37" s="234"/>
      <c r="Q37" s="234"/>
      <c r="R37" s="234"/>
      <c r="T37" s="234"/>
      <c r="U37" s="234"/>
      <c r="V37" s="234"/>
      <c r="W37" s="234"/>
      <c r="Y37" s="234"/>
      <c r="Z37" s="234"/>
      <c r="AA37" s="234"/>
      <c r="AB37" s="234"/>
      <c r="AD37" s="234"/>
      <c r="AE37" s="234"/>
      <c r="AF37" s="234"/>
      <c r="AG37" s="234"/>
      <c r="AI37" s="234"/>
      <c r="AJ37" s="234"/>
      <c r="AK37" s="234"/>
      <c r="AL37" s="234"/>
      <c r="AM37" s="208"/>
      <c r="AN37" s="234"/>
      <c r="AO37" s="234"/>
      <c r="AP37" s="234"/>
      <c r="AQ37" s="234"/>
      <c r="AS37" s="234"/>
      <c r="AT37" s="234"/>
      <c r="AU37" s="234"/>
      <c r="AV37" s="234"/>
      <c r="AX37" s="234"/>
      <c r="AY37" s="234"/>
      <c r="AZ37" s="234"/>
      <c r="BA37" s="234"/>
      <c r="BC37" s="234"/>
      <c r="BD37" s="234"/>
      <c r="BE37" s="234"/>
      <c r="BF37" s="234"/>
      <c r="BI37" s="234"/>
      <c r="BJ37" s="234"/>
      <c r="BK37" s="234"/>
      <c r="BL37" s="234"/>
      <c r="BM37" s="208"/>
      <c r="BN37" s="234"/>
      <c r="BO37" s="234"/>
      <c r="BP37" s="234"/>
      <c r="BQ37" s="234"/>
      <c r="BS37" s="234"/>
      <c r="BT37" s="234"/>
      <c r="BU37" s="234"/>
      <c r="BV37" s="234"/>
      <c r="BX37" s="234"/>
      <c r="BY37" s="234"/>
      <c r="BZ37" s="234"/>
      <c r="CA37" s="234"/>
      <c r="CC37" s="234"/>
      <c r="CD37" s="234"/>
      <c r="CE37" s="234"/>
      <c r="CF37" s="234"/>
      <c r="CH37" s="234"/>
      <c r="CI37" s="234"/>
      <c r="CJ37" s="234"/>
      <c r="CK37" s="234"/>
      <c r="CL37" s="296"/>
      <c r="CM37" s="234"/>
      <c r="CN37" s="234"/>
      <c r="CO37" s="234"/>
      <c r="CP37" s="234"/>
      <c r="CR37" s="234"/>
      <c r="CS37" s="234"/>
      <c r="CT37" s="234"/>
      <c r="CU37" s="234"/>
      <c r="CW37" s="234"/>
      <c r="CX37" s="234"/>
      <c r="CY37" s="234"/>
      <c r="CZ37" s="234"/>
      <c r="DB37" s="234"/>
      <c r="DC37" s="234"/>
      <c r="DD37" s="234"/>
      <c r="DE37" s="234"/>
      <c r="DG37" s="234"/>
      <c r="DH37" s="234"/>
      <c r="DI37" s="234"/>
      <c r="DJ37" s="234"/>
    </row>
    <row r="38" spans="1:114" outlineLevel="1" x14ac:dyDescent="0.25">
      <c r="A38" s="230" t="s">
        <v>192</v>
      </c>
      <c r="B38" s="230"/>
      <c r="D38" s="227"/>
      <c r="E38" s="228"/>
      <c r="F38" s="228"/>
      <c r="G38" s="228"/>
      <c r="H38" s="228"/>
      <c r="I38" s="248"/>
      <c r="J38" s="234"/>
      <c r="K38" s="234"/>
      <c r="L38" s="234"/>
      <c r="M38" s="234"/>
      <c r="O38" s="234"/>
      <c r="P38" s="234"/>
      <c r="Q38" s="234"/>
      <c r="R38" s="234"/>
      <c r="T38" s="234"/>
      <c r="U38" s="234"/>
      <c r="V38" s="234"/>
      <c r="W38" s="234"/>
      <c r="Y38" s="234"/>
      <c r="Z38" s="234"/>
      <c r="AA38" s="234"/>
      <c r="AB38" s="234"/>
      <c r="AD38" s="234"/>
      <c r="AE38" s="234"/>
      <c r="AF38" s="234"/>
      <c r="AG38" s="234"/>
      <c r="AI38" s="234"/>
      <c r="AJ38" s="234"/>
      <c r="AK38" s="234"/>
      <c r="AL38" s="234"/>
      <c r="AM38" s="208"/>
      <c r="AN38" s="234"/>
      <c r="AO38" s="234"/>
      <c r="AP38" s="234"/>
      <c r="AQ38" s="234"/>
      <c r="AS38" s="234"/>
      <c r="AT38" s="234"/>
      <c r="AU38" s="234"/>
      <c r="AV38" s="234"/>
      <c r="AX38" s="234"/>
      <c r="AY38" s="234"/>
      <c r="AZ38" s="234"/>
      <c r="BA38" s="234"/>
      <c r="BC38" s="234"/>
      <c r="BD38" s="234"/>
      <c r="BE38" s="234"/>
      <c r="BF38" s="234"/>
      <c r="BI38" s="234"/>
      <c r="BJ38" s="234"/>
      <c r="BK38" s="234"/>
      <c r="BL38" s="234"/>
      <c r="BM38" s="208"/>
      <c r="BN38" s="234"/>
      <c r="BO38" s="234"/>
      <c r="BP38" s="234"/>
      <c r="BQ38" s="234"/>
      <c r="BS38" s="234"/>
      <c r="BT38" s="234"/>
      <c r="BU38" s="234"/>
      <c r="BV38" s="234"/>
      <c r="BX38" s="234"/>
      <c r="BY38" s="234"/>
      <c r="BZ38" s="234"/>
      <c r="CA38" s="234"/>
      <c r="CC38" s="234"/>
      <c r="CD38" s="234"/>
      <c r="CE38" s="234"/>
      <c r="CF38" s="234"/>
      <c r="CH38" s="234"/>
      <c r="CI38" s="234"/>
      <c r="CJ38" s="234"/>
      <c r="CK38" s="234"/>
      <c r="CM38" s="234"/>
      <c r="CN38" s="234"/>
      <c r="CO38" s="234"/>
      <c r="CP38" s="234"/>
      <c r="CR38" s="234"/>
      <c r="CS38" s="234"/>
      <c r="CT38" s="234"/>
      <c r="CU38" s="234"/>
      <c r="CW38" s="234"/>
      <c r="CX38" s="234"/>
      <c r="CY38" s="234"/>
      <c r="CZ38" s="234"/>
      <c r="DB38" s="234"/>
      <c r="DC38" s="234"/>
      <c r="DD38" s="234"/>
      <c r="DE38" s="234"/>
      <c r="DG38" s="234"/>
      <c r="DH38" s="234"/>
      <c r="DI38" s="234"/>
      <c r="DJ38" s="234"/>
    </row>
    <row r="39" spans="1:114" outlineLevel="1" x14ac:dyDescent="0.25">
      <c r="A39" s="230" t="s">
        <v>193</v>
      </c>
      <c r="B39" s="230"/>
      <c r="D39" s="227"/>
      <c r="E39" s="228"/>
      <c r="F39" s="228"/>
      <c r="G39" s="228"/>
      <c r="H39" s="228"/>
      <c r="I39" s="248"/>
      <c r="J39" s="234"/>
      <c r="K39" s="234"/>
      <c r="L39" s="234"/>
      <c r="M39" s="234"/>
      <c r="O39" s="234"/>
      <c r="P39" s="234"/>
      <c r="Q39" s="234"/>
      <c r="R39" s="234"/>
      <c r="T39" s="234"/>
      <c r="U39" s="234"/>
      <c r="V39" s="234"/>
      <c r="W39" s="234"/>
      <c r="Y39" s="234"/>
      <c r="Z39" s="234"/>
      <c r="AA39" s="234"/>
      <c r="AB39" s="234"/>
      <c r="AD39" s="234"/>
      <c r="AE39" s="234"/>
      <c r="AF39" s="234"/>
      <c r="AG39" s="234"/>
      <c r="AI39" s="234"/>
      <c r="AJ39" s="234"/>
      <c r="AK39" s="234"/>
      <c r="AL39" s="234"/>
      <c r="AM39" s="208"/>
      <c r="AN39" s="234"/>
      <c r="AO39" s="234"/>
      <c r="AP39" s="234"/>
      <c r="AQ39" s="234"/>
      <c r="AS39" s="234"/>
      <c r="AT39" s="234"/>
      <c r="AU39" s="234"/>
      <c r="AV39" s="234"/>
      <c r="AX39" s="234"/>
      <c r="AY39" s="234"/>
      <c r="AZ39" s="234"/>
      <c r="BA39" s="234"/>
      <c r="BC39" s="234"/>
      <c r="BD39" s="234"/>
      <c r="BE39" s="234"/>
      <c r="BF39" s="234"/>
      <c r="BI39" s="234"/>
      <c r="BJ39" s="234"/>
      <c r="BK39" s="234"/>
      <c r="BL39" s="234"/>
      <c r="BM39" s="208"/>
      <c r="BN39" s="234"/>
      <c r="BO39" s="234"/>
      <c r="BP39" s="234"/>
      <c r="BQ39" s="234"/>
      <c r="BS39" s="234"/>
      <c r="BT39" s="234"/>
      <c r="BU39" s="234"/>
      <c r="BV39" s="234"/>
      <c r="BX39" s="234"/>
      <c r="BY39" s="234"/>
      <c r="BZ39" s="234"/>
      <c r="CA39" s="234"/>
      <c r="CC39" s="234"/>
      <c r="CD39" s="234"/>
      <c r="CE39" s="234"/>
      <c r="CF39" s="234"/>
      <c r="CH39" s="234"/>
      <c r="CI39" s="234"/>
      <c r="CJ39" s="234"/>
      <c r="CK39" s="234"/>
      <c r="CM39" s="234"/>
      <c r="CN39" s="234"/>
      <c r="CO39" s="234"/>
      <c r="CP39" s="234"/>
      <c r="CR39" s="234"/>
      <c r="CS39" s="234"/>
      <c r="CT39" s="234"/>
      <c r="CU39" s="234"/>
      <c r="CW39" s="234"/>
      <c r="CX39" s="234"/>
      <c r="CY39" s="234"/>
      <c r="CZ39" s="234"/>
      <c r="DB39" s="234"/>
      <c r="DC39" s="234"/>
      <c r="DD39" s="234"/>
      <c r="DE39" s="234"/>
      <c r="DG39" s="234"/>
      <c r="DH39" s="234"/>
      <c r="DI39" s="234"/>
      <c r="DJ39" s="234"/>
    </row>
    <row r="40" spans="1:114" outlineLevel="1" x14ac:dyDescent="0.25">
      <c r="A40" s="230" t="s">
        <v>194</v>
      </c>
      <c r="B40" s="230"/>
      <c r="D40" s="227"/>
      <c r="E40" s="228"/>
      <c r="F40" s="228"/>
      <c r="G40" s="228"/>
      <c r="H40" s="228"/>
      <c r="I40" s="248"/>
      <c r="J40" s="234"/>
      <c r="K40" s="234"/>
      <c r="L40" s="234"/>
      <c r="M40" s="234"/>
      <c r="O40" s="234"/>
      <c r="P40" s="234"/>
      <c r="Q40" s="234"/>
      <c r="R40" s="234"/>
      <c r="T40" s="234"/>
      <c r="U40" s="234"/>
      <c r="V40" s="234"/>
      <c r="W40" s="234"/>
      <c r="Y40" s="234"/>
      <c r="Z40" s="234"/>
      <c r="AA40" s="234"/>
      <c r="AB40" s="234"/>
      <c r="AD40" s="234"/>
      <c r="AE40" s="234"/>
      <c r="AF40" s="234"/>
      <c r="AG40" s="234"/>
      <c r="AI40" s="234"/>
      <c r="AJ40" s="234"/>
      <c r="AK40" s="234"/>
      <c r="AL40" s="234"/>
      <c r="AM40" s="208"/>
      <c r="AN40" s="234"/>
      <c r="AO40" s="234"/>
      <c r="AP40" s="234"/>
      <c r="AQ40" s="234"/>
      <c r="AS40" s="234"/>
      <c r="AT40" s="234"/>
      <c r="AU40" s="234"/>
      <c r="AV40" s="234"/>
      <c r="AX40" s="234"/>
      <c r="AY40" s="234"/>
      <c r="AZ40" s="234"/>
      <c r="BA40" s="234"/>
      <c r="BC40" s="234"/>
      <c r="BD40" s="234"/>
      <c r="BE40" s="234"/>
      <c r="BF40" s="234"/>
      <c r="BI40" s="234"/>
      <c r="BJ40" s="234"/>
      <c r="BK40" s="234"/>
      <c r="BL40" s="234"/>
      <c r="BM40" s="208"/>
      <c r="BN40" s="234"/>
      <c r="BO40" s="234"/>
      <c r="BP40" s="234"/>
      <c r="BQ40" s="234"/>
      <c r="BS40" s="234"/>
      <c r="BT40" s="234"/>
      <c r="BU40" s="234"/>
      <c r="BV40" s="234"/>
      <c r="BX40" s="234"/>
      <c r="BY40" s="234"/>
      <c r="BZ40" s="234"/>
      <c r="CA40" s="234"/>
      <c r="CC40" s="234"/>
      <c r="CD40" s="234"/>
      <c r="CE40" s="234"/>
      <c r="CF40" s="234"/>
      <c r="CH40" s="234"/>
      <c r="CI40" s="234"/>
      <c r="CJ40" s="234"/>
      <c r="CK40" s="234"/>
      <c r="CM40" s="234"/>
      <c r="CN40" s="234"/>
      <c r="CO40" s="234"/>
      <c r="CP40" s="234"/>
      <c r="CR40" s="234"/>
      <c r="CS40" s="234"/>
      <c r="CT40" s="234"/>
      <c r="CU40" s="234"/>
      <c r="CW40" s="234"/>
      <c r="CX40" s="234"/>
      <c r="CY40" s="234"/>
      <c r="CZ40" s="234"/>
      <c r="DB40" s="234"/>
      <c r="DC40" s="234"/>
      <c r="DD40" s="234"/>
      <c r="DE40" s="234"/>
      <c r="DG40" s="234"/>
      <c r="DH40" s="234"/>
      <c r="DI40" s="234"/>
      <c r="DJ40" s="234"/>
    </row>
    <row r="41" spans="1:114" outlineLevel="1" x14ac:dyDescent="0.25">
      <c r="A41" s="230" t="s">
        <v>175</v>
      </c>
      <c r="B41" s="230"/>
      <c r="D41" s="227"/>
      <c r="E41" s="228"/>
      <c r="F41" s="228"/>
      <c r="G41" s="228"/>
      <c r="H41" s="228"/>
      <c r="I41" s="248"/>
      <c r="J41" s="234"/>
      <c r="K41" s="234"/>
      <c r="L41" s="234"/>
      <c r="M41" s="234"/>
      <c r="O41" s="234"/>
      <c r="P41" s="234"/>
      <c r="Q41" s="234"/>
      <c r="R41" s="234"/>
      <c r="T41" s="234"/>
      <c r="U41" s="234"/>
      <c r="V41" s="234"/>
      <c r="W41" s="234"/>
      <c r="Y41" s="234"/>
      <c r="Z41" s="234"/>
      <c r="AA41" s="234"/>
      <c r="AB41" s="234"/>
      <c r="AD41" s="234"/>
      <c r="AE41" s="234"/>
      <c r="AF41" s="234"/>
      <c r="AG41" s="234"/>
      <c r="AI41" s="234"/>
      <c r="AJ41" s="234"/>
      <c r="AK41" s="234"/>
      <c r="AL41" s="234"/>
      <c r="AM41" s="208"/>
      <c r="AN41" s="234"/>
      <c r="AO41" s="234"/>
      <c r="AP41" s="234"/>
      <c r="AQ41" s="234"/>
      <c r="AS41" s="234"/>
      <c r="AT41" s="234"/>
      <c r="AU41" s="234"/>
      <c r="AV41" s="234"/>
      <c r="AX41" s="234"/>
      <c r="AY41" s="234"/>
      <c r="AZ41" s="234"/>
      <c r="BA41" s="234"/>
      <c r="BC41" s="234"/>
      <c r="BD41" s="234"/>
      <c r="BE41" s="234"/>
      <c r="BF41" s="234"/>
      <c r="BI41" s="234"/>
      <c r="BJ41" s="234"/>
      <c r="BK41" s="234"/>
      <c r="BL41" s="234"/>
      <c r="BM41" s="208"/>
      <c r="BN41" s="234"/>
      <c r="BO41" s="234"/>
      <c r="BP41" s="234"/>
      <c r="BQ41" s="234"/>
      <c r="BS41" s="234"/>
      <c r="BT41" s="234"/>
      <c r="BU41" s="234"/>
      <c r="BV41" s="234"/>
      <c r="BX41" s="234"/>
      <c r="BY41" s="234"/>
      <c r="BZ41" s="234"/>
      <c r="CA41" s="234"/>
      <c r="CC41" s="234"/>
      <c r="CD41" s="234"/>
      <c r="CE41" s="234"/>
      <c r="CF41" s="234"/>
      <c r="CH41" s="234"/>
      <c r="CI41" s="234"/>
      <c r="CJ41" s="234"/>
      <c r="CK41" s="234"/>
      <c r="CM41" s="234"/>
      <c r="CN41" s="234"/>
      <c r="CO41" s="234"/>
      <c r="CP41" s="234"/>
      <c r="CR41" s="234"/>
      <c r="CS41" s="234"/>
      <c r="CT41" s="234"/>
      <c r="CU41" s="234"/>
      <c r="CW41" s="234"/>
      <c r="CX41" s="234"/>
      <c r="CY41" s="234"/>
      <c r="CZ41" s="234"/>
      <c r="DB41" s="234"/>
      <c r="DC41" s="234"/>
      <c r="DD41" s="234"/>
      <c r="DE41" s="234"/>
      <c r="DG41" s="234"/>
      <c r="DH41" s="234"/>
      <c r="DI41" s="234"/>
      <c r="DJ41" s="234"/>
    </row>
    <row r="42" spans="1:114" outlineLevel="1" x14ac:dyDescent="0.25">
      <c r="A42" s="230" t="s">
        <v>187</v>
      </c>
      <c r="B42" s="230"/>
      <c r="D42" s="227"/>
      <c r="E42" s="228"/>
      <c r="F42" s="228"/>
      <c r="G42" s="228"/>
      <c r="H42" s="228"/>
      <c r="I42" s="248"/>
      <c r="J42" s="234"/>
      <c r="K42" s="234"/>
      <c r="L42" s="234"/>
      <c r="M42" s="234"/>
      <c r="O42" s="234"/>
      <c r="P42" s="234"/>
      <c r="Q42" s="234"/>
      <c r="R42" s="234"/>
      <c r="T42" s="234"/>
      <c r="U42" s="234"/>
      <c r="V42" s="234"/>
      <c r="W42" s="234"/>
      <c r="Y42" s="234"/>
      <c r="Z42" s="234"/>
      <c r="AA42" s="234"/>
      <c r="AB42" s="234"/>
      <c r="AD42" s="234"/>
      <c r="AE42" s="234"/>
      <c r="AF42" s="234"/>
      <c r="AG42" s="234"/>
      <c r="AI42" s="234"/>
      <c r="AJ42" s="234"/>
      <c r="AK42" s="234"/>
      <c r="AL42" s="234"/>
      <c r="AM42" s="208"/>
      <c r="AN42" s="234"/>
      <c r="AO42" s="234"/>
      <c r="AP42" s="234"/>
      <c r="AQ42" s="234"/>
      <c r="AS42" s="234"/>
      <c r="AT42" s="234"/>
      <c r="AU42" s="234"/>
      <c r="AV42" s="234"/>
      <c r="AX42" s="234"/>
      <c r="AY42" s="234"/>
      <c r="AZ42" s="234"/>
      <c r="BA42" s="234"/>
      <c r="BC42" s="234"/>
      <c r="BD42" s="234"/>
      <c r="BE42" s="234"/>
      <c r="BF42" s="234"/>
      <c r="BI42" s="234"/>
      <c r="BJ42" s="234"/>
      <c r="BK42" s="234"/>
      <c r="BL42" s="234"/>
      <c r="BM42" s="208"/>
      <c r="BN42" s="234"/>
      <c r="BO42" s="234"/>
      <c r="BP42" s="234"/>
      <c r="BQ42" s="234"/>
      <c r="BS42" s="234"/>
      <c r="BT42" s="234"/>
      <c r="BU42" s="234"/>
      <c r="BV42" s="234"/>
      <c r="BX42" s="234"/>
      <c r="BY42" s="234"/>
      <c r="BZ42" s="234"/>
      <c r="CA42" s="234"/>
      <c r="CC42" s="234"/>
      <c r="CD42" s="234"/>
      <c r="CE42" s="234"/>
      <c r="CF42" s="234"/>
      <c r="CH42" s="234"/>
      <c r="CI42" s="234"/>
      <c r="CJ42" s="234"/>
      <c r="CK42" s="234"/>
      <c r="CM42" s="234"/>
      <c r="CN42" s="234"/>
      <c r="CO42" s="234"/>
      <c r="CP42" s="234"/>
      <c r="CR42" s="234"/>
      <c r="CS42" s="234"/>
      <c r="CT42" s="234"/>
      <c r="CU42" s="234"/>
      <c r="CW42" s="234"/>
      <c r="CX42" s="234"/>
      <c r="CY42" s="234"/>
      <c r="CZ42" s="234"/>
      <c r="DB42" s="234"/>
      <c r="DC42" s="234"/>
      <c r="DD42" s="234"/>
      <c r="DE42" s="234"/>
      <c r="DG42" s="234"/>
      <c r="DH42" s="234"/>
      <c r="DI42" s="234"/>
      <c r="DJ42" s="234"/>
    </row>
    <row r="43" spans="1:114" outlineLevel="1" x14ac:dyDescent="0.25">
      <c r="A43" s="230" t="s">
        <v>188</v>
      </c>
      <c r="B43" s="230"/>
      <c r="D43" s="227"/>
      <c r="E43" s="228"/>
      <c r="F43" s="228"/>
      <c r="G43" s="228"/>
      <c r="H43" s="228"/>
      <c r="I43" s="248"/>
      <c r="J43" s="234"/>
      <c r="K43" s="234"/>
      <c r="L43" s="234"/>
      <c r="M43" s="234"/>
      <c r="O43" s="234"/>
      <c r="P43" s="234"/>
      <c r="Q43" s="234"/>
      <c r="R43" s="234"/>
      <c r="T43" s="234"/>
      <c r="U43" s="234"/>
      <c r="V43" s="234"/>
      <c r="W43" s="234"/>
      <c r="Y43" s="234"/>
      <c r="Z43" s="234"/>
      <c r="AA43" s="234"/>
      <c r="AB43" s="234"/>
      <c r="AD43" s="234"/>
      <c r="AE43" s="234"/>
      <c r="AF43" s="234"/>
      <c r="AG43" s="234"/>
      <c r="AI43" s="234"/>
      <c r="AJ43" s="234"/>
      <c r="AK43" s="234"/>
      <c r="AL43" s="234"/>
      <c r="AM43" s="208"/>
      <c r="AN43" s="234"/>
      <c r="AO43" s="234"/>
      <c r="AP43" s="234"/>
      <c r="AQ43" s="234"/>
      <c r="AS43" s="234"/>
      <c r="AT43" s="234"/>
      <c r="AU43" s="234"/>
      <c r="AV43" s="234"/>
      <c r="AX43" s="234"/>
      <c r="AY43" s="234"/>
      <c r="AZ43" s="234"/>
      <c r="BA43" s="234"/>
      <c r="BC43" s="234"/>
      <c r="BD43" s="234"/>
      <c r="BE43" s="234"/>
      <c r="BF43" s="234"/>
      <c r="BI43" s="234"/>
      <c r="BJ43" s="234"/>
      <c r="BK43" s="234"/>
      <c r="BL43" s="234"/>
      <c r="BM43" s="208"/>
      <c r="BN43" s="234"/>
      <c r="BO43" s="234"/>
      <c r="BP43" s="234"/>
      <c r="BQ43" s="234"/>
      <c r="BS43" s="234"/>
      <c r="BT43" s="234"/>
      <c r="BU43" s="234"/>
      <c r="BV43" s="234"/>
      <c r="BX43" s="234"/>
      <c r="BY43" s="234"/>
      <c r="BZ43" s="234"/>
      <c r="CA43" s="234"/>
      <c r="CC43" s="234"/>
      <c r="CD43" s="234"/>
      <c r="CE43" s="234"/>
      <c r="CF43" s="234"/>
      <c r="CH43" s="234"/>
      <c r="CI43" s="234"/>
      <c r="CJ43" s="234"/>
      <c r="CK43" s="234"/>
      <c r="CM43" s="234"/>
      <c r="CN43" s="234"/>
      <c r="CO43" s="234"/>
      <c r="CP43" s="234"/>
      <c r="CR43" s="234"/>
      <c r="CS43" s="234"/>
      <c r="CT43" s="234"/>
      <c r="CU43" s="234"/>
      <c r="CW43" s="234"/>
      <c r="CX43" s="234"/>
      <c r="CY43" s="234"/>
      <c r="CZ43" s="234"/>
      <c r="DB43" s="234"/>
      <c r="DC43" s="234"/>
      <c r="DD43" s="234"/>
      <c r="DE43" s="234"/>
      <c r="DG43" s="234"/>
      <c r="DH43" s="234"/>
      <c r="DI43" s="234"/>
      <c r="DJ43" s="234"/>
    </row>
    <row r="44" spans="1:114" outlineLevel="1" x14ac:dyDescent="0.25">
      <c r="A44" s="230" t="s">
        <v>189</v>
      </c>
      <c r="B44" s="230"/>
      <c r="D44" s="227"/>
      <c r="E44" s="228"/>
      <c r="F44" s="228"/>
      <c r="G44" s="228"/>
      <c r="H44" s="228"/>
      <c r="I44" s="248"/>
      <c r="J44" s="234"/>
      <c r="K44" s="234"/>
      <c r="L44" s="234"/>
      <c r="M44" s="234"/>
      <c r="O44" s="234"/>
      <c r="P44" s="234"/>
      <c r="Q44" s="234"/>
      <c r="R44" s="234"/>
      <c r="T44" s="234"/>
      <c r="U44" s="234"/>
      <c r="V44" s="234"/>
      <c r="W44" s="234"/>
      <c r="Y44" s="234"/>
      <c r="Z44" s="234"/>
      <c r="AA44" s="234"/>
      <c r="AB44" s="234"/>
      <c r="AD44" s="234"/>
      <c r="AE44" s="234"/>
      <c r="AF44" s="234"/>
      <c r="AG44" s="234"/>
      <c r="AI44" s="234"/>
      <c r="AJ44" s="234"/>
      <c r="AK44" s="234"/>
      <c r="AL44" s="234"/>
      <c r="AM44" s="208"/>
      <c r="AN44" s="234"/>
      <c r="AO44" s="234"/>
      <c r="AP44" s="234"/>
      <c r="AQ44" s="234"/>
      <c r="AS44" s="234"/>
      <c r="AT44" s="234"/>
      <c r="AU44" s="234"/>
      <c r="AV44" s="234"/>
      <c r="AX44" s="234"/>
      <c r="AY44" s="234"/>
      <c r="AZ44" s="234"/>
      <c r="BA44" s="234"/>
      <c r="BC44" s="234"/>
      <c r="BD44" s="234"/>
      <c r="BE44" s="234"/>
      <c r="BF44" s="234"/>
      <c r="BI44" s="234"/>
      <c r="BJ44" s="234"/>
      <c r="BK44" s="234"/>
      <c r="BL44" s="234"/>
      <c r="BM44" s="208"/>
      <c r="BN44" s="234"/>
      <c r="BO44" s="234"/>
      <c r="BP44" s="234"/>
      <c r="BQ44" s="234"/>
      <c r="BS44" s="234"/>
      <c r="BT44" s="234"/>
      <c r="BU44" s="234"/>
      <c r="BV44" s="234"/>
      <c r="BX44" s="234"/>
      <c r="BY44" s="234"/>
      <c r="BZ44" s="234"/>
      <c r="CA44" s="234"/>
      <c r="CC44" s="234"/>
      <c r="CD44" s="234"/>
      <c r="CE44" s="234"/>
      <c r="CF44" s="234"/>
      <c r="CH44" s="234"/>
      <c r="CI44" s="234"/>
      <c r="CJ44" s="234"/>
      <c r="CK44" s="234"/>
      <c r="CM44" s="234"/>
      <c r="CN44" s="234"/>
      <c r="CO44" s="234"/>
      <c r="CP44" s="234"/>
      <c r="CR44" s="234"/>
      <c r="CS44" s="234"/>
      <c r="CT44" s="234"/>
      <c r="CU44" s="234"/>
      <c r="CW44" s="234"/>
      <c r="CX44" s="234"/>
      <c r="CY44" s="234"/>
      <c r="CZ44" s="234"/>
      <c r="DB44" s="234"/>
      <c r="DC44" s="234"/>
      <c r="DD44" s="234"/>
      <c r="DE44" s="234"/>
      <c r="DG44" s="234"/>
      <c r="DH44" s="234"/>
      <c r="DI44" s="234"/>
      <c r="DJ44" s="234"/>
    </row>
    <row r="45" spans="1:114" outlineLevel="1" x14ac:dyDescent="0.25">
      <c r="A45" s="229" t="s">
        <v>190</v>
      </c>
      <c r="B45" s="229"/>
      <c r="D45" s="227"/>
      <c r="E45" s="228"/>
      <c r="F45" s="228"/>
      <c r="G45" s="228"/>
      <c r="H45" s="228"/>
      <c r="J45" s="234"/>
      <c r="K45" s="234"/>
      <c r="L45" s="234"/>
      <c r="M45" s="234"/>
      <c r="O45" s="234"/>
      <c r="P45" s="234"/>
      <c r="Q45" s="234"/>
      <c r="R45" s="234"/>
      <c r="T45" s="234"/>
      <c r="U45" s="234"/>
      <c r="V45" s="234"/>
      <c r="W45" s="234"/>
      <c r="Y45" s="234"/>
      <c r="Z45" s="234"/>
      <c r="AA45" s="234"/>
      <c r="AB45" s="234"/>
      <c r="AD45" s="234"/>
      <c r="AE45" s="234"/>
      <c r="AF45" s="234"/>
      <c r="AG45" s="234"/>
      <c r="AI45" s="234"/>
      <c r="AJ45" s="234"/>
      <c r="AK45" s="234"/>
      <c r="AL45" s="234"/>
      <c r="AM45" s="208"/>
      <c r="AN45" s="234"/>
      <c r="AO45" s="234"/>
      <c r="AP45" s="234"/>
      <c r="AQ45" s="234"/>
      <c r="AS45" s="234"/>
      <c r="AT45" s="234"/>
      <c r="AU45" s="234"/>
      <c r="AV45" s="234"/>
      <c r="AX45" s="234"/>
      <c r="AY45" s="234"/>
      <c r="AZ45" s="234"/>
      <c r="BA45" s="234"/>
      <c r="BC45" s="234"/>
      <c r="BD45" s="234"/>
      <c r="BE45" s="234"/>
      <c r="BF45" s="234"/>
      <c r="BI45" s="234"/>
      <c r="BJ45" s="234"/>
      <c r="BK45" s="234"/>
      <c r="BL45" s="234"/>
      <c r="BM45" s="208"/>
      <c r="BN45" s="234"/>
      <c r="BO45" s="234"/>
      <c r="BP45" s="234"/>
      <c r="BQ45" s="234"/>
      <c r="BS45" s="234"/>
      <c r="BT45" s="234"/>
      <c r="BU45" s="234"/>
      <c r="BV45" s="234"/>
      <c r="BX45" s="234"/>
      <c r="BY45" s="234"/>
      <c r="BZ45" s="234"/>
      <c r="CA45" s="234"/>
      <c r="CC45" s="234"/>
      <c r="CD45" s="234"/>
      <c r="CE45" s="234"/>
      <c r="CF45" s="234"/>
      <c r="CH45" s="234"/>
      <c r="CI45" s="234"/>
      <c r="CJ45" s="234"/>
      <c r="CK45" s="234"/>
      <c r="CM45" s="234"/>
      <c r="CN45" s="234"/>
      <c r="CO45" s="234"/>
      <c r="CP45" s="234"/>
      <c r="CR45" s="234"/>
      <c r="CS45" s="234"/>
      <c r="CT45" s="234"/>
      <c r="CU45" s="234"/>
      <c r="CW45" s="234"/>
      <c r="CX45" s="234"/>
      <c r="CY45" s="234"/>
      <c r="CZ45" s="234"/>
      <c r="DB45" s="234"/>
      <c r="DC45" s="234"/>
      <c r="DD45" s="234"/>
      <c r="DE45" s="234"/>
      <c r="DG45" s="234"/>
      <c r="DH45" s="234"/>
      <c r="DI45" s="234"/>
      <c r="DJ45" s="234"/>
    </row>
    <row r="46" spans="1:114" s="208" customFormat="1" ht="18" customHeight="1" x14ac:dyDescent="0.25">
      <c r="A46" s="220" t="s">
        <v>197</v>
      </c>
      <c r="D46" s="217"/>
      <c r="J46" s="248"/>
      <c r="K46" s="248"/>
      <c r="L46" s="248"/>
      <c r="M46" s="248"/>
      <c r="O46" s="248"/>
      <c r="P46" s="248"/>
      <c r="Q46" s="248"/>
      <c r="R46" s="248"/>
      <c r="T46" s="248"/>
      <c r="U46" s="248"/>
      <c r="V46" s="248"/>
      <c r="W46" s="248"/>
      <c r="Y46" s="248"/>
      <c r="Z46" s="248"/>
      <c r="AA46" s="248"/>
      <c r="AB46" s="248"/>
      <c r="AD46" s="248"/>
      <c r="AE46" s="248"/>
      <c r="AF46" s="248"/>
      <c r="AG46" s="248"/>
      <c r="AI46" s="248"/>
      <c r="AJ46" s="248"/>
      <c r="AK46" s="248"/>
      <c r="AL46" s="248"/>
      <c r="AN46" s="248"/>
      <c r="AO46" s="248"/>
      <c r="AP46" s="248"/>
      <c r="AQ46" s="248"/>
      <c r="AS46" s="248"/>
      <c r="AT46" s="248"/>
      <c r="AU46" s="248"/>
      <c r="AV46" s="248"/>
      <c r="AX46" s="248"/>
      <c r="AY46" s="248"/>
      <c r="AZ46" s="248"/>
      <c r="BA46" s="248"/>
      <c r="BC46" s="248"/>
      <c r="BD46" s="248"/>
      <c r="BE46" s="248"/>
      <c r="BF46" s="248"/>
      <c r="BI46" s="248"/>
      <c r="BJ46" s="248"/>
      <c r="BK46" s="248"/>
      <c r="BL46" s="248"/>
      <c r="BN46" s="248"/>
      <c r="BO46" s="248"/>
      <c r="BP46" s="248"/>
      <c r="BQ46" s="248"/>
      <c r="BS46" s="248"/>
      <c r="BT46" s="248"/>
      <c r="BU46" s="248"/>
      <c r="BV46" s="248"/>
      <c r="BX46" s="248"/>
      <c r="BY46" s="248"/>
      <c r="BZ46" s="248"/>
      <c r="CA46" s="248"/>
      <c r="CC46" s="248"/>
      <c r="CD46" s="248"/>
      <c r="CE46" s="248"/>
      <c r="CF46" s="248"/>
      <c r="CH46" s="248"/>
      <c r="CI46" s="248"/>
      <c r="CJ46" s="248"/>
      <c r="CK46" s="248"/>
      <c r="CM46" s="248"/>
      <c r="CN46" s="248"/>
      <c r="CO46" s="248"/>
      <c r="CP46" s="248"/>
      <c r="CR46" s="248"/>
      <c r="CS46" s="248"/>
      <c r="CT46" s="248"/>
      <c r="CU46" s="248"/>
      <c r="CW46" s="248"/>
      <c r="CX46" s="248"/>
      <c r="CY46" s="248"/>
      <c r="CZ46" s="248"/>
      <c r="DB46" s="248"/>
      <c r="DC46" s="248"/>
      <c r="DD46" s="248"/>
      <c r="DE46" s="248"/>
      <c r="DG46" s="248"/>
      <c r="DH46" s="248"/>
      <c r="DI46" s="248"/>
      <c r="DJ46" s="248"/>
    </row>
    <row r="47" spans="1:114" s="246" customFormat="1" x14ac:dyDescent="0.25">
      <c r="A47" s="218" t="s">
        <v>1</v>
      </c>
      <c r="B47" s="218"/>
      <c r="C47" s="220"/>
      <c r="D47" s="221"/>
      <c r="E47" s="222"/>
      <c r="F47" s="222"/>
      <c r="G47" s="222"/>
      <c r="H47" s="222"/>
      <c r="I47" s="220"/>
      <c r="J47" s="236"/>
      <c r="K47" s="236"/>
      <c r="L47" s="236"/>
      <c r="M47" s="236"/>
      <c r="N47" s="220"/>
      <c r="O47" s="236"/>
      <c r="P47" s="236"/>
      <c r="Q47" s="236"/>
      <c r="R47" s="236"/>
      <c r="S47" s="220"/>
      <c r="T47" s="236"/>
      <c r="U47" s="236"/>
      <c r="V47" s="236"/>
      <c r="W47" s="236"/>
      <c r="X47" s="220"/>
      <c r="Y47" s="236"/>
      <c r="Z47" s="236"/>
      <c r="AA47" s="236"/>
      <c r="AB47" s="236"/>
      <c r="AD47" s="236"/>
      <c r="AE47" s="236"/>
      <c r="AF47" s="236"/>
      <c r="AG47" s="236"/>
      <c r="AI47" s="236"/>
      <c r="AJ47" s="236"/>
      <c r="AK47" s="236"/>
      <c r="AL47" s="236"/>
      <c r="AM47" s="220"/>
      <c r="AN47" s="236"/>
      <c r="AO47" s="236"/>
      <c r="AP47" s="236"/>
      <c r="AQ47" s="236"/>
      <c r="AR47" s="220"/>
      <c r="AS47" s="236"/>
      <c r="AT47" s="236"/>
      <c r="AU47" s="236"/>
      <c r="AV47" s="236"/>
      <c r="AW47" s="220"/>
      <c r="AX47" s="236"/>
      <c r="AY47" s="236"/>
      <c r="AZ47" s="236"/>
      <c r="BA47" s="236"/>
      <c r="BC47" s="236"/>
      <c r="BD47" s="236"/>
      <c r="BE47" s="236"/>
      <c r="BF47" s="236"/>
      <c r="BI47" s="236"/>
      <c r="BJ47" s="236"/>
      <c r="BK47" s="236"/>
      <c r="BL47" s="236"/>
      <c r="BM47" s="220"/>
      <c r="BN47" s="236"/>
      <c r="BO47" s="236"/>
      <c r="BP47" s="236"/>
      <c r="BQ47" s="236"/>
      <c r="BR47" s="220"/>
      <c r="BS47" s="236"/>
      <c r="BT47" s="236"/>
      <c r="BU47" s="236"/>
      <c r="BV47" s="236"/>
      <c r="BW47" s="220"/>
      <c r="BX47" s="236"/>
      <c r="BY47" s="236"/>
      <c r="BZ47" s="236"/>
      <c r="CA47" s="236"/>
      <c r="CC47" s="236"/>
      <c r="CD47" s="236"/>
      <c r="CE47" s="236"/>
      <c r="CF47" s="236"/>
      <c r="CH47" s="236"/>
      <c r="CI47" s="236"/>
      <c r="CJ47" s="236"/>
      <c r="CK47" s="236"/>
      <c r="CM47" s="236"/>
      <c r="CN47" s="236"/>
      <c r="CO47" s="236"/>
      <c r="CP47" s="236"/>
      <c r="CQ47" s="220"/>
      <c r="CR47" s="236"/>
      <c r="CS47" s="236"/>
      <c r="CT47" s="236"/>
      <c r="CU47" s="236"/>
      <c r="CV47" s="220"/>
      <c r="CW47" s="236"/>
      <c r="CX47" s="236"/>
      <c r="CY47" s="236"/>
      <c r="CZ47" s="236"/>
      <c r="DB47" s="236"/>
      <c r="DC47" s="236"/>
      <c r="DD47" s="236"/>
      <c r="DE47" s="236"/>
      <c r="DG47" s="236"/>
      <c r="DH47" s="236"/>
      <c r="DI47" s="236"/>
      <c r="DJ47" s="236"/>
    </row>
    <row r="48" spans="1:114" x14ac:dyDescent="0.25">
      <c r="A48" s="229" t="s">
        <v>946</v>
      </c>
      <c r="B48" s="229"/>
      <c r="D48" s="231"/>
      <c r="E48" s="232"/>
      <c r="F48" s="232"/>
      <c r="G48" s="232"/>
      <c r="H48" s="232"/>
      <c r="I48" s="248"/>
      <c r="J48" s="234"/>
      <c r="K48" s="234"/>
      <c r="L48" s="230">
        <f t="shared" ref="L48:L61" si="17">SUM(Q48,V48,AA48,AF48)</f>
        <v>0</v>
      </c>
      <c r="M48" s="234"/>
      <c r="O48" s="234"/>
      <c r="P48" s="234"/>
      <c r="Q48" s="230"/>
      <c r="R48" s="234"/>
      <c r="T48" s="234"/>
      <c r="U48" s="234"/>
      <c r="V48" s="230"/>
      <c r="W48" s="234"/>
      <c r="Y48" s="234"/>
      <c r="Z48" s="234"/>
      <c r="AA48" s="230"/>
      <c r="AB48" s="234"/>
      <c r="AD48" s="234"/>
      <c r="AE48" s="234"/>
      <c r="AF48" s="230"/>
      <c r="AG48" s="234"/>
      <c r="AI48" s="234"/>
      <c r="AJ48" s="234"/>
      <c r="AK48" s="230">
        <v>2</v>
      </c>
      <c r="AL48" s="234"/>
      <c r="AM48" s="208"/>
      <c r="AN48" s="234"/>
      <c r="AO48" s="234"/>
      <c r="AP48" s="230"/>
      <c r="AQ48" s="234"/>
      <c r="AS48" s="234"/>
      <c r="AT48" s="234"/>
      <c r="AU48" s="230"/>
      <c r="AV48" s="234"/>
      <c r="AX48" s="234"/>
      <c r="AY48" s="234"/>
      <c r="AZ48" s="230"/>
      <c r="BA48" s="234"/>
      <c r="BC48" s="234"/>
      <c r="BD48" s="234"/>
      <c r="BE48" s="230"/>
      <c r="BF48" s="234"/>
      <c r="BI48" s="234"/>
      <c r="BJ48" s="234"/>
      <c r="BK48" s="230">
        <f>SUM(BP48,BU48,BZ48,CE48)</f>
        <v>0</v>
      </c>
      <c r="BL48" s="234"/>
      <c r="BM48" s="208"/>
      <c r="BN48" s="234"/>
      <c r="BO48" s="234"/>
      <c r="BP48" s="230"/>
      <c r="BQ48" s="234"/>
      <c r="BS48" s="234"/>
      <c r="BT48" s="234"/>
      <c r="BU48" s="230"/>
      <c r="BV48" s="234"/>
      <c r="BX48" s="234"/>
      <c r="BY48" s="234"/>
      <c r="BZ48" s="230"/>
      <c r="CA48" s="234"/>
      <c r="CC48" s="234"/>
      <c r="CD48" s="234"/>
      <c r="CE48" s="230"/>
      <c r="CF48" s="234"/>
      <c r="CH48" s="234"/>
      <c r="CI48" s="234"/>
      <c r="CJ48" s="230">
        <f>SUM(CO48,CT48,CY48,DD48)</f>
        <v>0</v>
      </c>
      <c r="CK48" s="234"/>
      <c r="CM48" s="234"/>
      <c r="CN48" s="234"/>
      <c r="CO48" s="230"/>
      <c r="CP48" s="234"/>
      <c r="CR48" s="234"/>
      <c r="CS48" s="234"/>
      <c r="CT48" s="230"/>
      <c r="CU48" s="234"/>
      <c r="CW48" s="234"/>
      <c r="CX48" s="234"/>
      <c r="CY48" s="230"/>
      <c r="CZ48" s="234"/>
      <c r="DB48" s="234"/>
      <c r="DC48" s="234"/>
      <c r="DD48" s="230"/>
      <c r="DE48" s="234"/>
      <c r="DG48" s="234"/>
      <c r="DH48" s="234"/>
      <c r="DI48" s="230">
        <f t="shared" ref="DI48:DI61" si="18">SUM(L48,AK48,BK48,CJ48)</f>
        <v>2</v>
      </c>
      <c r="DJ48" s="234"/>
    </row>
    <row r="49" spans="1:114" x14ac:dyDescent="0.25">
      <c r="A49" s="229" t="s">
        <v>980</v>
      </c>
      <c r="B49" s="229"/>
      <c r="D49" s="233"/>
      <c r="E49" s="234"/>
      <c r="F49" s="234"/>
      <c r="G49" s="234"/>
      <c r="H49" s="234"/>
      <c r="I49" s="248"/>
      <c r="J49" s="234"/>
      <c r="K49" s="234"/>
      <c r="L49" s="230">
        <f t="shared" si="17"/>
        <v>0</v>
      </c>
      <c r="M49" s="234"/>
      <c r="O49" s="234"/>
      <c r="P49" s="234"/>
      <c r="Q49" s="230"/>
      <c r="R49" s="234"/>
      <c r="T49" s="234"/>
      <c r="U49" s="234"/>
      <c r="V49" s="230"/>
      <c r="W49" s="234"/>
      <c r="Y49" s="234"/>
      <c r="Z49" s="234"/>
      <c r="AA49" s="230"/>
      <c r="AB49" s="234"/>
      <c r="AD49" s="234"/>
      <c r="AE49" s="234"/>
      <c r="AF49" s="230"/>
      <c r="AG49" s="234"/>
      <c r="AI49" s="234"/>
      <c r="AJ49" s="234"/>
      <c r="AK49" s="230">
        <v>2</v>
      </c>
      <c r="AL49" s="234"/>
      <c r="AM49" s="208"/>
      <c r="AN49" s="234"/>
      <c r="AO49" s="234"/>
      <c r="AP49" s="230"/>
      <c r="AQ49" s="234"/>
      <c r="AS49" s="234"/>
      <c r="AT49" s="234"/>
      <c r="AU49" s="230"/>
      <c r="AV49" s="234"/>
      <c r="AX49" s="234"/>
      <c r="AY49" s="234"/>
      <c r="AZ49" s="230"/>
      <c r="BA49" s="234"/>
      <c r="BC49" s="234"/>
      <c r="BD49" s="234"/>
      <c r="BE49" s="230"/>
      <c r="BF49" s="234"/>
      <c r="BI49" s="234"/>
      <c r="BJ49" s="234"/>
      <c r="BK49" s="230">
        <f t="shared" ref="BK49:BK61" si="19">SUM(BP49,BU49,BZ49,CE49)</f>
        <v>0</v>
      </c>
      <c r="BL49" s="234"/>
      <c r="BM49" s="208"/>
      <c r="BN49" s="234"/>
      <c r="BO49" s="234"/>
      <c r="BP49" s="230"/>
      <c r="BQ49" s="234"/>
      <c r="BS49" s="234"/>
      <c r="BT49" s="234"/>
      <c r="BU49" s="230"/>
      <c r="BV49" s="234"/>
      <c r="BX49" s="234"/>
      <c r="BY49" s="234"/>
      <c r="BZ49" s="230"/>
      <c r="CA49" s="234"/>
      <c r="CC49" s="234"/>
      <c r="CD49" s="234"/>
      <c r="CE49" s="230"/>
      <c r="CF49" s="234"/>
      <c r="CH49" s="234"/>
      <c r="CI49" s="234"/>
      <c r="CJ49" s="230">
        <f t="shared" ref="CJ49:CJ61" si="20">SUM(CO49,CT49,CY49,DD49)</f>
        <v>0</v>
      </c>
      <c r="CK49" s="234"/>
      <c r="CM49" s="234"/>
      <c r="CN49" s="234"/>
      <c r="CO49" s="230"/>
      <c r="CP49" s="234"/>
      <c r="CR49" s="234"/>
      <c r="CS49" s="234"/>
      <c r="CT49" s="230"/>
      <c r="CU49" s="234"/>
      <c r="CW49" s="234"/>
      <c r="CX49" s="234"/>
      <c r="CY49" s="230"/>
      <c r="CZ49" s="234"/>
      <c r="DB49" s="234"/>
      <c r="DC49" s="234"/>
      <c r="DD49" s="230"/>
      <c r="DE49" s="234"/>
      <c r="DG49" s="234"/>
      <c r="DH49" s="234"/>
      <c r="DI49" s="230">
        <f t="shared" si="18"/>
        <v>2</v>
      </c>
      <c r="DJ49" s="234"/>
    </row>
    <row r="50" spans="1:114" x14ac:dyDescent="0.25">
      <c r="A50" s="229" t="s">
        <v>980</v>
      </c>
      <c r="B50" s="229"/>
      <c r="D50" s="233"/>
      <c r="E50" s="234"/>
      <c r="F50" s="234"/>
      <c r="G50" s="234"/>
      <c r="H50" s="234"/>
      <c r="I50" s="248"/>
      <c r="J50" s="234"/>
      <c r="K50" s="234"/>
      <c r="L50" s="230">
        <f t="shared" si="17"/>
        <v>0</v>
      </c>
      <c r="M50" s="234"/>
      <c r="O50" s="234"/>
      <c r="P50" s="234"/>
      <c r="Q50" s="230"/>
      <c r="R50" s="234"/>
      <c r="T50" s="234"/>
      <c r="U50" s="234"/>
      <c r="V50" s="230"/>
      <c r="W50" s="234"/>
      <c r="Y50" s="234"/>
      <c r="Z50" s="234"/>
      <c r="AA50" s="230"/>
      <c r="AB50" s="234"/>
      <c r="AD50" s="234"/>
      <c r="AE50" s="234"/>
      <c r="AF50" s="230"/>
      <c r="AG50" s="234"/>
      <c r="AI50" s="234"/>
      <c r="AJ50" s="234"/>
      <c r="AK50" s="230">
        <v>2</v>
      </c>
      <c r="AL50" s="234"/>
      <c r="AM50" s="208"/>
      <c r="AN50" s="234"/>
      <c r="AO50" s="234"/>
      <c r="AP50" s="230"/>
      <c r="AQ50" s="234"/>
      <c r="AS50" s="234"/>
      <c r="AT50" s="234"/>
      <c r="AU50" s="230"/>
      <c r="AV50" s="234"/>
      <c r="AX50" s="234"/>
      <c r="AY50" s="234"/>
      <c r="AZ50" s="230"/>
      <c r="BA50" s="234"/>
      <c r="BC50" s="234"/>
      <c r="BD50" s="234"/>
      <c r="BE50" s="230"/>
      <c r="BF50" s="234"/>
      <c r="BI50" s="234"/>
      <c r="BJ50" s="234"/>
      <c r="BK50" s="230">
        <f t="shared" si="19"/>
        <v>0</v>
      </c>
      <c r="BL50" s="234"/>
      <c r="BM50" s="208"/>
      <c r="BN50" s="234"/>
      <c r="BO50" s="234"/>
      <c r="BP50" s="230"/>
      <c r="BQ50" s="234"/>
      <c r="BS50" s="234"/>
      <c r="BT50" s="234"/>
      <c r="BU50" s="230"/>
      <c r="BV50" s="234"/>
      <c r="BX50" s="234"/>
      <c r="BY50" s="234"/>
      <c r="BZ50" s="230"/>
      <c r="CA50" s="234"/>
      <c r="CC50" s="234"/>
      <c r="CD50" s="234"/>
      <c r="CE50" s="230"/>
      <c r="CF50" s="234"/>
      <c r="CH50" s="234"/>
      <c r="CI50" s="234"/>
      <c r="CJ50" s="230">
        <f t="shared" si="20"/>
        <v>0</v>
      </c>
      <c r="CK50" s="234"/>
      <c r="CM50" s="234"/>
      <c r="CN50" s="234"/>
      <c r="CO50" s="230"/>
      <c r="CP50" s="234"/>
      <c r="CR50" s="234"/>
      <c r="CS50" s="234"/>
      <c r="CT50" s="230"/>
      <c r="CU50" s="234"/>
      <c r="CW50" s="234"/>
      <c r="CX50" s="234"/>
      <c r="CY50" s="230"/>
      <c r="CZ50" s="234"/>
      <c r="DB50" s="234"/>
      <c r="DC50" s="234"/>
      <c r="DD50" s="230"/>
      <c r="DE50" s="234"/>
      <c r="DG50" s="234"/>
      <c r="DH50" s="234"/>
      <c r="DI50" s="230">
        <f t="shared" si="18"/>
        <v>2</v>
      </c>
      <c r="DJ50" s="234"/>
    </row>
    <row r="51" spans="1:114" x14ac:dyDescent="0.25">
      <c r="A51" s="229" t="s">
        <v>981</v>
      </c>
      <c r="B51" s="229"/>
      <c r="D51" s="233"/>
      <c r="E51" s="234"/>
      <c r="F51" s="234"/>
      <c r="G51" s="234"/>
      <c r="H51" s="234"/>
      <c r="I51" s="248"/>
      <c r="J51" s="234"/>
      <c r="K51" s="234"/>
      <c r="L51" s="230">
        <f t="shared" si="17"/>
        <v>0</v>
      </c>
      <c r="M51" s="234"/>
      <c r="O51" s="234"/>
      <c r="P51" s="234"/>
      <c r="Q51" s="230"/>
      <c r="R51" s="234"/>
      <c r="T51" s="234"/>
      <c r="U51" s="234"/>
      <c r="V51" s="230"/>
      <c r="W51" s="234"/>
      <c r="Y51" s="234"/>
      <c r="Z51" s="234"/>
      <c r="AA51" s="230"/>
      <c r="AB51" s="234"/>
      <c r="AD51" s="234"/>
      <c r="AE51" s="234"/>
      <c r="AF51" s="230"/>
      <c r="AG51" s="234"/>
      <c r="AI51" s="234"/>
      <c r="AJ51" s="234"/>
      <c r="AK51" s="230">
        <v>1.5</v>
      </c>
      <c r="AL51" s="234"/>
      <c r="AM51" s="208"/>
      <c r="AN51" s="234"/>
      <c r="AO51" s="234"/>
      <c r="AP51" s="230"/>
      <c r="AQ51" s="234"/>
      <c r="AS51" s="234"/>
      <c r="AT51" s="234"/>
      <c r="AU51" s="230"/>
      <c r="AV51" s="234"/>
      <c r="AX51" s="234"/>
      <c r="AY51" s="234"/>
      <c r="AZ51" s="230"/>
      <c r="BA51" s="234"/>
      <c r="BC51" s="234"/>
      <c r="BD51" s="234"/>
      <c r="BE51" s="230"/>
      <c r="BF51" s="234"/>
      <c r="BI51" s="234"/>
      <c r="BJ51" s="234"/>
      <c r="BK51" s="230">
        <f t="shared" si="19"/>
        <v>0</v>
      </c>
      <c r="BL51" s="234"/>
      <c r="BM51" s="208"/>
      <c r="BN51" s="234"/>
      <c r="BO51" s="234"/>
      <c r="BP51" s="230"/>
      <c r="BQ51" s="234"/>
      <c r="BS51" s="234"/>
      <c r="BT51" s="234"/>
      <c r="BU51" s="230"/>
      <c r="BV51" s="234"/>
      <c r="BX51" s="234"/>
      <c r="BY51" s="234"/>
      <c r="BZ51" s="230"/>
      <c r="CA51" s="234"/>
      <c r="CC51" s="234"/>
      <c r="CD51" s="234"/>
      <c r="CE51" s="230"/>
      <c r="CF51" s="234"/>
      <c r="CH51" s="234"/>
      <c r="CI51" s="234"/>
      <c r="CJ51" s="230">
        <f t="shared" si="20"/>
        <v>0</v>
      </c>
      <c r="CK51" s="234"/>
      <c r="CM51" s="234"/>
      <c r="CN51" s="234"/>
      <c r="CO51" s="230"/>
      <c r="CP51" s="234"/>
      <c r="CR51" s="234"/>
      <c r="CS51" s="234"/>
      <c r="CT51" s="230"/>
      <c r="CU51" s="234"/>
      <c r="CW51" s="234"/>
      <c r="CX51" s="234"/>
      <c r="CY51" s="230"/>
      <c r="CZ51" s="234"/>
      <c r="DB51" s="234"/>
      <c r="DC51" s="234"/>
      <c r="DD51" s="230"/>
      <c r="DE51" s="234"/>
      <c r="DG51" s="234"/>
      <c r="DH51" s="234"/>
      <c r="DI51" s="230">
        <f t="shared" si="18"/>
        <v>1.5</v>
      </c>
      <c r="DJ51" s="234"/>
    </row>
    <row r="52" spans="1:114" x14ac:dyDescent="0.25">
      <c r="A52" s="229"/>
      <c r="B52" s="229"/>
      <c r="D52" s="233"/>
      <c r="E52" s="234"/>
      <c r="F52" s="234"/>
      <c r="G52" s="234"/>
      <c r="H52" s="234"/>
      <c r="I52" s="248"/>
      <c r="J52" s="234"/>
      <c r="K52" s="234"/>
      <c r="L52" s="230">
        <f t="shared" si="17"/>
        <v>0</v>
      </c>
      <c r="M52" s="234"/>
      <c r="O52" s="234"/>
      <c r="P52" s="234"/>
      <c r="Q52" s="230"/>
      <c r="R52" s="234"/>
      <c r="T52" s="234"/>
      <c r="U52" s="234"/>
      <c r="V52" s="230"/>
      <c r="W52" s="234"/>
      <c r="Y52" s="234"/>
      <c r="Z52" s="234"/>
      <c r="AA52" s="230"/>
      <c r="AB52" s="234"/>
      <c r="AD52" s="234"/>
      <c r="AE52" s="234"/>
      <c r="AF52" s="230"/>
      <c r="AG52" s="234"/>
      <c r="AI52" s="234"/>
      <c r="AJ52" s="234"/>
      <c r="AK52" s="230">
        <f t="shared" ref="AK52:AK61" si="21">SUM(AP52,AU52,AZ52,BE52)</f>
        <v>0</v>
      </c>
      <c r="AL52" s="234"/>
      <c r="AM52" s="208"/>
      <c r="AN52" s="234"/>
      <c r="AO52" s="234"/>
      <c r="AP52" s="230"/>
      <c r="AQ52" s="234"/>
      <c r="AS52" s="234"/>
      <c r="AT52" s="234"/>
      <c r="AU52" s="230"/>
      <c r="AV52" s="234"/>
      <c r="AX52" s="234"/>
      <c r="AY52" s="234"/>
      <c r="AZ52" s="230"/>
      <c r="BA52" s="234"/>
      <c r="BC52" s="234"/>
      <c r="BD52" s="234"/>
      <c r="BE52" s="230"/>
      <c r="BF52" s="234"/>
      <c r="BI52" s="234"/>
      <c r="BJ52" s="234"/>
      <c r="BK52" s="230">
        <f t="shared" si="19"/>
        <v>0</v>
      </c>
      <c r="BL52" s="234"/>
      <c r="BM52" s="208"/>
      <c r="BN52" s="234"/>
      <c r="BO52" s="234"/>
      <c r="BP52" s="230"/>
      <c r="BQ52" s="234"/>
      <c r="BS52" s="234"/>
      <c r="BT52" s="234"/>
      <c r="BU52" s="230"/>
      <c r="BV52" s="234"/>
      <c r="BX52" s="234"/>
      <c r="BY52" s="234"/>
      <c r="BZ52" s="230"/>
      <c r="CA52" s="234"/>
      <c r="CC52" s="234"/>
      <c r="CD52" s="234"/>
      <c r="CE52" s="230"/>
      <c r="CF52" s="234"/>
      <c r="CH52" s="234"/>
      <c r="CI52" s="234"/>
      <c r="CJ52" s="230">
        <f t="shared" si="20"/>
        <v>0</v>
      </c>
      <c r="CK52" s="234"/>
      <c r="CM52" s="234"/>
      <c r="CN52" s="234"/>
      <c r="CO52" s="230"/>
      <c r="CP52" s="234"/>
      <c r="CR52" s="234"/>
      <c r="CS52" s="234"/>
      <c r="CT52" s="230"/>
      <c r="CU52" s="234"/>
      <c r="CW52" s="234"/>
      <c r="CX52" s="234"/>
      <c r="CY52" s="230"/>
      <c r="CZ52" s="234"/>
      <c r="DB52" s="234"/>
      <c r="DC52" s="234"/>
      <c r="DD52" s="230"/>
      <c r="DE52" s="234"/>
      <c r="DG52" s="234"/>
      <c r="DH52" s="234"/>
      <c r="DI52" s="230">
        <f t="shared" si="18"/>
        <v>0</v>
      </c>
      <c r="DJ52" s="234"/>
    </row>
    <row r="53" spans="1:114" x14ac:dyDescent="0.25">
      <c r="A53" s="229"/>
      <c r="B53" s="229"/>
      <c r="D53" s="233"/>
      <c r="E53" s="234"/>
      <c r="F53" s="234"/>
      <c r="G53" s="234"/>
      <c r="H53" s="234"/>
      <c r="I53" s="248"/>
      <c r="J53" s="234"/>
      <c r="K53" s="234"/>
      <c r="L53" s="230">
        <f t="shared" si="17"/>
        <v>0</v>
      </c>
      <c r="M53" s="234"/>
      <c r="O53" s="234"/>
      <c r="P53" s="234"/>
      <c r="Q53" s="230"/>
      <c r="R53" s="234"/>
      <c r="T53" s="234"/>
      <c r="U53" s="234"/>
      <c r="V53" s="230"/>
      <c r="W53" s="234"/>
      <c r="Y53" s="234"/>
      <c r="Z53" s="234"/>
      <c r="AA53" s="230"/>
      <c r="AB53" s="234"/>
      <c r="AD53" s="234"/>
      <c r="AE53" s="234"/>
      <c r="AF53" s="230"/>
      <c r="AG53" s="234"/>
      <c r="AI53" s="234"/>
      <c r="AJ53" s="234"/>
      <c r="AK53" s="230">
        <f t="shared" si="21"/>
        <v>0</v>
      </c>
      <c r="AL53" s="234"/>
      <c r="AM53" s="208"/>
      <c r="AN53" s="234"/>
      <c r="AO53" s="234"/>
      <c r="AP53" s="230"/>
      <c r="AQ53" s="234"/>
      <c r="AS53" s="234"/>
      <c r="AT53" s="234"/>
      <c r="AU53" s="230"/>
      <c r="AV53" s="234"/>
      <c r="AX53" s="234"/>
      <c r="AY53" s="234"/>
      <c r="AZ53" s="230"/>
      <c r="BA53" s="234"/>
      <c r="BC53" s="234"/>
      <c r="BD53" s="234"/>
      <c r="BE53" s="230"/>
      <c r="BF53" s="234"/>
      <c r="BI53" s="234"/>
      <c r="BJ53" s="234"/>
      <c r="BK53" s="230">
        <f t="shared" si="19"/>
        <v>0</v>
      </c>
      <c r="BL53" s="234"/>
      <c r="BM53" s="208"/>
      <c r="BN53" s="234"/>
      <c r="BO53" s="234"/>
      <c r="BP53" s="230"/>
      <c r="BQ53" s="234"/>
      <c r="BS53" s="234"/>
      <c r="BT53" s="234"/>
      <c r="BU53" s="230"/>
      <c r="BV53" s="234"/>
      <c r="BX53" s="234"/>
      <c r="BY53" s="234"/>
      <c r="BZ53" s="230"/>
      <c r="CA53" s="234"/>
      <c r="CC53" s="234"/>
      <c r="CD53" s="234"/>
      <c r="CE53" s="230"/>
      <c r="CF53" s="234"/>
      <c r="CH53" s="234"/>
      <c r="CI53" s="234"/>
      <c r="CJ53" s="230">
        <f t="shared" si="20"/>
        <v>0</v>
      </c>
      <c r="CK53" s="234"/>
      <c r="CM53" s="234"/>
      <c r="CN53" s="234"/>
      <c r="CO53" s="230"/>
      <c r="CP53" s="234"/>
      <c r="CR53" s="234"/>
      <c r="CS53" s="234"/>
      <c r="CT53" s="230"/>
      <c r="CU53" s="234"/>
      <c r="CW53" s="234"/>
      <c r="CX53" s="234"/>
      <c r="CY53" s="230"/>
      <c r="CZ53" s="234"/>
      <c r="DB53" s="234"/>
      <c r="DC53" s="234"/>
      <c r="DD53" s="230"/>
      <c r="DE53" s="234"/>
      <c r="DG53" s="234"/>
      <c r="DH53" s="234"/>
      <c r="DI53" s="230">
        <f t="shared" si="18"/>
        <v>0</v>
      </c>
      <c r="DJ53" s="234"/>
    </row>
    <row r="54" spans="1:114" x14ac:dyDescent="0.25">
      <c r="A54" s="229"/>
      <c r="B54" s="229"/>
      <c r="D54" s="233"/>
      <c r="E54" s="234"/>
      <c r="F54" s="234"/>
      <c r="G54" s="234"/>
      <c r="H54" s="234"/>
      <c r="I54" s="248"/>
      <c r="J54" s="234"/>
      <c r="K54" s="234"/>
      <c r="L54" s="230">
        <f t="shared" si="17"/>
        <v>0</v>
      </c>
      <c r="M54" s="234"/>
      <c r="O54" s="234"/>
      <c r="P54" s="234"/>
      <c r="Q54" s="230"/>
      <c r="R54" s="234"/>
      <c r="T54" s="234"/>
      <c r="U54" s="234"/>
      <c r="V54" s="230"/>
      <c r="W54" s="234"/>
      <c r="Y54" s="234"/>
      <c r="Z54" s="234"/>
      <c r="AA54" s="230"/>
      <c r="AB54" s="234"/>
      <c r="AD54" s="234"/>
      <c r="AE54" s="234"/>
      <c r="AF54" s="230"/>
      <c r="AG54" s="234"/>
      <c r="AI54" s="234"/>
      <c r="AJ54" s="234"/>
      <c r="AK54" s="230">
        <f t="shared" si="21"/>
        <v>0</v>
      </c>
      <c r="AL54" s="234"/>
      <c r="AM54" s="208"/>
      <c r="AN54" s="234"/>
      <c r="AO54" s="234"/>
      <c r="AP54" s="230"/>
      <c r="AQ54" s="234"/>
      <c r="AS54" s="234"/>
      <c r="AT54" s="234"/>
      <c r="AU54" s="230"/>
      <c r="AV54" s="234"/>
      <c r="AX54" s="234"/>
      <c r="AY54" s="234"/>
      <c r="AZ54" s="230"/>
      <c r="BA54" s="234"/>
      <c r="BC54" s="234"/>
      <c r="BD54" s="234"/>
      <c r="BE54" s="230"/>
      <c r="BF54" s="234"/>
      <c r="BI54" s="234"/>
      <c r="BJ54" s="234"/>
      <c r="BK54" s="230">
        <f t="shared" si="19"/>
        <v>0</v>
      </c>
      <c r="BL54" s="234"/>
      <c r="BM54" s="208"/>
      <c r="BN54" s="234"/>
      <c r="BO54" s="234"/>
      <c r="BP54" s="230"/>
      <c r="BQ54" s="234"/>
      <c r="BS54" s="234"/>
      <c r="BT54" s="234"/>
      <c r="BU54" s="230"/>
      <c r="BV54" s="234"/>
      <c r="BX54" s="234"/>
      <c r="BY54" s="234"/>
      <c r="BZ54" s="230"/>
      <c r="CA54" s="234"/>
      <c r="CC54" s="234"/>
      <c r="CD54" s="234"/>
      <c r="CE54" s="230"/>
      <c r="CF54" s="234"/>
      <c r="CH54" s="234"/>
      <c r="CI54" s="234"/>
      <c r="CJ54" s="230">
        <f t="shared" si="20"/>
        <v>0</v>
      </c>
      <c r="CK54" s="234"/>
      <c r="CM54" s="234"/>
      <c r="CN54" s="234"/>
      <c r="CO54" s="230"/>
      <c r="CP54" s="234"/>
      <c r="CR54" s="234"/>
      <c r="CS54" s="234"/>
      <c r="CT54" s="230"/>
      <c r="CU54" s="234"/>
      <c r="CW54" s="234"/>
      <c r="CX54" s="234"/>
      <c r="CY54" s="230"/>
      <c r="CZ54" s="234"/>
      <c r="DB54" s="234"/>
      <c r="DC54" s="234"/>
      <c r="DD54" s="230"/>
      <c r="DE54" s="234"/>
      <c r="DG54" s="234"/>
      <c r="DH54" s="234"/>
      <c r="DI54" s="230">
        <f t="shared" si="18"/>
        <v>0</v>
      </c>
      <c r="DJ54" s="234"/>
    </row>
    <row r="55" spans="1:114" x14ac:dyDescent="0.25">
      <c r="A55" s="229"/>
      <c r="B55" s="229"/>
      <c r="D55" s="233"/>
      <c r="E55" s="234"/>
      <c r="F55" s="234"/>
      <c r="G55" s="234"/>
      <c r="H55" s="234"/>
      <c r="I55" s="248"/>
      <c r="J55" s="234"/>
      <c r="K55" s="234"/>
      <c r="L55" s="230">
        <f t="shared" si="17"/>
        <v>0</v>
      </c>
      <c r="M55" s="234"/>
      <c r="O55" s="234"/>
      <c r="P55" s="234"/>
      <c r="Q55" s="230"/>
      <c r="R55" s="234"/>
      <c r="T55" s="234"/>
      <c r="U55" s="234"/>
      <c r="V55" s="230"/>
      <c r="W55" s="234"/>
      <c r="Y55" s="234"/>
      <c r="Z55" s="234"/>
      <c r="AA55" s="230"/>
      <c r="AB55" s="234"/>
      <c r="AD55" s="234"/>
      <c r="AE55" s="234"/>
      <c r="AF55" s="230"/>
      <c r="AG55" s="234"/>
      <c r="AI55" s="234"/>
      <c r="AJ55" s="234"/>
      <c r="AK55" s="230">
        <f t="shared" si="21"/>
        <v>0</v>
      </c>
      <c r="AL55" s="234"/>
      <c r="AM55" s="208"/>
      <c r="AN55" s="234"/>
      <c r="AO55" s="234"/>
      <c r="AP55" s="230"/>
      <c r="AQ55" s="234"/>
      <c r="AS55" s="234"/>
      <c r="AT55" s="234"/>
      <c r="AU55" s="230"/>
      <c r="AV55" s="234"/>
      <c r="AX55" s="234"/>
      <c r="AY55" s="234"/>
      <c r="AZ55" s="230"/>
      <c r="BA55" s="234"/>
      <c r="BC55" s="234"/>
      <c r="BD55" s="234"/>
      <c r="BE55" s="230"/>
      <c r="BF55" s="234"/>
      <c r="BI55" s="234"/>
      <c r="BJ55" s="234"/>
      <c r="BK55" s="230">
        <f t="shared" si="19"/>
        <v>0</v>
      </c>
      <c r="BL55" s="234"/>
      <c r="BM55" s="208"/>
      <c r="BN55" s="234"/>
      <c r="BO55" s="234"/>
      <c r="BP55" s="230"/>
      <c r="BQ55" s="234"/>
      <c r="BS55" s="234"/>
      <c r="BT55" s="234"/>
      <c r="BU55" s="230"/>
      <c r="BV55" s="234"/>
      <c r="BX55" s="234"/>
      <c r="BY55" s="234"/>
      <c r="BZ55" s="230"/>
      <c r="CA55" s="234"/>
      <c r="CC55" s="234"/>
      <c r="CD55" s="234"/>
      <c r="CE55" s="230"/>
      <c r="CF55" s="234"/>
      <c r="CH55" s="234"/>
      <c r="CI55" s="234"/>
      <c r="CJ55" s="230">
        <f t="shared" si="20"/>
        <v>0</v>
      </c>
      <c r="CK55" s="234"/>
      <c r="CM55" s="234"/>
      <c r="CN55" s="234"/>
      <c r="CO55" s="230"/>
      <c r="CP55" s="234"/>
      <c r="CR55" s="234"/>
      <c r="CS55" s="234"/>
      <c r="CT55" s="230"/>
      <c r="CU55" s="234"/>
      <c r="CW55" s="234"/>
      <c r="CX55" s="234"/>
      <c r="CY55" s="230"/>
      <c r="CZ55" s="234"/>
      <c r="DB55" s="234"/>
      <c r="DC55" s="234"/>
      <c r="DD55" s="230"/>
      <c r="DE55" s="234"/>
      <c r="DG55" s="234"/>
      <c r="DH55" s="234"/>
      <c r="DI55" s="230">
        <f t="shared" si="18"/>
        <v>0</v>
      </c>
      <c r="DJ55" s="234"/>
    </row>
    <row r="56" spans="1:114" x14ac:dyDescent="0.25">
      <c r="A56" s="229"/>
      <c r="B56" s="229"/>
      <c r="D56" s="233"/>
      <c r="E56" s="234"/>
      <c r="F56" s="234"/>
      <c r="G56" s="234"/>
      <c r="H56" s="234"/>
      <c r="I56" s="248"/>
      <c r="J56" s="234"/>
      <c r="K56" s="234"/>
      <c r="L56" s="230">
        <f t="shared" si="17"/>
        <v>0</v>
      </c>
      <c r="M56" s="234"/>
      <c r="O56" s="234"/>
      <c r="P56" s="234"/>
      <c r="Q56" s="230"/>
      <c r="R56" s="234"/>
      <c r="T56" s="234"/>
      <c r="U56" s="234"/>
      <c r="V56" s="230"/>
      <c r="W56" s="234"/>
      <c r="Y56" s="234"/>
      <c r="Z56" s="234"/>
      <c r="AA56" s="230"/>
      <c r="AB56" s="234"/>
      <c r="AD56" s="234"/>
      <c r="AE56" s="234"/>
      <c r="AF56" s="230"/>
      <c r="AG56" s="234"/>
      <c r="AI56" s="234"/>
      <c r="AJ56" s="234"/>
      <c r="AK56" s="230">
        <f t="shared" si="21"/>
        <v>0</v>
      </c>
      <c r="AL56" s="234"/>
      <c r="AM56" s="208"/>
      <c r="AN56" s="234"/>
      <c r="AO56" s="234"/>
      <c r="AP56" s="230"/>
      <c r="AQ56" s="234"/>
      <c r="AS56" s="234"/>
      <c r="AT56" s="234"/>
      <c r="AU56" s="230"/>
      <c r="AV56" s="234"/>
      <c r="AX56" s="234"/>
      <c r="AY56" s="234"/>
      <c r="AZ56" s="230"/>
      <c r="BA56" s="234"/>
      <c r="BC56" s="234"/>
      <c r="BD56" s="234"/>
      <c r="BE56" s="230"/>
      <c r="BF56" s="234"/>
      <c r="BI56" s="234"/>
      <c r="BJ56" s="234"/>
      <c r="BK56" s="230">
        <f t="shared" si="19"/>
        <v>0</v>
      </c>
      <c r="BL56" s="234"/>
      <c r="BM56" s="208"/>
      <c r="BN56" s="234"/>
      <c r="BO56" s="234"/>
      <c r="BP56" s="230"/>
      <c r="BQ56" s="234"/>
      <c r="BS56" s="234"/>
      <c r="BT56" s="234"/>
      <c r="BU56" s="230"/>
      <c r="BV56" s="234"/>
      <c r="BX56" s="234"/>
      <c r="BY56" s="234"/>
      <c r="BZ56" s="230"/>
      <c r="CA56" s="234"/>
      <c r="CC56" s="234"/>
      <c r="CD56" s="234"/>
      <c r="CE56" s="230"/>
      <c r="CF56" s="234"/>
      <c r="CH56" s="234"/>
      <c r="CI56" s="234"/>
      <c r="CJ56" s="230">
        <f t="shared" si="20"/>
        <v>0</v>
      </c>
      <c r="CK56" s="234"/>
      <c r="CM56" s="234"/>
      <c r="CN56" s="234"/>
      <c r="CO56" s="230"/>
      <c r="CP56" s="234"/>
      <c r="CR56" s="234"/>
      <c r="CS56" s="234"/>
      <c r="CT56" s="230"/>
      <c r="CU56" s="234"/>
      <c r="CW56" s="234"/>
      <c r="CX56" s="234"/>
      <c r="CY56" s="230"/>
      <c r="CZ56" s="234"/>
      <c r="DB56" s="234"/>
      <c r="DC56" s="234"/>
      <c r="DD56" s="230"/>
      <c r="DE56" s="234"/>
      <c r="DG56" s="234"/>
      <c r="DH56" s="234"/>
      <c r="DI56" s="230">
        <f t="shared" si="18"/>
        <v>0</v>
      </c>
      <c r="DJ56" s="234"/>
    </row>
    <row r="57" spans="1:114" x14ac:dyDescent="0.25">
      <c r="A57" s="229"/>
      <c r="B57" s="229"/>
      <c r="D57" s="233"/>
      <c r="E57" s="234"/>
      <c r="F57" s="234"/>
      <c r="G57" s="234"/>
      <c r="H57" s="234"/>
      <c r="I57" s="248"/>
      <c r="J57" s="234"/>
      <c r="K57" s="234"/>
      <c r="L57" s="230">
        <f t="shared" si="17"/>
        <v>0</v>
      </c>
      <c r="M57" s="234"/>
      <c r="O57" s="234"/>
      <c r="P57" s="234"/>
      <c r="Q57" s="230"/>
      <c r="R57" s="234"/>
      <c r="T57" s="234"/>
      <c r="U57" s="234"/>
      <c r="V57" s="230"/>
      <c r="W57" s="234"/>
      <c r="Y57" s="234"/>
      <c r="Z57" s="234"/>
      <c r="AA57" s="230"/>
      <c r="AB57" s="234"/>
      <c r="AD57" s="234"/>
      <c r="AE57" s="234"/>
      <c r="AF57" s="230"/>
      <c r="AG57" s="234"/>
      <c r="AI57" s="234"/>
      <c r="AJ57" s="234"/>
      <c r="AK57" s="230">
        <f t="shared" si="21"/>
        <v>0</v>
      </c>
      <c r="AL57" s="234"/>
      <c r="AM57" s="208"/>
      <c r="AN57" s="234"/>
      <c r="AO57" s="234"/>
      <c r="AP57" s="230"/>
      <c r="AQ57" s="234"/>
      <c r="AS57" s="234"/>
      <c r="AT57" s="234"/>
      <c r="AU57" s="230"/>
      <c r="AV57" s="234"/>
      <c r="AX57" s="234"/>
      <c r="AY57" s="234"/>
      <c r="AZ57" s="230"/>
      <c r="BA57" s="234"/>
      <c r="BC57" s="234"/>
      <c r="BD57" s="234"/>
      <c r="BE57" s="230"/>
      <c r="BF57" s="234"/>
      <c r="BI57" s="234"/>
      <c r="BJ57" s="234"/>
      <c r="BK57" s="230">
        <f t="shared" si="19"/>
        <v>0</v>
      </c>
      <c r="BL57" s="234"/>
      <c r="BM57" s="208"/>
      <c r="BN57" s="234"/>
      <c r="BO57" s="234"/>
      <c r="BP57" s="230"/>
      <c r="BQ57" s="234"/>
      <c r="BS57" s="234"/>
      <c r="BT57" s="234"/>
      <c r="BU57" s="230"/>
      <c r="BV57" s="234"/>
      <c r="BX57" s="234"/>
      <c r="BY57" s="234"/>
      <c r="BZ57" s="230"/>
      <c r="CA57" s="234"/>
      <c r="CC57" s="234"/>
      <c r="CD57" s="234"/>
      <c r="CE57" s="230"/>
      <c r="CF57" s="234"/>
      <c r="CH57" s="234"/>
      <c r="CI57" s="234"/>
      <c r="CJ57" s="230">
        <f t="shared" si="20"/>
        <v>0</v>
      </c>
      <c r="CK57" s="234"/>
      <c r="CM57" s="234"/>
      <c r="CN57" s="234"/>
      <c r="CO57" s="230"/>
      <c r="CP57" s="234"/>
      <c r="CR57" s="234"/>
      <c r="CS57" s="234"/>
      <c r="CT57" s="230"/>
      <c r="CU57" s="234"/>
      <c r="CW57" s="234"/>
      <c r="CX57" s="234"/>
      <c r="CY57" s="230"/>
      <c r="CZ57" s="234"/>
      <c r="DB57" s="234"/>
      <c r="DC57" s="234"/>
      <c r="DD57" s="230"/>
      <c r="DE57" s="234"/>
      <c r="DG57" s="234"/>
      <c r="DH57" s="234"/>
      <c r="DI57" s="230">
        <f t="shared" si="18"/>
        <v>0</v>
      </c>
      <c r="DJ57" s="234"/>
    </row>
    <row r="58" spans="1:114" x14ac:dyDescent="0.25">
      <c r="A58" s="229"/>
      <c r="B58" s="229"/>
      <c r="D58" s="233"/>
      <c r="E58" s="234"/>
      <c r="F58" s="234"/>
      <c r="G58" s="234"/>
      <c r="H58" s="234"/>
      <c r="I58" s="248"/>
      <c r="J58" s="234"/>
      <c r="K58" s="234"/>
      <c r="L58" s="230">
        <f t="shared" si="17"/>
        <v>0</v>
      </c>
      <c r="M58" s="234"/>
      <c r="O58" s="234"/>
      <c r="P58" s="234"/>
      <c r="Q58" s="230"/>
      <c r="R58" s="234"/>
      <c r="T58" s="234"/>
      <c r="U58" s="234"/>
      <c r="V58" s="230"/>
      <c r="W58" s="234"/>
      <c r="Y58" s="234"/>
      <c r="Z58" s="234"/>
      <c r="AA58" s="230"/>
      <c r="AB58" s="234"/>
      <c r="AD58" s="234"/>
      <c r="AE58" s="234"/>
      <c r="AF58" s="230"/>
      <c r="AG58" s="234"/>
      <c r="AI58" s="234"/>
      <c r="AJ58" s="234"/>
      <c r="AK58" s="230">
        <f t="shared" si="21"/>
        <v>0</v>
      </c>
      <c r="AL58" s="234"/>
      <c r="AM58" s="208"/>
      <c r="AN58" s="234"/>
      <c r="AO58" s="234"/>
      <c r="AP58" s="230"/>
      <c r="AQ58" s="234"/>
      <c r="AS58" s="234"/>
      <c r="AT58" s="234"/>
      <c r="AU58" s="230"/>
      <c r="AV58" s="234"/>
      <c r="AX58" s="234"/>
      <c r="AY58" s="234"/>
      <c r="AZ58" s="230"/>
      <c r="BA58" s="234"/>
      <c r="BC58" s="234"/>
      <c r="BD58" s="234"/>
      <c r="BE58" s="230"/>
      <c r="BF58" s="234"/>
      <c r="BI58" s="234"/>
      <c r="BJ58" s="234"/>
      <c r="BK58" s="230">
        <f t="shared" si="19"/>
        <v>0</v>
      </c>
      <c r="BL58" s="234"/>
      <c r="BM58" s="208"/>
      <c r="BN58" s="234"/>
      <c r="BO58" s="234"/>
      <c r="BP58" s="230"/>
      <c r="BQ58" s="234"/>
      <c r="BS58" s="234"/>
      <c r="BT58" s="234"/>
      <c r="BU58" s="230"/>
      <c r="BV58" s="234"/>
      <c r="BX58" s="234"/>
      <c r="BY58" s="234"/>
      <c r="BZ58" s="230"/>
      <c r="CA58" s="234"/>
      <c r="CC58" s="234"/>
      <c r="CD58" s="234"/>
      <c r="CE58" s="230"/>
      <c r="CF58" s="234"/>
      <c r="CH58" s="234"/>
      <c r="CI58" s="234"/>
      <c r="CJ58" s="230">
        <f t="shared" si="20"/>
        <v>0</v>
      </c>
      <c r="CK58" s="234"/>
      <c r="CM58" s="234"/>
      <c r="CN58" s="234"/>
      <c r="CO58" s="230"/>
      <c r="CP58" s="234"/>
      <c r="CR58" s="234"/>
      <c r="CS58" s="234"/>
      <c r="CT58" s="230"/>
      <c r="CU58" s="234"/>
      <c r="CW58" s="234"/>
      <c r="CX58" s="234"/>
      <c r="CY58" s="230"/>
      <c r="CZ58" s="234"/>
      <c r="DB58" s="234"/>
      <c r="DC58" s="234"/>
      <c r="DD58" s="230"/>
      <c r="DE58" s="234"/>
      <c r="DG58" s="234"/>
      <c r="DH58" s="234"/>
      <c r="DI58" s="230">
        <f t="shared" si="18"/>
        <v>0</v>
      </c>
      <c r="DJ58" s="234"/>
    </row>
    <row r="59" spans="1:114" x14ac:dyDescent="0.25">
      <c r="A59" s="229"/>
      <c r="B59" s="229"/>
      <c r="D59" s="233"/>
      <c r="E59" s="234"/>
      <c r="F59" s="234"/>
      <c r="G59" s="234"/>
      <c r="H59" s="234"/>
      <c r="I59" s="248"/>
      <c r="J59" s="234"/>
      <c r="K59" s="234"/>
      <c r="L59" s="230">
        <f t="shared" si="17"/>
        <v>0</v>
      </c>
      <c r="M59" s="234"/>
      <c r="O59" s="234"/>
      <c r="P59" s="234"/>
      <c r="Q59" s="230"/>
      <c r="R59" s="234"/>
      <c r="T59" s="234"/>
      <c r="U59" s="234"/>
      <c r="V59" s="230"/>
      <c r="W59" s="234"/>
      <c r="Y59" s="234"/>
      <c r="Z59" s="234"/>
      <c r="AA59" s="230"/>
      <c r="AB59" s="234"/>
      <c r="AD59" s="234"/>
      <c r="AE59" s="234"/>
      <c r="AF59" s="230"/>
      <c r="AG59" s="234"/>
      <c r="AI59" s="234"/>
      <c r="AJ59" s="234"/>
      <c r="AK59" s="230">
        <f t="shared" si="21"/>
        <v>0</v>
      </c>
      <c r="AL59" s="234"/>
      <c r="AM59" s="208"/>
      <c r="AN59" s="234"/>
      <c r="AO59" s="234"/>
      <c r="AP59" s="230"/>
      <c r="AQ59" s="234"/>
      <c r="AS59" s="234"/>
      <c r="AT59" s="234"/>
      <c r="AU59" s="230"/>
      <c r="AV59" s="234"/>
      <c r="AX59" s="234"/>
      <c r="AY59" s="234"/>
      <c r="AZ59" s="230"/>
      <c r="BA59" s="234"/>
      <c r="BC59" s="234"/>
      <c r="BD59" s="234"/>
      <c r="BE59" s="230"/>
      <c r="BF59" s="234"/>
      <c r="BI59" s="234"/>
      <c r="BJ59" s="234"/>
      <c r="BK59" s="230">
        <f t="shared" si="19"/>
        <v>0</v>
      </c>
      <c r="BL59" s="234"/>
      <c r="BM59" s="208"/>
      <c r="BN59" s="234"/>
      <c r="BO59" s="234"/>
      <c r="BP59" s="230"/>
      <c r="BQ59" s="234"/>
      <c r="BS59" s="234"/>
      <c r="BT59" s="234"/>
      <c r="BU59" s="230"/>
      <c r="BV59" s="234"/>
      <c r="BX59" s="234"/>
      <c r="BY59" s="234"/>
      <c r="BZ59" s="230"/>
      <c r="CA59" s="234"/>
      <c r="CC59" s="234"/>
      <c r="CD59" s="234"/>
      <c r="CE59" s="230"/>
      <c r="CF59" s="234"/>
      <c r="CH59" s="234"/>
      <c r="CI59" s="234"/>
      <c r="CJ59" s="230">
        <f t="shared" si="20"/>
        <v>0</v>
      </c>
      <c r="CK59" s="234"/>
      <c r="CM59" s="234"/>
      <c r="CN59" s="234"/>
      <c r="CO59" s="230"/>
      <c r="CP59" s="234"/>
      <c r="CR59" s="234"/>
      <c r="CS59" s="234"/>
      <c r="CT59" s="230"/>
      <c r="CU59" s="234"/>
      <c r="CW59" s="234"/>
      <c r="CX59" s="234"/>
      <c r="CY59" s="230"/>
      <c r="CZ59" s="234"/>
      <c r="DB59" s="234"/>
      <c r="DC59" s="234"/>
      <c r="DD59" s="230"/>
      <c r="DE59" s="234"/>
      <c r="DG59" s="234"/>
      <c r="DH59" s="234"/>
      <c r="DI59" s="230">
        <f t="shared" si="18"/>
        <v>0</v>
      </c>
      <c r="DJ59" s="234"/>
    </row>
    <row r="60" spans="1:114" x14ac:dyDescent="0.25">
      <c r="A60" s="229"/>
      <c r="B60" s="229"/>
      <c r="D60" s="233"/>
      <c r="E60" s="234"/>
      <c r="F60" s="234"/>
      <c r="G60" s="234"/>
      <c r="H60" s="234"/>
      <c r="I60" s="248"/>
      <c r="J60" s="234"/>
      <c r="K60" s="234"/>
      <c r="L60" s="230">
        <f t="shared" si="17"/>
        <v>0</v>
      </c>
      <c r="M60" s="234"/>
      <c r="O60" s="234"/>
      <c r="P60" s="234"/>
      <c r="Q60" s="230"/>
      <c r="R60" s="234"/>
      <c r="T60" s="234"/>
      <c r="U60" s="234"/>
      <c r="V60" s="230"/>
      <c r="W60" s="234"/>
      <c r="Y60" s="234"/>
      <c r="Z60" s="234"/>
      <c r="AA60" s="230"/>
      <c r="AB60" s="234"/>
      <c r="AD60" s="234"/>
      <c r="AE60" s="234"/>
      <c r="AF60" s="230"/>
      <c r="AG60" s="234"/>
      <c r="AI60" s="234"/>
      <c r="AJ60" s="234"/>
      <c r="AK60" s="230">
        <f t="shared" si="21"/>
        <v>0</v>
      </c>
      <c r="AL60" s="234"/>
      <c r="AM60" s="208"/>
      <c r="AN60" s="234"/>
      <c r="AO60" s="234"/>
      <c r="AP60" s="230"/>
      <c r="AQ60" s="234"/>
      <c r="AS60" s="234"/>
      <c r="AT60" s="234"/>
      <c r="AU60" s="230"/>
      <c r="AV60" s="234"/>
      <c r="AX60" s="234"/>
      <c r="AY60" s="234"/>
      <c r="AZ60" s="230"/>
      <c r="BA60" s="234"/>
      <c r="BC60" s="234"/>
      <c r="BD60" s="234"/>
      <c r="BE60" s="230"/>
      <c r="BF60" s="234"/>
      <c r="BI60" s="234"/>
      <c r="BJ60" s="234"/>
      <c r="BK60" s="230">
        <f t="shared" si="19"/>
        <v>0</v>
      </c>
      <c r="BL60" s="234"/>
      <c r="BM60" s="208"/>
      <c r="BN60" s="234"/>
      <c r="BO60" s="234"/>
      <c r="BP60" s="230"/>
      <c r="BQ60" s="234"/>
      <c r="BS60" s="234"/>
      <c r="BT60" s="234"/>
      <c r="BU60" s="230"/>
      <c r="BV60" s="234"/>
      <c r="BX60" s="234"/>
      <c r="BY60" s="234"/>
      <c r="BZ60" s="230"/>
      <c r="CA60" s="234"/>
      <c r="CC60" s="234"/>
      <c r="CD60" s="234"/>
      <c r="CE60" s="230"/>
      <c r="CF60" s="234"/>
      <c r="CH60" s="234"/>
      <c r="CI60" s="234"/>
      <c r="CJ60" s="230">
        <f t="shared" si="20"/>
        <v>0</v>
      </c>
      <c r="CK60" s="234"/>
      <c r="CM60" s="234"/>
      <c r="CN60" s="234"/>
      <c r="CO60" s="230"/>
      <c r="CP60" s="234"/>
      <c r="CR60" s="234"/>
      <c r="CS60" s="234"/>
      <c r="CT60" s="230"/>
      <c r="CU60" s="234"/>
      <c r="CW60" s="234"/>
      <c r="CX60" s="234"/>
      <c r="CY60" s="230"/>
      <c r="CZ60" s="234"/>
      <c r="DB60" s="234"/>
      <c r="DC60" s="234"/>
      <c r="DD60" s="230"/>
      <c r="DE60" s="234"/>
      <c r="DG60" s="234"/>
      <c r="DH60" s="234"/>
      <c r="DI60" s="230">
        <f t="shared" si="18"/>
        <v>0</v>
      </c>
      <c r="DJ60" s="234"/>
    </row>
    <row r="61" spans="1:114" x14ac:dyDescent="0.25">
      <c r="A61" s="229"/>
      <c r="B61" s="229"/>
      <c r="D61" s="233"/>
      <c r="E61" s="234"/>
      <c r="F61" s="234"/>
      <c r="G61" s="234"/>
      <c r="H61" s="234"/>
      <c r="I61" s="248"/>
      <c r="J61" s="234"/>
      <c r="K61" s="234"/>
      <c r="L61" s="230">
        <f t="shared" si="17"/>
        <v>0</v>
      </c>
      <c r="M61" s="234"/>
      <c r="O61" s="234"/>
      <c r="P61" s="234"/>
      <c r="Q61" s="230"/>
      <c r="R61" s="234"/>
      <c r="T61" s="234"/>
      <c r="U61" s="234"/>
      <c r="V61" s="230"/>
      <c r="W61" s="234"/>
      <c r="Y61" s="234"/>
      <c r="Z61" s="234"/>
      <c r="AA61" s="230"/>
      <c r="AB61" s="234"/>
      <c r="AD61" s="234"/>
      <c r="AE61" s="234"/>
      <c r="AF61" s="230"/>
      <c r="AG61" s="234"/>
      <c r="AI61" s="234"/>
      <c r="AJ61" s="234"/>
      <c r="AK61" s="230">
        <f t="shared" si="21"/>
        <v>0</v>
      </c>
      <c r="AL61" s="234"/>
      <c r="AM61" s="208"/>
      <c r="AN61" s="234"/>
      <c r="AO61" s="234"/>
      <c r="AP61" s="230"/>
      <c r="AQ61" s="234"/>
      <c r="AS61" s="234"/>
      <c r="AT61" s="234"/>
      <c r="AU61" s="230"/>
      <c r="AV61" s="234"/>
      <c r="AX61" s="234"/>
      <c r="AY61" s="234"/>
      <c r="AZ61" s="230"/>
      <c r="BA61" s="234"/>
      <c r="BC61" s="234"/>
      <c r="BD61" s="234"/>
      <c r="BE61" s="230"/>
      <c r="BF61" s="234"/>
      <c r="BI61" s="234"/>
      <c r="BJ61" s="234"/>
      <c r="BK61" s="230">
        <f t="shared" si="19"/>
        <v>0</v>
      </c>
      <c r="BL61" s="234"/>
      <c r="BM61" s="208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  <c r="CE61" s="230"/>
      <c r="CF61" s="234"/>
      <c r="CH61" s="327"/>
      <c r="CI61" s="327"/>
      <c r="CJ61" s="230">
        <f t="shared" si="20"/>
        <v>0</v>
      </c>
      <c r="CK61" s="327"/>
      <c r="CM61" s="234"/>
      <c r="CN61" s="234"/>
      <c r="CO61" s="230"/>
      <c r="CP61" s="234"/>
      <c r="CR61" s="234"/>
      <c r="CS61" s="234"/>
      <c r="CT61" s="230"/>
      <c r="CU61" s="234"/>
      <c r="CW61" s="234"/>
      <c r="CX61" s="234"/>
      <c r="CY61" s="230"/>
      <c r="CZ61" s="234"/>
      <c r="DB61" s="234"/>
      <c r="DC61" s="234"/>
      <c r="DD61" s="230"/>
      <c r="DE61" s="234"/>
      <c r="DG61" s="327"/>
      <c r="DH61" s="327"/>
      <c r="DI61" s="230">
        <f t="shared" si="18"/>
        <v>0</v>
      </c>
      <c r="DJ61" s="327"/>
    </row>
    <row r="62" spans="1:114" s="208" customFormat="1" x14ac:dyDescent="0.25">
      <c r="D62" s="217"/>
      <c r="J62" s="248"/>
      <c r="K62" s="248"/>
      <c r="L62" s="248"/>
      <c r="M62" s="248"/>
      <c r="O62" s="248"/>
      <c r="P62" s="248"/>
      <c r="Q62" s="248"/>
      <c r="R62" s="248"/>
      <c r="T62" s="248"/>
      <c r="U62" s="248"/>
      <c r="V62" s="248"/>
      <c r="W62" s="248"/>
      <c r="Y62" s="248"/>
      <c r="Z62" s="248"/>
      <c r="AA62" s="248"/>
      <c r="AB62" s="248"/>
      <c r="AD62" s="248"/>
      <c r="AE62" s="248"/>
      <c r="AF62" s="248"/>
      <c r="AG62" s="248"/>
      <c r="AI62" s="248"/>
      <c r="AJ62" s="248"/>
      <c r="AK62" s="248"/>
      <c r="AL62" s="248"/>
      <c r="AN62" s="248"/>
      <c r="AO62" s="248"/>
      <c r="AP62" s="248"/>
      <c r="AQ62" s="248"/>
      <c r="AS62" s="248"/>
      <c r="AT62" s="248"/>
      <c r="AU62" s="248"/>
      <c r="AV62" s="248"/>
      <c r="AX62" s="248"/>
      <c r="AY62" s="248"/>
      <c r="AZ62" s="248"/>
      <c r="BA62" s="248"/>
      <c r="BC62" s="248"/>
      <c r="BD62" s="248"/>
      <c r="BE62" s="248"/>
      <c r="BF62" s="248"/>
      <c r="BI62" s="248"/>
      <c r="BJ62" s="248"/>
      <c r="BK62" s="248"/>
      <c r="BL62" s="248"/>
      <c r="BN62" s="248"/>
      <c r="BO62" s="248"/>
      <c r="BP62" s="248"/>
      <c r="BQ62" s="248"/>
      <c r="BS62" s="248"/>
      <c r="BT62" s="248"/>
      <c r="BU62" s="248"/>
      <c r="BV62" s="248"/>
      <c r="BX62" s="248"/>
      <c r="BY62" s="248"/>
      <c r="BZ62" s="248"/>
      <c r="CA62" s="248"/>
      <c r="CC62" s="248"/>
      <c r="CD62" s="248"/>
      <c r="CE62" s="248"/>
      <c r="CF62" s="248"/>
      <c r="CH62" s="248"/>
      <c r="CI62" s="248"/>
      <c r="CJ62" s="248"/>
      <c r="CK62" s="248"/>
      <c r="CM62" s="248"/>
      <c r="CN62" s="248"/>
      <c r="CO62" s="248"/>
      <c r="CP62" s="248"/>
      <c r="CR62" s="248"/>
      <c r="CS62" s="248"/>
      <c r="CT62" s="248"/>
      <c r="CU62" s="248"/>
      <c r="CW62" s="248"/>
      <c r="CX62" s="248"/>
      <c r="CY62" s="248"/>
      <c r="CZ62" s="248"/>
      <c r="DB62" s="248"/>
      <c r="DC62" s="248"/>
      <c r="DD62" s="248"/>
      <c r="DE62" s="248"/>
      <c r="DG62" s="248"/>
      <c r="DH62" s="248"/>
      <c r="DI62" s="248"/>
      <c r="DJ62" s="248"/>
    </row>
    <row r="63" spans="1:114" s="246" customFormat="1" ht="30" x14ac:dyDescent="0.25">
      <c r="A63" s="218" t="s">
        <v>6</v>
      </c>
      <c r="B63" s="219" t="s">
        <v>179</v>
      </c>
      <c r="C63" s="220"/>
      <c r="D63" s="235"/>
      <c r="E63" s="236"/>
      <c r="F63" s="236"/>
      <c r="G63" s="236"/>
      <c r="H63" s="236"/>
      <c r="I63" s="220"/>
      <c r="J63" s="236"/>
      <c r="K63" s="236"/>
      <c r="L63" s="236"/>
      <c r="M63" s="236"/>
      <c r="N63" s="220"/>
      <c r="O63" s="236"/>
      <c r="P63" s="236"/>
      <c r="Q63" s="236"/>
      <c r="R63" s="236"/>
      <c r="S63" s="220"/>
      <c r="T63" s="236"/>
      <c r="U63" s="236"/>
      <c r="V63" s="236"/>
      <c r="W63" s="236"/>
      <c r="X63" s="220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20"/>
      <c r="AN63" s="236"/>
      <c r="AO63" s="236"/>
      <c r="AP63" s="236"/>
      <c r="AQ63" s="236"/>
      <c r="AR63" s="220"/>
      <c r="AS63" s="236"/>
      <c r="AT63" s="236"/>
      <c r="AU63" s="236"/>
      <c r="AV63" s="236"/>
      <c r="AW63" s="220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20"/>
      <c r="BN63" s="236"/>
      <c r="BO63" s="236"/>
      <c r="BP63" s="236"/>
      <c r="BQ63" s="236"/>
      <c r="BR63" s="220"/>
      <c r="BS63" s="236"/>
      <c r="BT63" s="236"/>
      <c r="BU63" s="236"/>
      <c r="BV63" s="236"/>
      <c r="BW63" s="220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Q63" s="220"/>
      <c r="CR63" s="236"/>
      <c r="CS63" s="236"/>
      <c r="CT63" s="236"/>
      <c r="CU63" s="236"/>
      <c r="CV63" s="220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x14ac:dyDescent="0.25">
      <c r="A64" s="229" t="s">
        <v>982</v>
      </c>
      <c r="B64" s="229"/>
      <c r="D64" s="318"/>
      <c r="E64" s="229"/>
      <c r="F64" s="229"/>
      <c r="G64" s="229"/>
      <c r="H64" s="229"/>
      <c r="J64" s="230">
        <v>48</v>
      </c>
      <c r="K64" s="230">
        <f>SUM(P64,U64,Z64,AE64)</f>
        <v>0</v>
      </c>
      <c r="L64" s="234"/>
      <c r="M64" s="230">
        <f>SUM(R64,W64,AB64,AG64)</f>
        <v>0</v>
      </c>
      <c r="O64" s="230"/>
      <c r="P64" s="230"/>
      <c r="Q64" s="234"/>
      <c r="R64" s="230"/>
      <c r="T64" s="230"/>
      <c r="U64" s="230"/>
      <c r="V64" s="234"/>
      <c r="W64" s="230"/>
      <c r="Y64" s="230"/>
      <c r="Z64" s="230"/>
      <c r="AA64" s="234"/>
      <c r="AB64" s="230"/>
      <c r="AD64" s="230"/>
      <c r="AE64" s="230"/>
      <c r="AF64" s="234"/>
      <c r="AG64" s="230"/>
      <c r="AI64" s="230">
        <v>22</v>
      </c>
      <c r="AJ64" s="230">
        <f>SUM(AO64,AT64,AY64,BD64)</f>
        <v>0</v>
      </c>
      <c r="AK64" s="234"/>
      <c r="AL64" s="230">
        <f t="shared" ref="AL64:AL66" si="22">SUM(AQ64,AV64,BA64,BF64)</f>
        <v>0</v>
      </c>
      <c r="AM64" s="208"/>
      <c r="AN64" s="230"/>
      <c r="AO64" s="230"/>
      <c r="AP64" s="234"/>
      <c r="AQ64" s="230"/>
      <c r="AS64" s="230"/>
      <c r="AT64" s="230"/>
      <c r="AU64" s="234"/>
      <c r="AV64" s="230"/>
      <c r="AX64" s="230"/>
      <c r="AY64" s="230"/>
      <c r="AZ64" s="234"/>
      <c r="BA64" s="230"/>
      <c r="BC64" s="230"/>
      <c r="BD64" s="230"/>
      <c r="BE64" s="234"/>
      <c r="BF64" s="230"/>
      <c r="BI64" s="230">
        <f t="shared" ref="BI64:BJ66" si="23">SUM(BN64,BS64,BX64,CC64)</f>
        <v>0</v>
      </c>
      <c r="BJ64" s="230">
        <f>SUM(BO64,BT64,BY64,CD64)</f>
        <v>0</v>
      </c>
      <c r="BK64" s="234"/>
      <c r="BL64" s="230">
        <f t="shared" ref="BL64:BL66" si="24">SUM(BQ64,BV64,CA64,CF64)</f>
        <v>0</v>
      </c>
      <c r="BM64" s="208"/>
      <c r="BN64" s="230"/>
      <c r="BO64" s="230"/>
      <c r="BP64" s="234"/>
      <c r="BQ64" s="230"/>
      <c r="BS64" s="230"/>
      <c r="BT64" s="230"/>
      <c r="BU64" s="234"/>
      <c r="BV64" s="230"/>
      <c r="BX64" s="230"/>
      <c r="BY64" s="230"/>
      <c r="BZ64" s="234"/>
      <c r="CA64" s="230"/>
      <c r="CC64" s="230"/>
      <c r="CD64" s="230"/>
      <c r="CE64" s="234"/>
      <c r="CF64" s="230"/>
      <c r="CH64" s="230">
        <f>SUM(CM64,CR64,CW64,DB64)</f>
        <v>0</v>
      </c>
      <c r="CI64" s="230">
        <f>SUM(CN64,CS64,CX64,DC64)</f>
        <v>0</v>
      </c>
      <c r="CJ64" s="234"/>
      <c r="CK64" s="230">
        <f>SUM(CP64,CU64,CZ64,DE64)</f>
        <v>0</v>
      </c>
      <c r="CM64" s="230"/>
      <c r="CN64" s="230"/>
      <c r="CO64" s="234"/>
      <c r="CP64" s="230"/>
      <c r="CR64" s="230"/>
      <c r="CS64" s="230"/>
      <c r="CT64" s="234"/>
      <c r="CU64" s="230"/>
      <c r="CW64" s="230"/>
      <c r="CX64" s="230"/>
      <c r="CY64" s="234"/>
      <c r="CZ64" s="230"/>
      <c r="DB64" s="230"/>
      <c r="DC64" s="230"/>
      <c r="DD64" s="234"/>
      <c r="DE64" s="230"/>
      <c r="DG64" s="230">
        <f t="shared" ref="DG64:DH66" si="25">SUM(J64,AI64,BI64,CH64)</f>
        <v>70</v>
      </c>
      <c r="DH64" s="230">
        <f t="shared" si="25"/>
        <v>0</v>
      </c>
      <c r="DI64" s="234"/>
      <c r="DJ64" s="230">
        <f>SUM(M64,AL64,BL64,CK64)</f>
        <v>0</v>
      </c>
    </row>
    <row r="65" spans="1:114" x14ac:dyDescent="0.25">
      <c r="A65" s="229" t="s">
        <v>983</v>
      </c>
      <c r="B65" s="229"/>
      <c r="D65" s="318"/>
      <c r="E65" s="229"/>
      <c r="F65" s="229"/>
      <c r="G65" s="229"/>
      <c r="H65" s="229"/>
      <c r="J65" s="230">
        <f>SUM(O65,T65,Y65,AD65)</f>
        <v>0</v>
      </c>
      <c r="K65" s="230">
        <f>SUM(P65,U65,Z65,AE65)</f>
        <v>0</v>
      </c>
      <c r="L65" s="234"/>
      <c r="M65" s="230">
        <f>SUM(R65,W65,AB65,AG65)</f>
        <v>0</v>
      </c>
      <c r="O65" s="230"/>
      <c r="P65" s="230"/>
      <c r="Q65" s="234"/>
      <c r="R65" s="230"/>
      <c r="T65" s="230"/>
      <c r="U65" s="230"/>
      <c r="V65" s="234"/>
      <c r="W65" s="230"/>
      <c r="Y65" s="230"/>
      <c r="Z65" s="230"/>
      <c r="AA65" s="234"/>
      <c r="AB65" s="230"/>
      <c r="AD65" s="230"/>
      <c r="AE65" s="230"/>
      <c r="AF65" s="234"/>
      <c r="AG65" s="230"/>
      <c r="AI65" s="230">
        <f t="shared" ref="AI65:AJ66" si="26">SUM(AN65,AS65,AX65,BC65)</f>
        <v>0</v>
      </c>
      <c r="AJ65" s="230">
        <f t="shared" si="26"/>
        <v>0</v>
      </c>
      <c r="AK65" s="234"/>
      <c r="AL65" s="230">
        <f t="shared" si="22"/>
        <v>0</v>
      </c>
      <c r="AM65" s="208"/>
      <c r="AN65" s="230"/>
      <c r="AO65" s="230"/>
      <c r="AP65" s="234"/>
      <c r="AQ65" s="230"/>
      <c r="AS65" s="230"/>
      <c r="AT65" s="230"/>
      <c r="AU65" s="234"/>
      <c r="AV65" s="230"/>
      <c r="AX65" s="230"/>
      <c r="AY65" s="230"/>
      <c r="AZ65" s="234"/>
      <c r="BA65" s="230"/>
      <c r="BC65" s="230"/>
      <c r="BD65" s="230"/>
      <c r="BE65" s="234"/>
      <c r="BF65" s="230"/>
      <c r="BI65" s="230">
        <f t="shared" si="23"/>
        <v>0</v>
      </c>
      <c r="BJ65" s="230">
        <f t="shared" si="23"/>
        <v>0</v>
      </c>
      <c r="BK65" s="234"/>
      <c r="BL65" s="230">
        <f t="shared" si="24"/>
        <v>0</v>
      </c>
      <c r="BM65" s="208"/>
      <c r="BN65" s="230"/>
      <c r="BO65" s="230"/>
      <c r="BP65" s="234"/>
      <c r="BQ65" s="230"/>
      <c r="BS65" s="230"/>
      <c r="BT65" s="230"/>
      <c r="BU65" s="234"/>
      <c r="BV65" s="230"/>
      <c r="BX65" s="230"/>
      <c r="BY65" s="230"/>
      <c r="BZ65" s="234"/>
      <c r="CA65" s="230"/>
      <c r="CC65" s="230"/>
      <c r="CD65" s="230"/>
      <c r="CE65" s="234"/>
      <c r="CF65" s="230"/>
      <c r="CH65" s="230">
        <f t="shared" ref="CH65:CI66" si="27">SUM(CM65,CR65,CW65,DB65)</f>
        <v>0</v>
      </c>
      <c r="CI65" s="230">
        <f t="shared" si="27"/>
        <v>0</v>
      </c>
      <c r="CJ65" s="234"/>
      <c r="CK65" s="230">
        <f t="shared" ref="CK65:CK66" si="28">SUM(CP65,CU65,CZ65,DE65)</f>
        <v>0</v>
      </c>
      <c r="CM65" s="230"/>
      <c r="CN65" s="230"/>
      <c r="CO65" s="234"/>
      <c r="CP65" s="230"/>
      <c r="CR65" s="230"/>
      <c r="CS65" s="230"/>
      <c r="CT65" s="234"/>
      <c r="CU65" s="230"/>
      <c r="CW65" s="230"/>
      <c r="CX65" s="230"/>
      <c r="CY65" s="234"/>
      <c r="CZ65" s="230"/>
      <c r="DB65" s="230"/>
      <c r="DC65" s="230"/>
      <c r="DD65" s="234"/>
      <c r="DE65" s="230"/>
      <c r="DG65" s="230">
        <f t="shared" si="25"/>
        <v>0</v>
      </c>
      <c r="DH65" s="230">
        <f t="shared" si="25"/>
        <v>0</v>
      </c>
      <c r="DI65" s="234"/>
      <c r="DJ65" s="230">
        <f>SUM(M65,AL65,BL65,CK65)</f>
        <v>0</v>
      </c>
    </row>
    <row r="66" spans="1:114" x14ac:dyDescent="0.25">
      <c r="A66" s="229" t="s">
        <v>984</v>
      </c>
      <c r="B66" s="229"/>
      <c r="D66" s="318"/>
      <c r="E66" s="229"/>
      <c r="F66" s="229"/>
      <c r="G66" s="229"/>
      <c r="H66" s="229"/>
      <c r="J66" s="230">
        <f>SUM(O66,T66,Y66,AD66)</f>
        <v>0</v>
      </c>
      <c r="K66" s="230">
        <f>SUM(P66,U66,Z66,AE66)</f>
        <v>0</v>
      </c>
      <c r="L66" s="234"/>
      <c r="M66" s="230">
        <f>SUM(R66,W66,AB66,AG66)</f>
        <v>0</v>
      </c>
      <c r="O66" s="230"/>
      <c r="P66" s="230"/>
      <c r="Q66" s="234"/>
      <c r="R66" s="230"/>
      <c r="T66" s="230"/>
      <c r="U66" s="230"/>
      <c r="V66" s="234"/>
      <c r="W66" s="230"/>
      <c r="Y66" s="230"/>
      <c r="Z66" s="230"/>
      <c r="AA66" s="234"/>
      <c r="AB66" s="230"/>
      <c r="AD66" s="230"/>
      <c r="AE66" s="230"/>
      <c r="AF66" s="234"/>
      <c r="AG66" s="230"/>
      <c r="AI66" s="230">
        <f t="shared" si="26"/>
        <v>0</v>
      </c>
      <c r="AJ66" s="230">
        <f t="shared" si="26"/>
        <v>0</v>
      </c>
      <c r="AK66" s="234"/>
      <c r="AL66" s="230">
        <f t="shared" si="22"/>
        <v>0</v>
      </c>
      <c r="AM66" s="208"/>
      <c r="AN66" s="230"/>
      <c r="AO66" s="230"/>
      <c r="AP66" s="234"/>
      <c r="AQ66" s="230"/>
      <c r="AS66" s="230"/>
      <c r="AT66" s="230"/>
      <c r="AU66" s="234"/>
      <c r="AV66" s="230"/>
      <c r="AX66" s="230"/>
      <c r="AY66" s="230"/>
      <c r="AZ66" s="234"/>
      <c r="BA66" s="230"/>
      <c r="BC66" s="230"/>
      <c r="BD66" s="230"/>
      <c r="BE66" s="234"/>
      <c r="BF66" s="230"/>
      <c r="BI66" s="230">
        <f t="shared" si="23"/>
        <v>0</v>
      </c>
      <c r="BJ66" s="230">
        <f t="shared" si="23"/>
        <v>0</v>
      </c>
      <c r="BK66" s="234"/>
      <c r="BL66" s="230">
        <f t="shared" si="24"/>
        <v>0</v>
      </c>
      <c r="BM66" s="208"/>
      <c r="BN66" s="230"/>
      <c r="BO66" s="230"/>
      <c r="BP66" s="234"/>
      <c r="BQ66" s="230"/>
      <c r="BS66" s="230"/>
      <c r="BT66" s="230"/>
      <c r="BU66" s="234"/>
      <c r="BV66" s="230"/>
      <c r="BX66" s="230"/>
      <c r="BY66" s="230"/>
      <c r="BZ66" s="234"/>
      <c r="CA66" s="230"/>
      <c r="CC66" s="230"/>
      <c r="CD66" s="230"/>
      <c r="CE66" s="234"/>
      <c r="CF66" s="230"/>
      <c r="CH66" s="230">
        <f t="shared" si="27"/>
        <v>0</v>
      </c>
      <c r="CI66" s="230">
        <f t="shared" si="27"/>
        <v>0</v>
      </c>
      <c r="CJ66" s="234"/>
      <c r="CK66" s="230">
        <f t="shared" si="28"/>
        <v>0</v>
      </c>
      <c r="CM66" s="230"/>
      <c r="CN66" s="230"/>
      <c r="CO66" s="234"/>
      <c r="CP66" s="230"/>
      <c r="CR66" s="230"/>
      <c r="CS66" s="230"/>
      <c r="CT66" s="234"/>
      <c r="CU66" s="230"/>
      <c r="CW66" s="230"/>
      <c r="CX66" s="230"/>
      <c r="CY66" s="234"/>
      <c r="CZ66" s="230"/>
      <c r="DB66" s="230"/>
      <c r="DC66" s="230"/>
      <c r="DD66" s="234"/>
      <c r="DE66" s="230"/>
      <c r="DG66" s="230">
        <f t="shared" si="25"/>
        <v>0</v>
      </c>
      <c r="DH66" s="230">
        <f t="shared" si="25"/>
        <v>0</v>
      </c>
      <c r="DI66" s="234"/>
      <c r="DJ66" s="230">
        <f>SUM(M66,AL66,BL66,CK66)</f>
        <v>0</v>
      </c>
    </row>
    <row r="67" spans="1:114" s="208" customFormat="1" x14ac:dyDescent="0.25">
      <c r="D67" s="217"/>
      <c r="J67" s="248"/>
      <c r="K67" s="248"/>
      <c r="L67" s="248"/>
      <c r="M67" s="248"/>
      <c r="O67" s="248"/>
      <c r="P67" s="248"/>
      <c r="Q67" s="248"/>
      <c r="R67" s="248"/>
      <c r="T67" s="248"/>
      <c r="U67" s="248"/>
      <c r="V67" s="248"/>
      <c r="W67" s="248"/>
      <c r="Y67" s="248"/>
      <c r="Z67" s="248"/>
      <c r="AA67" s="248"/>
      <c r="AB67" s="248"/>
      <c r="AD67" s="248"/>
      <c r="AE67" s="248"/>
      <c r="AF67" s="248"/>
      <c r="AG67" s="248"/>
      <c r="AI67" s="248"/>
      <c r="AJ67" s="248"/>
      <c r="AK67" s="248"/>
      <c r="AL67" s="248"/>
      <c r="AM67" s="248"/>
      <c r="AN67" s="248"/>
      <c r="AO67" s="248"/>
      <c r="AP67" s="248"/>
      <c r="AQ67" s="248"/>
      <c r="AS67" s="248"/>
      <c r="AT67" s="248"/>
      <c r="AU67" s="248"/>
      <c r="AV67" s="248"/>
      <c r="AX67" s="248"/>
      <c r="AY67" s="248"/>
      <c r="AZ67" s="248"/>
      <c r="BA67" s="248"/>
      <c r="BC67" s="248"/>
      <c r="BD67" s="248"/>
      <c r="BE67" s="248"/>
      <c r="BF67" s="248"/>
      <c r="BI67" s="248"/>
      <c r="BJ67" s="248"/>
      <c r="BK67" s="248"/>
      <c r="BL67" s="248"/>
      <c r="BM67" s="248"/>
      <c r="BN67" s="248"/>
      <c r="BO67" s="248"/>
      <c r="BP67" s="248"/>
      <c r="BQ67" s="248"/>
      <c r="BS67" s="248"/>
      <c r="BT67" s="248"/>
      <c r="BU67" s="248"/>
      <c r="BV67" s="248"/>
      <c r="BX67" s="248"/>
      <c r="BY67" s="248"/>
      <c r="BZ67" s="248"/>
      <c r="CA67" s="248"/>
      <c r="CC67" s="248"/>
      <c r="CD67" s="248"/>
      <c r="CE67" s="248"/>
      <c r="CF67" s="248"/>
      <c r="CH67" s="248"/>
      <c r="CI67" s="248"/>
      <c r="CJ67" s="248"/>
      <c r="CK67" s="248"/>
      <c r="CM67" s="248"/>
      <c r="CN67" s="248"/>
      <c r="CO67" s="248"/>
      <c r="CP67" s="248"/>
      <c r="CR67" s="248"/>
      <c r="CS67" s="248"/>
      <c r="CT67" s="248"/>
      <c r="CU67" s="248"/>
      <c r="CW67" s="248"/>
      <c r="CX67" s="248"/>
      <c r="CY67" s="248"/>
      <c r="CZ67" s="248"/>
      <c r="DB67" s="248"/>
      <c r="DC67" s="248"/>
      <c r="DD67" s="248"/>
      <c r="DE67" s="248"/>
      <c r="DG67" s="248"/>
      <c r="DH67" s="248"/>
      <c r="DI67" s="248"/>
      <c r="DJ67" s="248"/>
    </row>
    <row r="68" spans="1:114" s="211" customFormat="1" x14ac:dyDescent="0.25">
      <c r="A68" s="297" t="s">
        <v>145</v>
      </c>
      <c r="B68" s="298"/>
      <c r="C68" s="216"/>
      <c r="D68" s="328"/>
      <c r="E68" s="298"/>
      <c r="F68" s="298"/>
      <c r="G68" s="298"/>
      <c r="H68" s="298"/>
      <c r="I68" s="216"/>
      <c r="J68" s="299">
        <f>SUM(J17:J67)</f>
        <v>792</v>
      </c>
      <c r="K68" s="300">
        <f>SUM(K17:K67)</f>
        <v>309</v>
      </c>
      <c r="L68" s="300">
        <f>SUM(L17:L67)</f>
        <v>0</v>
      </c>
      <c r="M68" s="230">
        <f>SUM(R68,W68,AB68,AG68)</f>
        <v>0</v>
      </c>
      <c r="N68" s="216"/>
      <c r="O68" s="301">
        <f>SUM(O17:O67)</f>
        <v>0</v>
      </c>
      <c r="P68" s="300">
        <f>SUM(P17:P67)</f>
        <v>0</v>
      </c>
      <c r="Q68" s="300">
        <f>SUM(Q17:Q67)</f>
        <v>0</v>
      </c>
      <c r="R68" s="300">
        <f>SUM(R17:R67)</f>
        <v>0</v>
      </c>
      <c r="S68" s="216"/>
      <c r="T68" s="301">
        <f>SUM(T17:T67)</f>
        <v>0</v>
      </c>
      <c r="U68" s="300">
        <f>SUM(U17:U67)</f>
        <v>0</v>
      </c>
      <c r="V68" s="300">
        <f>SUM(V17:V67)</f>
        <v>0</v>
      </c>
      <c r="W68" s="300">
        <f>SUM(W17:W67)</f>
        <v>0</v>
      </c>
      <c r="X68" s="216"/>
      <c r="Y68" s="301">
        <f>SUM(Y17:Y67)</f>
        <v>0</v>
      </c>
      <c r="Z68" s="300">
        <f>SUM(Z17:Z67)</f>
        <v>0</v>
      </c>
      <c r="AA68" s="300">
        <f>SUM(AA17:AA67)</f>
        <v>0</v>
      </c>
      <c r="AB68" s="300">
        <f>SUM(AB17:AB67)</f>
        <v>0</v>
      </c>
      <c r="AC68" s="210"/>
      <c r="AD68" s="301">
        <f>SUM(AD17:AD67)</f>
        <v>0</v>
      </c>
      <c r="AE68" s="300">
        <f>SUM(AE17:AE67)</f>
        <v>0</v>
      </c>
      <c r="AF68" s="300">
        <f>SUM(AF17:AF67)</f>
        <v>0</v>
      </c>
      <c r="AG68" s="300">
        <f>SUM(AG17:AG67)</f>
        <v>0</v>
      </c>
      <c r="AH68" s="210"/>
      <c r="AI68" s="300">
        <f>SUM(AI17:AI67)</f>
        <v>630</v>
      </c>
      <c r="AJ68" s="300">
        <f>SUM(AJ17:AJ67)</f>
        <v>528</v>
      </c>
      <c r="AK68" s="300">
        <f>SUM(AK17:AK67)</f>
        <v>7.5</v>
      </c>
      <c r="AL68" s="300">
        <f t="shared" ref="AL68" si="29">SUM(AQ68,AV68,BA68,BF68)</f>
        <v>0</v>
      </c>
      <c r="AM68" s="329"/>
      <c r="AN68" s="301">
        <f>SUM(AN17:AN67)</f>
        <v>0</v>
      </c>
      <c r="AO68" s="300">
        <f>SUM(AO17:AO67)</f>
        <v>0</v>
      </c>
      <c r="AP68" s="300">
        <f>SUM(AP17:AP67)</f>
        <v>0</v>
      </c>
      <c r="AQ68" s="300">
        <f>SUM(AQ17:AQ67)</f>
        <v>0</v>
      </c>
      <c r="AR68" s="216"/>
      <c r="AS68" s="301">
        <f>SUM(AS17:AS67)</f>
        <v>0</v>
      </c>
      <c r="AT68" s="300">
        <f>SUM(AT17:AT67)</f>
        <v>0</v>
      </c>
      <c r="AU68" s="300">
        <f>SUM(AU17:AU67)</f>
        <v>0</v>
      </c>
      <c r="AV68" s="300">
        <f>SUM(AV17:AV67)</f>
        <v>0</v>
      </c>
      <c r="AW68" s="216"/>
      <c r="AX68" s="301">
        <f>SUM(AX17:AX67)</f>
        <v>0</v>
      </c>
      <c r="AY68" s="300">
        <f>SUM(AY17:AY67)</f>
        <v>0</v>
      </c>
      <c r="AZ68" s="300">
        <f>SUM(AZ17:AZ67)</f>
        <v>0</v>
      </c>
      <c r="BA68" s="300">
        <f>SUM(BA17:BA67)</f>
        <v>0</v>
      </c>
      <c r="BB68" s="210"/>
      <c r="BC68" s="301">
        <f>SUM(BC17:BC67)</f>
        <v>0</v>
      </c>
      <c r="BD68" s="300">
        <f>SUM(BD17:BD67)</f>
        <v>0</v>
      </c>
      <c r="BE68" s="300">
        <f>SUM(BE17:BE67)</f>
        <v>0</v>
      </c>
      <c r="BF68" s="300">
        <f>SUM(BF17:BF67)</f>
        <v>0</v>
      </c>
      <c r="BG68" s="210"/>
      <c r="BH68" s="210"/>
      <c r="BI68" s="300">
        <f>SUM(BI17:BI67)</f>
        <v>0</v>
      </c>
      <c r="BJ68" s="300">
        <f>SUM(BJ17:BJ67)</f>
        <v>0</v>
      </c>
      <c r="BK68" s="300">
        <f>SUM(BK17:BK67)</f>
        <v>0</v>
      </c>
      <c r="BL68" s="300">
        <f t="shared" ref="BL68" si="30">SUM(BQ68,BV68,CA68,CF68)</f>
        <v>0</v>
      </c>
      <c r="BM68" s="329"/>
      <c r="BN68" s="301">
        <f>SUM(BN17:BN67)</f>
        <v>0</v>
      </c>
      <c r="BO68" s="300">
        <f>SUM(BO17:BO67)</f>
        <v>0</v>
      </c>
      <c r="BP68" s="300">
        <f>SUM(BP17:BP67)</f>
        <v>0</v>
      </c>
      <c r="BQ68" s="300">
        <f>SUM(BQ17:BQ67)</f>
        <v>0</v>
      </c>
      <c r="BR68" s="216"/>
      <c r="BS68" s="301">
        <f>SUM(BS17:BS67)</f>
        <v>0</v>
      </c>
      <c r="BT68" s="300">
        <f>SUM(BT17:BT67)</f>
        <v>0</v>
      </c>
      <c r="BU68" s="300">
        <f>SUM(BU17:BU67)</f>
        <v>0</v>
      </c>
      <c r="BV68" s="300">
        <f>SUM(BV17:BV67)</f>
        <v>0</v>
      </c>
      <c r="BW68" s="216"/>
      <c r="BX68" s="301">
        <f>SUM(BX17:BX67)</f>
        <v>0</v>
      </c>
      <c r="BY68" s="300">
        <f>SUM(BY17:BY67)</f>
        <v>0</v>
      </c>
      <c r="BZ68" s="300">
        <f>SUM(BZ17:BZ67)</f>
        <v>0</v>
      </c>
      <c r="CA68" s="300">
        <f>SUM(CA17:CA67)</f>
        <v>0</v>
      </c>
      <c r="CB68" s="210"/>
      <c r="CC68" s="301">
        <f>SUM(CC17:CC67)</f>
        <v>0</v>
      </c>
      <c r="CD68" s="300">
        <f>SUM(CD17:CD67)</f>
        <v>0</v>
      </c>
      <c r="CE68" s="300">
        <f>SUM(CE17:CE67)</f>
        <v>0</v>
      </c>
      <c r="CF68" s="300">
        <f>SUM(CF17:CF67)</f>
        <v>0</v>
      </c>
      <c r="CG68" s="210"/>
      <c r="CH68" s="300">
        <f>SUM(CH17:CH67)</f>
        <v>0</v>
      </c>
      <c r="CI68" s="300">
        <f>SUM(CI17:CI67)</f>
        <v>0</v>
      </c>
      <c r="CJ68" s="300">
        <f>SUM(CJ17:CJ67)</f>
        <v>0</v>
      </c>
      <c r="CK68" s="300">
        <f t="shared" ref="CK68" si="31">SUM(CP68,CU68,CZ68,DE68)</f>
        <v>0</v>
      </c>
      <c r="CM68" s="301">
        <f>SUM(CM17:CM67)</f>
        <v>0</v>
      </c>
      <c r="CN68" s="300">
        <f>SUM(CN17:CN67)</f>
        <v>0</v>
      </c>
      <c r="CO68" s="300">
        <f>SUM(CO17:CO67)</f>
        <v>0</v>
      </c>
      <c r="CP68" s="300">
        <f>SUM(CP17:CP67)</f>
        <v>0</v>
      </c>
      <c r="CQ68" s="216"/>
      <c r="CR68" s="301">
        <f>SUM(CR17:CR67)</f>
        <v>0</v>
      </c>
      <c r="CS68" s="300">
        <f>SUM(CS17:CS67)</f>
        <v>0</v>
      </c>
      <c r="CT68" s="300">
        <f>SUM(CT17:CT67)</f>
        <v>0</v>
      </c>
      <c r="CU68" s="300">
        <f>SUM(CU17:CU67)</f>
        <v>0</v>
      </c>
      <c r="CV68" s="216"/>
      <c r="CW68" s="301">
        <f>SUM(CW17:CW67)</f>
        <v>0</v>
      </c>
      <c r="CX68" s="300">
        <f>SUM(CX17:CX67)</f>
        <v>0</v>
      </c>
      <c r="CY68" s="300">
        <f>SUM(CY17:CY67)</f>
        <v>0</v>
      </c>
      <c r="CZ68" s="300">
        <f>SUM(CZ17:CZ67)</f>
        <v>0</v>
      </c>
      <c r="DA68" s="210"/>
      <c r="DB68" s="301">
        <f>SUM(DB17:DB67)</f>
        <v>0</v>
      </c>
      <c r="DC68" s="300">
        <f>SUM(DC17:DC67)</f>
        <v>0</v>
      </c>
      <c r="DD68" s="300">
        <f>SUM(DD17:DD67)</f>
        <v>0</v>
      </c>
      <c r="DE68" s="300">
        <f>SUM(DE17:DE67)</f>
        <v>0</v>
      </c>
      <c r="DF68" s="210"/>
      <c r="DG68" s="300">
        <f>SUM(DG17:DG67)</f>
        <v>1259</v>
      </c>
      <c r="DH68" s="300">
        <f>SUM(DH17:DH67)</f>
        <v>837</v>
      </c>
      <c r="DI68" s="300">
        <f>SUM(DI17:DI67)</f>
        <v>7.5</v>
      </c>
      <c r="DJ68" s="300">
        <f t="shared" ref="DJ68" si="32">SUM(DO68,DT68,DY68,ED68)</f>
        <v>0</v>
      </c>
    </row>
    <row r="70" spans="1:114" x14ac:dyDescent="0.25">
      <c r="A70" s="302" t="s">
        <v>146</v>
      </c>
      <c r="B70" s="298"/>
      <c r="J70" s="365" t="s">
        <v>181</v>
      </c>
      <c r="K70" s="366"/>
      <c r="L70" s="367"/>
      <c r="M70" s="300">
        <f>SUM(J68:M68)</f>
        <v>1101</v>
      </c>
      <c r="O70" s="365" t="s">
        <v>180</v>
      </c>
      <c r="P70" s="365"/>
      <c r="Q70" s="368"/>
      <c r="R70" s="300">
        <f>SUM(O68:R68)</f>
        <v>0</v>
      </c>
      <c r="T70" s="365" t="s">
        <v>180</v>
      </c>
      <c r="U70" s="365"/>
      <c r="V70" s="368"/>
      <c r="W70" s="300">
        <f>SUM(T68:W68)</f>
        <v>0</v>
      </c>
      <c r="Y70" s="365" t="s">
        <v>180</v>
      </c>
      <c r="Z70" s="365"/>
      <c r="AA70" s="368"/>
      <c r="AB70" s="300">
        <f>SUM(Y68:AB68)</f>
        <v>0</v>
      </c>
      <c r="AD70" s="365" t="s">
        <v>180</v>
      </c>
      <c r="AE70" s="365"/>
      <c r="AF70" s="368"/>
      <c r="AG70" s="300">
        <f>SUM(AD68:AG68)</f>
        <v>0</v>
      </c>
      <c r="AI70" s="365" t="s">
        <v>181</v>
      </c>
      <c r="AJ70" s="366"/>
      <c r="AK70" s="367"/>
      <c r="AL70" s="300">
        <f>SUM(AI68:AL68)</f>
        <v>1165.5</v>
      </c>
      <c r="AM70" s="329"/>
      <c r="AN70" s="365" t="s">
        <v>180</v>
      </c>
      <c r="AO70" s="366"/>
      <c r="AP70" s="367"/>
      <c r="AQ70" s="300">
        <f>+AN68+AO68+AP68+AQ68</f>
        <v>0</v>
      </c>
      <c r="AS70" s="365" t="s">
        <v>180</v>
      </c>
      <c r="AT70" s="366"/>
      <c r="AU70" s="367"/>
      <c r="AV70" s="300">
        <f>+AS68+AT68+AU68+AV68</f>
        <v>0</v>
      </c>
      <c r="AX70" s="365" t="s">
        <v>180</v>
      </c>
      <c r="AY70" s="366"/>
      <c r="AZ70" s="367"/>
      <c r="BA70" s="300">
        <f>+AX68+AY68+AZ68+BA68</f>
        <v>0</v>
      </c>
      <c r="BC70" s="365" t="s">
        <v>180</v>
      </c>
      <c r="BD70" s="366"/>
      <c r="BE70" s="367"/>
      <c r="BF70" s="300">
        <f>+BC68+BD68+BE68+BF68</f>
        <v>0</v>
      </c>
      <c r="BI70" s="365" t="s">
        <v>181</v>
      </c>
      <c r="BJ70" s="366"/>
      <c r="BK70" s="367"/>
      <c r="BL70" s="300">
        <f>SUM(BI68:BL68)</f>
        <v>0</v>
      </c>
      <c r="BM70" s="329"/>
      <c r="BN70" s="365" t="s">
        <v>180</v>
      </c>
      <c r="BO70" s="366"/>
      <c r="BP70" s="367"/>
      <c r="BQ70" s="300">
        <f>SUM(BN68:BQ68)</f>
        <v>0</v>
      </c>
      <c r="BS70" s="365" t="s">
        <v>180</v>
      </c>
      <c r="BT70" s="366"/>
      <c r="BU70" s="367"/>
      <c r="BV70" s="300">
        <f>SUM(BS68:BV68)</f>
        <v>0</v>
      </c>
      <c r="BX70" s="365" t="s">
        <v>180</v>
      </c>
      <c r="BY70" s="366"/>
      <c r="BZ70" s="367"/>
      <c r="CA70" s="300">
        <f>SUM(BX68:CA68)</f>
        <v>0</v>
      </c>
      <c r="CC70" s="365" t="s">
        <v>180</v>
      </c>
      <c r="CD70" s="366"/>
      <c r="CE70" s="367"/>
      <c r="CF70" s="300">
        <f>SUM(CC68:CF68)</f>
        <v>0</v>
      </c>
      <c r="CH70" s="365" t="s">
        <v>182</v>
      </c>
      <c r="CI70" s="366"/>
      <c r="CJ70" s="367"/>
      <c r="CK70" s="300">
        <f>SUM(CH68:CK68)</f>
        <v>0</v>
      </c>
      <c r="CM70" s="365" t="s">
        <v>180</v>
      </c>
      <c r="CN70" s="366"/>
      <c r="CO70" s="367"/>
      <c r="CP70" s="300">
        <f>SUM(CM68:CP68)</f>
        <v>0</v>
      </c>
      <c r="CR70" s="365" t="s">
        <v>180</v>
      </c>
      <c r="CS70" s="366"/>
      <c r="CT70" s="367"/>
      <c r="CU70" s="300">
        <f>SUM(CR68:CU68)</f>
        <v>0</v>
      </c>
      <c r="CW70" s="365" t="s">
        <v>180</v>
      </c>
      <c r="CX70" s="366"/>
      <c r="CY70" s="367"/>
      <c r="CZ70" s="300">
        <f>SUM(CW68:CZ68)</f>
        <v>0</v>
      </c>
      <c r="DB70" s="365" t="s">
        <v>180</v>
      </c>
      <c r="DC70" s="366"/>
      <c r="DD70" s="367"/>
      <c r="DE70" s="300">
        <f>SUM(DB68:DE68)</f>
        <v>0</v>
      </c>
      <c r="DG70" s="365" t="s">
        <v>182</v>
      </c>
      <c r="DH70" s="366"/>
      <c r="DI70" s="367"/>
      <c r="DJ70" s="300">
        <f>SUM(DG68:DJ68)</f>
        <v>2103.5</v>
      </c>
    </row>
    <row r="73" spans="1:114" x14ac:dyDescent="0.25">
      <c r="A73" s="211" t="s">
        <v>24</v>
      </c>
      <c r="B73" s="211"/>
      <c r="D73" s="360">
        <f>[1]Examenprogramma!$B$25</f>
        <v>42927</v>
      </c>
      <c r="E73" s="360"/>
      <c r="F73" s="360"/>
      <c r="G73" s="360"/>
      <c r="H73" s="360"/>
      <c r="J73" s="208"/>
      <c r="K73" s="208"/>
      <c r="L73" s="208"/>
      <c r="M73" s="208"/>
      <c r="O73" s="208"/>
      <c r="P73" s="208"/>
      <c r="Q73" s="208"/>
      <c r="R73" s="208"/>
      <c r="T73" s="208"/>
      <c r="U73" s="208"/>
      <c r="V73" s="208"/>
      <c r="W73" s="208"/>
      <c r="AN73" s="208"/>
      <c r="AO73" s="208"/>
      <c r="AP73" s="208"/>
      <c r="AQ73" s="208"/>
      <c r="AS73" s="208"/>
      <c r="AT73" s="208"/>
      <c r="AU73" s="208"/>
      <c r="AV73" s="208"/>
      <c r="BN73" s="208"/>
      <c r="BO73" s="208"/>
      <c r="BP73" s="208"/>
      <c r="BQ73" s="208"/>
      <c r="BS73" s="208"/>
      <c r="BT73" s="208"/>
      <c r="BU73" s="208"/>
      <c r="BV73" s="208"/>
      <c r="CM73" s="208"/>
      <c r="CN73" s="208"/>
      <c r="CO73" s="208"/>
      <c r="CP73" s="208"/>
      <c r="CR73" s="208"/>
      <c r="CS73" s="208"/>
      <c r="CT73" s="208"/>
      <c r="CU73" s="208"/>
    </row>
    <row r="74" spans="1:114" x14ac:dyDescent="0.25">
      <c r="A74" s="211" t="s">
        <v>25</v>
      </c>
      <c r="B74" s="211"/>
      <c r="D74" s="361" t="str">
        <f>[1]Examenprogramma!$B$26</f>
        <v>Bleiswijk</v>
      </c>
      <c r="E74" s="361"/>
      <c r="F74" s="361"/>
      <c r="G74" s="361"/>
      <c r="H74" s="361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21</v>
      </c>
      <c r="B75" s="211"/>
      <c r="D75" s="362" t="str">
        <f>[1]Examenprogramma!$B$27</f>
        <v>C. de Jong</v>
      </c>
      <c r="E75" s="362"/>
      <c r="F75" s="362"/>
      <c r="G75" s="362"/>
      <c r="H75" s="362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9" spans="1:114" x14ac:dyDescent="0.25"/>
    <row r="80" spans="1:114" x14ac:dyDescent="0.25"/>
    <row r="89" spans="4:4" x14ac:dyDescent="0.25">
      <c r="D89" s="237"/>
    </row>
  </sheetData>
  <mergeCells count="145">
    <mergeCell ref="AF13:AF14"/>
    <mergeCell ref="BN13:BN14"/>
    <mergeCell ref="BL13:BL14"/>
    <mergeCell ref="AN13:AN14"/>
    <mergeCell ref="J12:L12"/>
    <mergeCell ref="J13:J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Y13:Y14"/>
    <mergeCell ref="Z13:Z14"/>
    <mergeCell ref="AB13:AB14"/>
    <mergeCell ref="AD12:AF12"/>
    <mergeCell ref="B12:B14"/>
    <mergeCell ref="DG13:DG14"/>
    <mergeCell ref="DH13:DH14"/>
    <mergeCell ref="D10:G10"/>
    <mergeCell ref="D11:G11"/>
    <mergeCell ref="BQ13:BQ14"/>
    <mergeCell ref="BS13:BS14"/>
    <mergeCell ref="BT13:BT14"/>
    <mergeCell ref="BV13:BV14"/>
    <mergeCell ref="BX13:BX14"/>
    <mergeCell ref="BY13:BY14"/>
    <mergeCell ref="CA13:CA14"/>
    <mergeCell ref="CC13:CC14"/>
    <mergeCell ref="CW13:CW14"/>
    <mergeCell ref="AP13:AP14"/>
    <mergeCell ref="AQ13:AQ14"/>
    <mergeCell ref="AV13:AV14"/>
    <mergeCell ref="AX13:AX14"/>
    <mergeCell ref="AZ13:AZ14"/>
    <mergeCell ref="BA13:BA14"/>
    <mergeCell ref="BC13:BC14"/>
    <mergeCell ref="BE13:BE14"/>
    <mergeCell ref="BF13:BF14"/>
    <mergeCell ref="AS13:AS14"/>
    <mergeCell ref="D7:G7"/>
    <mergeCell ref="D8:G8"/>
    <mergeCell ref="D9:G9"/>
    <mergeCell ref="D3:G3"/>
    <mergeCell ref="D4:G4"/>
    <mergeCell ref="D5:G5"/>
    <mergeCell ref="D6:G6"/>
    <mergeCell ref="CP13:CP14"/>
    <mergeCell ref="CR13:CR14"/>
    <mergeCell ref="AU13:AU14"/>
    <mergeCell ref="CN13:CN14"/>
    <mergeCell ref="AG13:AG14"/>
    <mergeCell ref="BO13:BO14"/>
    <mergeCell ref="AE13:AE14"/>
    <mergeCell ref="CF13:CF14"/>
    <mergeCell ref="CH13:CH14"/>
    <mergeCell ref="CI13:CI14"/>
    <mergeCell ref="CD13:CD14"/>
    <mergeCell ref="CK13:CK14"/>
    <mergeCell ref="CM13:CM14"/>
    <mergeCell ref="AK13:AK14"/>
    <mergeCell ref="AL13:AL14"/>
    <mergeCell ref="Y12:AA12"/>
    <mergeCell ref="AA13:AA14"/>
    <mergeCell ref="BP13:BP14"/>
    <mergeCell ref="BU13:BU14"/>
    <mergeCell ref="BZ13:BZ14"/>
    <mergeCell ref="CE13:CE14"/>
    <mergeCell ref="CJ13:CJ14"/>
    <mergeCell ref="CO13:CO14"/>
    <mergeCell ref="CT13:CT14"/>
    <mergeCell ref="CY13:CY14"/>
    <mergeCell ref="AI12:AK12"/>
    <mergeCell ref="AN12:AP12"/>
    <mergeCell ref="AS12:AU12"/>
    <mergeCell ref="AX12:AZ12"/>
    <mergeCell ref="BC12:BE12"/>
    <mergeCell ref="BI12:BK12"/>
    <mergeCell ref="BN12:BP12"/>
    <mergeCell ref="BS12:BU12"/>
    <mergeCell ref="BX12:BZ12"/>
    <mergeCell ref="CS13:CS14"/>
    <mergeCell ref="CU13:CU14"/>
    <mergeCell ref="CX13:CX14"/>
    <mergeCell ref="AI13:AI14"/>
    <mergeCell ref="AJ13:AJ14"/>
    <mergeCell ref="AO13:AO14"/>
    <mergeCell ref="AT13:AT14"/>
    <mergeCell ref="AY13:AY14"/>
    <mergeCell ref="BD13:BD14"/>
    <mergeCell ref="BI13:BI14"/>
    <mergeCell ref="BJ13:BJ14"/>
    <mergeCell ref="BK13:BK14"/>
    <mergeCell ref="CW70:CY70"/>
    <mergeCell ref="DB70:DD70"/>
    <mergeCell ref="DG70:DI70"/>
    <mergeCell ref="CC12:CE12"/>
    <mergeCell ref="CH12:CJ12"/>
    <mergeCell ref="CM12:CO12"/>
    <mergeCell ref="CR12:CT12"/>
    <mergeCell ref="CW12:CY12"/>
    <mergeCell ref="DB12:DD12"/>
    <mergeCell ref="DG12:DI12"/>
    <mergeCell ref="CZ13:CZ14"/>
    <mergeCell ref="DB13:DB14"/>
    <mergeCell ref="DC13:DC14"/>
    <mergeCell ref="DE13:DE14"/>
    <mergeCell ref="D73:H73"/>
    <mergeCell ref="D74:H74"/>
    <mergeCell ref="D75:H75"/>
    <mergeCell ref="DD13:DD14"/>
    <mergeCell ref="DI13:DI14"/>
    <mergeCell ref="DJ13:DJ14"/>
    <mergeCell ref="J70:L70"/>
    <mergeCell ref="O70:Q70"/>
    <mergeCell ref="T70:V70"/>
    <mergeCell ref="Y70:AA70"/>
    <mergeCell ref="AD70:AF70"/>
    <mergeCell ref="AI70:AK70"/>
    <mergeCell ref="AN70:AP70"/>
    <mergeCell ref="AS70:AU70"/>
    <mergeCell ref="AX70:AZ70"/>
    <mergeCell ref="BC70:BE70"/>
    <mergeCell ref="BI70:BK70"/>
    <mergeCell ref="BN70:BP70"/>
    <mergeCell ref="BS70:BU70"/>
    <mergeCell ref="BX70:BZ70"/>
    <mergeCell ref="CC70:CE70"/>
    <mergeCell ref="CH70:CJ70"/>
    <mergeCell ref="CM70:CO70"/>
    <mergeCell ref="CR70:CT70"/>
  </mergeCells>
  <dataValidations disablePrompts="1" xWindow="138" yWindow="592" count="5">
    <dataValidation allowBlank="1" showInputMessage="1" showErrorMessage="1" prompt="Selecteer het examenonderdeel" sqref="A37:B37"/>
    <dataValidation allowBlank="1" showErrorMessage="1" prompt="Selecteer het examenonderdeel" sqref="I17:I20 I29:I30"/>
    <dataValidation type="list" allowBlank="1" showInputMessage="1" showErrorMessage="1" prompt="Selecteer het examenonderdeel" sqref="A48:B48">
      <formula1>Examinering.</formula1>
    </dataValidation>
    <dataValidation type="list" allowBlank="1" showErrorMessage="1" prompt="Selecteer het examenonderdeel" sqref="I33:I34 D27:H27 I64:I66 I23:I27">
      <formula1>Examinering.</formula1>
    </dataValidation>
    <dataValidation type="list" allowBlank="1" showInputMessage="1" showErrorMessage="1" sqref="A49:B61">
      <formula1>Examinering.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9" scale="55" orientation="portrait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disablePrompts="1" xWindow="138" yWindow="592" count="5">
        <x14:dataValidation type="list" allowBlank="1" showErrorMessage="1" prompt="Selecteer het examenonderdeel">
          <x14:formula1>
            <xm:f>[1]Examenprogramma!#REF!</xm:f>
          </x14:formula1>
          <xm:sqref>D37:H45 D33:H34 D64:H66</xm:sqref>
        </x14:dataValidation>
        <x14:dataValidation type="list" errorStyle="warning" showInputMessage="1" showErrorMessage="1">
          <x14:formula1>
            <xm:f>[3]Examenprogramma!#REF!</xm:f>
          </x14:formula1>
          <xm:sqref>D17</xm:sqref>
        </x14:dataValidation>
        <x14:dataValidation type="list" allowBlank="1" showInputMessage="1" showErrorMessage="1">
          <x14:formula1>
            <xm:f>[3]Examenprogramma!#REF!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[3]Examenprogramma!#REF!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[3]Examenprogramma!#REF!</xm:f>
          </x14:formula1>
          <xm:sqref>D29:H30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2" zoomScale="70" zoomScaleNormal="70" workbookViewId="0">
      <selection activeCell="C23" sqref="C23"/>
    </sheetView>
  </sheetViews>
  <sheetFormatPr defaultColWidth="8.85546875" defaultRowHeight="15" x14ac:dyDescent="0.25"/>
  <cols>
    <col min="1" max="1" width="32.7109375" style="308" customWidth="1"/>
    <col min="2" max="2" width="58.28515625" style="308" customWidth="1"/>
    <col min="3" max="3" width="52.140625" style="308" customWidth="1"/>
    <col min="4" max="5" width="32.7109375" style="308" customWidth="1"/>
    <col min="6" max="6" width="20.140625" style="308" customWidth="1"/>
    <col min="7" max="16384" width="8.85546875" style="308"/>
  </cols>
  <sheetData>
    <row r="1" spans="1:6" s="307" customFormat="1" ht="15.75" x14ac:dyDescent="0.25">
      <c r="A1" s="401" t="s">
        <v>148</v>
      </c>
      <c r="B1" s="401"/>
      <c r="C1" s="401"/>
      <c r="D1" s="401"/>
      <c r="E1" s="401"/>
      <c r="F1" s="401"/>
    </row>
    <row r="2" spans="1:6" x14ac:dyDescent="0.25">
      <c r="A2" s="316" t="s">
        <v>144</v>
      </c>
      <c r="B2" s="400" t="str">
        <f>+Opleidingsplan!D3</f>
        <v>mbo Oostland</v>
      </c>
      <c r="C2" s="400"/>
      <c r="D2" s="400"/>
      <c r="E2" s="400"/>
      <c r="F2" s="400"/>
    </row>
    <row r="3" spans="1:6" x14ac:dyDescent="0.25">
      <c r="A3" s="316" t="s">
        <v>23</v>
      </c>
      <c r="B3" s="400" t="str">
        <f>B36</f>
        <v>Maasland</v>
      </c>
      <c r="C3" s="400"/>
      <c r="D3" s="400"/>
      <c r="E3" s="400"/>
      <c r="F3" s="400"/>
    </row>
    <row r="4" spans="1:6" x14ac:dyDescent="0.25">
      <c r="A4" s="316" t="s">
        <v>27</v>
      </c>
      <c r="B4" s="400" t="str">
        <f>+Opleidingsplan!D5</f>
        <v>Dierverzorging 23214 (Medewerker dierverzorging)</v>
      </c>
      <c r="C4" s="400"/>
      <c r="D4" s="400"/>
      <c r="E4" s="400"/>
      <c r="F4" s="400"/>
    </row>
    <row r="5" spans="1:6" x14ac:dyDescent="0.25">
      <c r="A5" s="316" t="s">
        <v>143</v>
      </c>
      <c r="B5" s="400" t="str">
        <f>+Opleidingsplan!D6</f>
        <v>18-19</v>
      </c>
      <c r="C5" s="400"/>
      <c r="D5" s="400"/>
      <c r="E5" s="400"/>
      <c r="F5" s="400"/>
    </row>
    <row r="6" spans="1:6" ht="14.45" customHeight="1" x14ac:dyDescent="0.25">
      <c r="A6" s="316" t="s">
        <v>142</v>
      </c>
      <c r="B6" s="400">
        <f>+Opleidingsplan!D7</f>
        <v>23214</v>
      </c>
      <c r="C6" s="400"/>
      <c r="D6" s="400"/>
      <c r="E6" s="400"/>
      <c r="F6" s="400"/>
    </row>
    <row r="7" spans="1:6" x14ac:dyDescent="0.25">
      <c r="A7" s="316" t="s">
        <v>140</v>
      </c>
      <c r="B7" s="400">
        <f>+Opleidingsplan!D8</f>
        <v>0</v>
      </c>
      <c r="C7" s="400"/>
      <c r="D7" s="400"/>
      <c r="E7" s="400"/>
      <c r="F7" s="400"/>
    </row>
    <row r="8" spans="1:6" x14ac:dyDescent="0.25">
      <c r="A8" s="316" t="s">
        <v>138</v>
      </c>
      <c r="B8" s="400" t="str">
        <f>+Opleidingsplan!D9</f>
        <v>BOL</v>
      </c>
      <c r="C8" s="400"/>
      <c r="D8" s="400"/>
      <c r="E8" s="400"/>
      <c r="F8" s="400"/>
    </row>
    <row r="9" spans="1:6" x14ac:dyDescent="0.25">
      <c r="A9" s="316" t="s">
        <v>139</v>
      </c>
      <c r="B9" s="400">
        <f>+Opleidingsplan!D10</f>
        <v>2</v>
      </c>
      <c r="C9" s="400"/>
      <c r="D9" s="400"/>
      <c r="E9" s="400"/>
      <c r="F9" s="400"/>
    </row>
    <row r="10" spans="1:6" x14ac:dyDescent="0.25">
      <c r="A10" s="309"/>
    </row>
    <row r="11" spans="1:6" s="311" customFormat="1" ht="73.900000000000006" customHeight="1" x14ac:dyDescent="0.25">
      <c r="A11" s="310" t="s">
        <v>186</v>
      </c>
      <c r="B11" s="310" t="s">
        <v>149</v>
      </c>
      <c r="C11" s="310" t="s">
        <v>147</v>
      </c>
      <c r="D11" s="310" t="s">
        <v>932</v>
      </c>
      <c r="E11" s="310" t="s">
        <v>28</v>
      </c>
      <c r="F11" s="310" t="s">
        <v>196</v>
      </c>
    </row>
    <row r="12" spans="1:6" s="314" customFormat="1" ht="37.9" customHeight="1" x14ac:dyDescent="0.25">
      <c r="A12" s="312" t="s">
        <v>918</v>
      </c>
      <c r="B12" s="312" t="s">
        <v>948</v>
      </c>
      <c r="C12" s="312" t="s">
        <v>948</v>
      </c>
      <c r="D12" s="312" t="s">
        <v>949</v>
      </c>
      <c r="E12" s="402" t="s">
        <v>955</v>
      </c>
      <c r="F12" s="313" t="s">
        <v>915</v>
      </c>
    </row>
    <row r="13" spans="1:6" s="314" customFormat="1" ht="37.9" customHeight="1" x14ac:dyDescent="0.25">
      <c r="A13" s="312" t="s">
        <v>919</v>
      </c>
      <c r="B13" s="312" t="s">
        <v>948</v>
      </c>
      <c r="C13" s="312" t="s">
        <v>948</v>
      </c>
      <c r="D13" s="312" t="s">
        <v>949</v>
      </c>
      <c r="E13" s="403"/>
      <c r="F13" s="313" t="s">
        <v>916</v>
      </c>
    </row>
    <row r="14" spans="1:6" s="314" customFormat="1" ht="37.9" customHeight="1" x14ac:dyDescent="0.25">
      <c r="A14" s="312" t="s">
        <v>920</v>
      </c>
      <c r="B14" s="312" t="s">
        <v>948</v>
      </c>
      <c r="C14" s="312" t="s">
        <v>948</v>
      </c>
      <c r="D14" s="312" t="s">
        <v>949</v>
      </c>
      <c r="E14" s="403"/>
      <c r="F14" s="313" t="s">
        <v>917</v>
      </c>
    </row>
    <row r="15" spans="1:6" s="314" customFormat="1" ht="37.9" customHeight="1" x14ac:dyDescent="0.25">
      <c r="A15" s="312" t="s">
        <v>921</v>
      </c>
      <c r="B15" s="312" t="s">
        <v>948</v>
      </c>
      <c r="C15" s="312" t="s">
        <v>948</v>
      </c>
      <c r="D15" s="312" t="s">
        <v>949</v>
      </c>
      <c r="E15" s="403"/>
      <c r="F15" s="313" t="s">
        <v>917</v>
      </c>
    </row>
    <row r="16" spans="1:6" s="314" customFormat="1" ht="37.9" customHeight="1" x14ac:dyDescent="0.25">
      <c r="A16" s="312" t="s">
        <v>922</v>
      </c>
      <c r="B16" s="312" t="s">
        <v>948</v>
      </c>
      <c r="C16" s="312" t="s">
        <v>948</v>
      </c>
      <c r="D16" s="312" t="s">
        <v>949</v>
      </c>
      <c r="E16" s="404"/>
      <c r="F16" s="313" t="s">
        <v>915</v>
      </c>
    </row>
    <row r="17" spans="1:6" s="314" customFormat="1" ht="60" x14ac:dyDescent="0.25">
      <c r="A17" s="312" t="s">
        <v>150</v>
      </c>
      <c r="B17" s="312" t="s">
        <v>911</v>
      </c>
      <c r="C17" s="312" t="s">
        <v>912</v>
      </c>
      <c r="D17" s="312"/>
      <c r="E17" s="312" t="s">
        <v>913</v>
      </c>
      <c r="F17" s="313"/>
    </row>
    <row r="18" spans="1:6" s="314" customFormat="1" x14ac:dyDescent="0.25">
      <c r="A18" s="312" t="s">
        <v>0</v>
      </c>
      <c r="B18" s="312"/>
      <c r="C18" s="312"/>
      <c r="D18" s="312"/>
      <c r="E18" s="312" t="s">
        <v>914</v>
      </c>
      <c r="F18" s="313"/>
    </row>
    <row r="19" spans="1:6" s="314" customFormat="1" hidden="1" x14ac:dyDescent="0.25">
      <c r="A19" s="312" t="s">
        <v>923</v>
      </c>
      <c r="B19" s="312" t="s">
        <v>947</v>
      </c>
      <c r="C19" s="312" t="s">
        <v>947</v>
      </c>
      <c r="D19" s="312"/>
      <c r="E19" s="402" t="s">
        <v>945</v>
      </c>
      <c r="F19" s="313"/>
    </row>
    <row r="20" spans="1:6" s="314" customFormat="1" hidden="1" x14ac:dyDescent="0.25">
      <c r="A20" s="312" t="s">
        <v>924</v>
      </c>
      <c r="B20" s="312" t="s">
        <v>947</v>
      </c>
      <c r="C20" s="312" t="s">
        <v>947</v>
      </c>
      <c r="D20" s="312"/>
      <c r="E20" s="403"/>
      <c r="F20" s="313"/>
    </row>
    <row r="21" spans="1:6" s="314" customFormat="1" hidden="1" x14ac:dyDescent="0.25">
      <c r="A21" s="312" t="s">
        <v>925</v>
      </c>
      <c r="B21" s="312" t="s">
        <v>947</v>
      </c>
      <c r="C21" s="312" t="s">
        <v>947</v>
      </c>
      <c r="D21" s="312"/>
      <c r="E21" s="403"/>
      <c r="F21" s="313"/>
    </row>
    <row r="22" spans="1:6" s="314" customFormat="1" hidden="1" x14ac:dyDescent="0.25">
      <c r="A22" s="312" t="s">
        <v>926</v>
      </c>
      <c r="B22" s="312" t="s">
        <v>947</v>
      </c>
      <c r="C22" s="312" t="s">
        <v>947</v>
      </c>
      <c r="D22" s="312"/>
      <c r="E22" s="404"/>
      <c r="F22" s="313"/>
    </row>
    <row r="23" spans="1:6" s="314" customFormat="1" ht="62.45" customHeight="1" x14ac:dyDescent="0.25">
      <c r="A23" s="312" t="s">
        <v>930</v>
      </c>
      <c r="B23" s="312" t="s">
        <v>986</v>
      </c>
      <c r="C23" s="312" t="s">
        <v>985</v>
      </c>
      <c r="D23" s="312" t="s">
        <v>174</v>
      </c>
      <c r="E23" s="312" t="s">
        <v>185</v>
      </c>
      <c r="F23" s="313"/>
    </row>
    <row r="24" spans="1:6" s="314" customFormat="1" ht="221.45" customHeight="1" x14ac:dyDescent="0.25">
      <c r="A24" s="312" t="s">
        <v>958</v>
      </c>
      <c r="B24" s="312" t="s">
        <v>965</v>
      </c>
      <c r="C24" s="312" t="s">
        <v>967</v>
      </c>
      <c r="D24" s="312"/>
      <c r="E24" s="312" t="s">
        <v>928</v>
      </c>
      <c r="F24" s="313" t="s">
        <v>964</v>
      </c>
    </row>
    <row r="25" spans="1:6" s="314" customFormat="1" ht="232.9" customHeight="1" x14ac:dyDescent="0.25">
      <c r="A25" s="312" t="s">
        <v>959</v>
      </c>
      <c r="B25" s="312" t="s">
        <v>968</v>
      </c>
      <c r="C25" s="312" t="s">
        <v>966</v>
      </c>
      <c r="D25" s="312"/>
      <c r="E25" s="312" t="s">
        <v>928</v>
      </c>
      <c r="F25" s="313" t="s">
        <v>964</v>
      </c>
    </row>
    <row r="26" spans="1:6" s="314" customFormat="1" hidden="1" x14ac:dyDescent="0.25">
      <c r="A26" s="312" t="s">
        <v>931</v>
      </c>
      <c r="B26" s="312"/>
      <c r="C26" s="312"/>
      <c r="D26" s="312"/>
      <c r="E26" s="312"/>
      <c r="F26" s="313"/>
    </row>
    <row r="27" spans="1:6" s="314" customFormat="1" x14ac:dyDescent="0.25">
      <c r="A27" s="312"/>
      <c r="B27" s="312"/>
      <c r="C27" s="312"/>
      <c r="D27" s="312"/>
      <c r="E27" s="312"/>
      <c r="F27" s="313"/>
    </row>
    <row r="28" spans="1:6" s="314" customFormat="1" hidden="1" x14ac:dyDescent="0.25">
      <c r="A28" s="312"/>
      <c r="B28" s="312"/>
      <c r="C28" s="312"/>
      <c r="D28" s="312"/>
      <c r="E28" s="312"/>
      <c r="F28" s="313"/>
    </row>
    <row r="29" spans="1:6" s="314" customFormat="1" hidden="1" x14ac:dyDescent="0.25">
      <c r="A29" s="312"/>
      <c r="B29" s="312"/>
      <c r="C29" s="312"/>
      <c r="D29" s="312"/>
      <c r="E29" s="312"/>
      <c r="F29" s="313"/>
    </row>
    <row r="30" spans="1:6" s="314" customFormat="1" hidden="1" x14ac:dyDescent="0.25">
      <c r="A30" s="312"/>
      <c r="B30" s="312"/>
      <c r="C30" s="312"/>
      <c r="D30" s="312"/>
      <c r="E30" s="312"/>
      <c r="F30" s="313"/>
    </row>
    <row r="31" spans="1:6" hidden="1" x14ac:dyDescent="0.25">
      <c r="A31" s="312"/>
      <c r="B31" s="312"/>
      <c r="C31" s="312"/>
      <c r="D31" s="312"/>
      <c r="E31" s="312"/>
      <c r="F31" s="313"/>
    </row>
    <row r="32" spans="1:6" hidden="1" x14ac:dyDescent="0.25">
      <c r="A32" s="312"/>
      <c r="B32" s="312"/>
      <c r="C32" s="312"/>
      <c r="D32" s="312"/>
      <c r="E32" s="312"/>
      <c r="F32" s="313"/>
    </row>
    <row r="33" spans="1:7" x14ac:dyDescent="0.25">
      <c r="A33" s="309"/>
    </row>
    <row r="35" spans="1:7" x14ac:dyDescent="0.25">
      <c r="A35" s="211" t="s">
        <v>24</v>
      </c>
      <c r="B35" s="396" t="s">
        <v>963</v>
      </c>
      <c r="C35" s="397"/>
      <c r="D35" s="217"/>
      <c r="E35" s="217"/>
      <c r="F35" s="217"/>
      <c r="G35" s="217"/>
    </row>
    <row r="36" spans="1:7" x14ac:dyDescent="0.25">
      <c r="A36" s="211" t="s">
        <v>25</v>
      </c>
      <c r="B36" s="398" t="s">
        <v>950</v>
      </c>
      <c r="C36" s="399"/>
      <c r="D36" s="217"/>
      <c r="E36" s="217"/>
      <c r="F36" s="217"/>
      <c r="G36" s="217"/>
    </row>
    <row r="37" spans="1:7" x14ac:dyDescent="0.25">
      <c r="A37" s="211" t="s">
        <v>21</v>
      </c>
      <c r="B37" s="398" t="s">
        <v>951</v>
      </c>
      <c r="C37" s="399"/>
      <c r="D37" s="315"/>
      <c r="E37" s="315"/>
      <c r="F37" s="315"/>
      <c r="G37" s="315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Variabelen!$H$17:$H$28</xm:f>
          </x14:formula1>
          <xm:sqref>E12 E17:E19 E24:E32</xm:sqref>
        </x14:dataValidation>
        <x14:dataValidation type="list" allowBlank="1" showInputMessage="1" showErrorMessage="1">
          <x14:formula1>
            <xm:f>Variabelen!$H$31:$H$45</xm:f>
          </x14:formula1>
          <xm:sqref>A12:A22 A24:A32</xm:sqref>
        </x14:dataValidation>
        <x14:dataValidation type="list" allowBlank="1" showInputMessage="1" showErrorMessage="1">
          <x14:formula1>
            <xm:f>[1]Variabelen!#REF!</xm:f>
          </x14:formula1>
          <xm:sqref>A23</xm:sqref>
        </x14:dataValidation>
        <x14:dataValidation type="list" allowBlank="1" showInputMessage="1" showErrorMessage="1">
          <x14:formula1>
            <xm:f>[1]Variabelen!#REF!</xm:f>
          </x14:formula1>
          <xm:sqref>E23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170</v>
      </c>
      <c r="B39" s="33">
        <v>23192</v>
      </c>
      <c r="C39" s="33" t="s">
        <v>935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173</v>
      </c>
      <c r="B42" s="33">
        <v>23192</v>
      </c>
      <c r="C42" s="33" t="s">
        <v>934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4" workbookViewId="0">
      <selection activeCell="K21" sqref="K21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927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03" t="s">
        <v>954</v>
      </c>
      <c r="I17" s="303"/>
      <c r="J17" s="303"/>
      <c r="K17" s="303"/>
      <c r="L17" s="303"/>
      <c r="M17" s="303"/>
      <c r="N17" s="30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03" t="s">
        <v>955</v>
      </c>
      <c r="I18" s="303"/>
      <c r="J18" s="303"/>
      <c r="K18" s="303"/>
      <c r="L18" s="303"/>
      <c r="M18" s="303"/>
      <c r="N18" s="30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03" t="s">
        <v>956</v>
      </c>
      <c r="I19" s="303"/>
      <c r="J19" s="303"/>
      <c r="K19" s="303"/>
      <c r="L19" s="303"/>
      <c r="M19" s="303"/>
      <c r="N19" s="30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03" t="s">
        <v>957</v>
      </c>
      <c r="I20" s="303"/>
      <c r="J20" s="303"/>
      <c r="K20" s="303"/>
      <c r="L20" s="303"/>
      <c r="M20" s="303"/>
      <c r="N20" s="30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03" t="s">
        <v>185</v>
      </c>
      <c r="I21" s="303"/>
      <c r="J21" s="303"/>
      <c r="K21" s="303"/>
      <c r="L21" s="303"/>
      <c r="M21" s="303"/>
      <c r="N21" s="30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03" t="s">
        <v>913</v>
      </c>
      <c r="I22" s="303"/>
      <c r="J22" s="303"/>
      <c r="K22" s="303"/>
      <c r="L22" s="303"/>
      <c r="M22" s="303"/>
      <c r="N22" s="30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03" t="s">
        <v>914</v>
      </c>
      <c r="I23" s="303"/>
      <c r="J23" s="303"/>
      <c r="K23" s="303"/>
      <c r="L23" s="303"/>
      <c r="M23" s="303"/>
      <c r="N23" s="30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03" t="s">
        <v>928</v>
      </c>
      <c r="I24" s="303"/>
      <c r="J24" s="303"/>
      <c r="K24" s="303"/>
      <c r="L24" s="303"/>
      <c r="M24" s="303"/>
      <c r="N24" s="30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03"/>
      <c r="I25" s="303"/>
      <c r="J25" s="303"/>
      <c r="K25" s="303"/>
      <c r="L25" s="303"/>
      <c r="M25" s="303"/>
      <c r="N25" s="303"/>
    </row>
    <row r="26" spans="1:14" x14ac:dyDescent="0.2">
      <c r="H26" s="303"/>
      <c r="I26" s="303"/>
      <c r="J26" s="303"/>
      <c r="K26" s="303"/>
      <c r="L26" s="303"/>
      <c r="M26" s="303"/>
      <c r="N26" s="303"/>
    </row>
    <row r="27" spans="1:14" x14ac:dyDescent="0.2">
      <c r="A27" s="6" t="s">
        <v>9</v>
      </c>
      <c r="H27" s="303"/>
      <c r="I27" s="303"/>
      <c r="J27" s="303"/>
      <c r="K27" s="303"/>
      <c r="L27" s="303"/>
      <c r="M27" s="303"/>
      <c r="N27" s="30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03"/>
      <c r="I28" s="303"/>
      <c r="J28" s="303"/>
      <c r="K28" s="303"/>
      <c r="L28" s="303"/>
      <c r="M28" s="303"/>
      <c r="N28" s="30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03"/>
      <c r="I29" s="303"/>
      <c r="J29" s="303"/>
      <c r="K29" s="303"/>
      <c r="L29" s="303"/>
      <c r="M29" s="303"/>
      <c r="N29" s="30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06" t="s">
        <v>929</v>
      </c>
      <c r="I30" s="303"/>
      <c r="J30" s="303"/>
      <c r="K30" s="303"/>
      <c r="L30" s="303"/>
      <c r="M30" s="303"/>
      <c r="N30" s="30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03" t="s">
        <v>918</v>
      </c>
      <c r="I31" s="303"/>
      <c r="J31" s="303"/>
      <c r="K31" s="303"/>
      <c r="L31" s="303"/>
      <c r="M31" s="303"/>
      <c r="N31" s="30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03" t="s">
        <v>919</v>
      </c>
      <c r="I32" s="303"/>
      <c r="J32" s="303"/>
      <c r="K32" s="303"/>
      <c r="L32" s="303"/>
      <c r="M32" s="303"/>
      <c r="N32" s="30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03" t="s">
        <v>920</v>
      </c>
      <c r="I33" s="303"/>
      <c r="J33" s="303"/>
      <c r="K33" s="303"/>
      <c r="L33" s="303"/>
      <c r="M33" s="303"/>
      <c r="N33" s="30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03" t="s">
        <v>921</v>
      </c>
      <c r="I34" s="303"/>
      <c r="J34" s="303"/>
      <c r="K34" s="303"/>
      <c r="L34" s="303"/>
      <c r="M34" s="303"/>
      <c r="N34" s="30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03" t="s">
        <v>922</v>
      </c>
      <c r="I35" s="303"/>
      <c r="J35" s="303"/>
      <c r="K35" s="303"/>
      <c r="L35" s="303"/>
      <c r="M35" s="303"/>
      <c r="N35" s="30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03" t="s">
        <v>150</v>
      </c>
      <c r="I36" s="303"/>
      <c r="J36" s="303"/>
      <c r="K36" s="303"/>
      <c r="L36" s="303"/>
      <c r="M36" s="303"/>
      <c r="N36" s="30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03" t="s">
        <v>0</v>
      </c>
      <c r="I37" s="303"/>
      <c r="J37" s="303"/>
      <c r="K37" s="303"/>
      <c r="L37" s="303"/>
      <c r="M37" s="303"/>
      <c r="N37" s="303"/>
    </row>
    <row r="38" spans="1:14" x14ac:dyDescent="0.2">
      <c r="H38" s="303" t="s">
        <v>923</v>
      </c>
      <c r="I38" s="303"/>
      <c r="J38" s="303"/>
      <c r="K38" s="303"/>
      <c r="L38" s="303"/>
      <c r="M38" s="303"/>
      <c r="N38" s="303"/>
    </row>
    <row r="39" spans="1:14" x14ac:dyDescent="0.2">
      <c r="H39" s="303" t="s">
        <v>924</v>
      </c>
      <c r="I39" s="303"/>
      <c r="J39" s="303"/>
      <c r="K39" s="303"/>
      <c r="L39" s="303"/>
      <c r="M39" s="303"/>
      <c r="N39" s="303"/>
    </row>
    <row r="40" spans="1:14" x14ac:dyDescent="0.2">
      <c r="H40" s="303" t="s">
        <v>925</v>
      </c>
      <c r="I40" s="303"/>
      <c r="J40" s="303"/>
      <c r="K40" s="303"/>
      <c r="L40" s="303"/>
      <c r="M40" s="303"/>
      <c r="N40" s="303"/>
    </row>
    <row r="41" spans="1:14" x14ac:dyDescent="0.2">
      <c r="H41" s="303" t="s">
        <v>926</v>
      </c>
      <c r="I41" s="303"/>
      <c r="J41" s="303"/>
      <c r="K41" s="303"/>
      <c r="L41" s="303"/>
      <c r="M41" s="303"/>
      <c r="N41" s="303"/>
    </row>
    <row r="42" spans="1:14" x14ac:dyDescent="0.2">
      <c r="H42" s="303" t="s">
        <v>930</v>
      </c>
      <c r="I42" s="303"/>
      <c r="J42" s="303"/>
      <c r="K42" s="303"/>
      <c r="L42" s="303"/>
      <c r="M42" s="303"/>
      <c r="N42" s="303"/>
    </row>
    <row r="43" spans="1:14" x14ac:dyDescent="0.2">
      <c r="H43" s="303" t="s">
        <v>958</v>
      </c>
      <c r="I43" s="303"/>
      <c r="J43" s="303"/>
      <c r="K43" s="303"/>
      <c r="L43" s="303"/>
      <c r="M43" s="303"/>
      <c r="N43" s="303"/>
    </row>
    <row r="44" spans="1:14" x14ac:dyDescent="0.2">
      <c r="H44" s="303" t="s">
        <v>959</v>
      </c>
      <c r="I44" s="303"/>
      <c r="J44" s="303"/>
      <c r="K44" s="303"/>
      <c r="L44" s="303"/>
      <c r="M44" s="303"/>
      <c r="N44" s="303"/>
    </row>
    <row r="45" spans="1:14" x14ac:dyDescent="0.2">
      <c r="H45" s="303" t="s">
        <v>960</v>
      </c>
      <c r="I45" s="303"/>
      <c r="J45" s="303"/>
      <c r="K45" s="303"/>
      <c r="L45" s="303"/>
      <c r="M45" s="303"/>
      <c r="N45" s="303"/>
    </row>
    <row r="46" spans="1:14" x14ac:dyDescent="0.2">
      <c r="H46" s="303" t="s">
        <v>961</v>
      </c>
      <c r="I46" s="303"/>
      <c r="J46" s="303"/>
      <c r="K46" s="303"/>
      <c r="L46" s="303"/>
      <c r="M46" s="303"/>
      <c r="N46" s="303"/>
    </row>
    <row r="47" spans="1:14" x14ac:dyDescent="0.2">
      <c r="H47" s="303" t="s">
        <v>962</v>
      </c>
      <c r="I47" s="303"/>
      <c r="J47" s="303"/>
      <c r="K47" s="303"/>
      <c r="L47" s="303"/>
      <c r="M47" s="303"/>
      <c r="N47" s="303"/>
    </row>
    <row r="48" spans="1:14" x14ac:dyDescent="0.2">
      <c r="H48" s="303"/>
      <c r="I48" s="303"/>
      <c r="J48" s="303"/>
      <c r="K48" s="303"/>
      <c r="L48" s="303"/>
      <c r="M48" s="303"/>
      <c r="N48" s="303"/>
    </row>
    <row r="49" spans="8:14" x14ac:dyDescent="0.2">
      <c r="H49" s="303"/>
      <c r="I49" s="303"/>
      <c r="J49" s="303"/>
      <c r="K49" s="303"/>
      <c r="L49" s="303"/>
      <c r="M49" s="303"/>
      <c r="N49" s="303"/>
    </row>
    <row r="50" spans="8:14" x14ac:dyDescent="0.2">
      <c r="H50" s="303"/>
      <c r="I50" s="303"/>
      <c r="J50" s="303"/>
      <c r="K50" s="303"/>
      <c r="L50" s="303"/>
      <c r="M50" s="303"/>
      <c r="N50" s="303"/>
    </row>
    <row r="51" spans="8:14" x14ac:dyDescent="0.2">
      <c r="H51" s="303"/>
      <c r="I51" s="303"/>
      <c r="J51" s="303"/>
      <c r="K51" s="303"/>
      <c r="L51" s="303"/>
      <c r="M51" s="303"/>
      <c r="N51" s="303"/>
    </row>
    <row r="52" spans="8:14" x14ac:dyDescent="0.2">
      <c r="H52" s="303"/>
      <c r="I52" s="303"/>
      <c r="J52" s="303"/>
      <c r="K52" s="303"/>
      <c r="L52" s="303"/>
      <c r="M52" s="303"/>
      <c r="N52" s="303"/>
    </row>
    <row r="53" spans="8:14" x14ac:dyDescent="0.2">
      <c r="H53" s="303"/>
      <c r="I53" s="303"/>
      <c r="J53" s="303"/>
      <c r="K53" s="303"/>
      <c r="L53" s="303"/>
      <c r="M53" s="303"/>
      <c r="N53" s="303"/>
    </row>
    <row r="54" spans="8:14" x14ac:dyDescent="0.2">
      <c r="H54" s="303"/>
      <c r="I54" s="303"/>
      <c r="J54" s="303"/>
      <c r="K54" s="303"/>
      <c r="L54" s="303"/>
      <c r="M54" s="303"/>
      <c r="N54" s="303"/>
    </row>
    <row r="55" spans="8:14" x14ac:dyDescent="0.2">
      <c r="H55" s="303"/>
      <c r="I55" s="303"/>
      <c r="J55" s="303"/>
      <c r="K55" s="303"/>
      <c r="L55" s="303"/>
      <c r="M55" s="303"/>
      <c r="N55" s="303"/>
    </row>
    <row r="56" spans="8:14" x14ac:dyDescent="0.2">
      <c r="H56" s="303"/>
      <c r="I56" s="303"/>
      <c r="J56" s="303"/>
      <c r="K56" s="303"/>
      <c r="L56" s="303"/>
      <c r="M56" s="303"/>
      <c r="N56" s="303"/>
    </row>
    <row r="57" spans="8:14" x14ac:dyDescent="0.2">
      <c r="H57" s="303"/>
      <c r="I57" s="303"/>
      <c r="J57" s="303"/>
      <c r="K57" s="303"/>
      <c r="L57" s="303"/>
      <c r="M57" s="303"/>
      <c r="N57" s="303"/>
    </row>
    <row r="58" spans="8:14" x14ac:dyDescent="0.2">
      <c r="H58" s="303"/>
      <c r="I58" s="303"/>
      <c r="J58" s="303"/>
      <c r="K58" s="303"/>
      <c r="L58" s="303"/>
      <c r="M58" s="303"/>
      <c r="N58" s="303"/>
    </row>
    <row r="59" spans="8:14" x14ac:dyDescent="0.2">
      <c r="H59" s="303"/>
      <c r="I59" s="303"/>
      <c r="J59" s="303"/>
      <c r="K59" s="303"/>
      <c r="L59" s="303"/>
      <c r="M59" s="303"/>
      <c r="N59" s="303"/>
    </row>
    <row r="60" spans="8:14" x14ac:dyDescent="0.2">
      <c r="H60" s="303"/>
      <c r="I60" s="303"/>
      <c r="J60" s="303"/>
      <c r="K60" s="303"/>
      <c r="L60" s="303"/>
      <c r="M60" s="303"/>
      <c r="N60" s="303"/>
    </row>
    <row r="61" spans="8:14" x14ac:dyDescent="0.2">
      <c r="H61" s="303"/>
      <c r="I61" s="303"/>
      <c r="J61" s="303"/>
      <c r="K61" s="303"/>
      <c r="L61" s="303"/>
      <c r="M61" s="303"/>
      <c r="N61" s="303"/>
    </row>
    <row r="62" spans="8:14" x14ac:dyDescent="0.2">
      <c r="H62" s="303"/>
      <c r="I62" s="303"/>
      <c r="J62" s="303"/>
      <c r="K62" s="303"/>
      <c r="L62" s="303"/>
      <c r="M62" s="303"/>
      <c r="N62" s="303"/>
    </row>
    <row r="63" spans="8:14" x14ac:dyDescent="0.2">
      <c r="H63" s="303"/>
      <c r="I63" s="303"/>
      <c r="J63" s="303"/>
      <c r="K63" s="303"/>
      <c r="L63" s="303"/>
      <c r="M63" s="303"/>
      <c r="N63" s="303"/>
    </row>
    <row r="64" spans="8:14" x14ac:dyDescent="0.2">
      <c r="H64" s="303"/>
      <c r="I64" s="303"/>
      <c r="J64" s="303"/>
      <c r="K64" s="303"/>
      <c r="L64" s="303"/>
      <c r="M64" s="303"/>
      <c r="N64" s="303"/>
    </row>
    <row r="65" spans="8:14" x14ac:dyDescent="0.2">
      <c r="H65" s="303"/>
      <c r="I65" s="303"/>
      <c r="J65" s="303"/>
      <c r="K65" s="303"/>
      <c r="L65" s="303"/>
      <c r="M65" s="303"/>
      <c r="N65" s="303"/>
    </row>
    <row r="66" spans="8:14" x14ac:dyDescent="0.2">
      <c r="H66" s="303"/>
      <c r="I66" s="303"/>
      <c r="J66" s="303"/>
      <c r="K66" s="303"/>
      <c r="L66" s="303"/>
      <c r="M66" s="303"/>
      <c r="N66" s="303"/>
    </row>
    <row r="67" spans="8:14" x14ac:dyDescent="0.2">
      <c r="H67" s="303"/>
      <c r="I67" s="303"/>
      <c r="J67" s="303"/>
      <c r="K67" s="303"/>
      <c r="L67" s="303"/>
      <c r="M67" s="303"/>
      <c r="N67" s="303"/>
    </row>
    <row r="68" spans="8:14" x14ac:dyDescent="0.2">
      <c r="H68" s="303"/>
      <c r="I68" s="303"/>
      <c r="J68" s="303"/>
      <c r="K68" s="303"/>
      <c r="L68" s="303"/>
      <c r="M68" s="303"/>
      <c r="N68" s="303"/>
    </row>
    <row r="69" spans="8:14" x14ac:dyDescent="0.2">
      <c r="H69" s="303"/>
      <c r="I69" s="303"/>
      <c r="J69" s="303"/>
      <c r="K69" s="303"/>
      <c r="L69" s="303"/>
      <c r="M69" s="303"/>
      <c r="N69" s="303"/>
    </row>
    <row r="70" spans="8:14" x14ac:dyDescent="0.2">
      <c r="H70" s="303"/>
      <c r="I70" s="303"/>
      <c r="J70" s="303"/>
      <c r="K70" s="303"/>
      <c r="L70" s="303"/>
      <c r="M70" s="303"/>
      <c r="N70" s="303"/>
    </row>
    <row r="71" spans="8:14" x14ac:dyDescent="0.2">
      <c r="H71" s="303"/>
      <c r="I71" s="303"/>
      <c r="J71" s="303"/>
      <c r="K71" s="303"/>
      <c r="L71" s="303"/>
      <c r="M71" s="303"/>
      <c r="N71" s="303"/>
    </row>
    <row r="72" spans="8:14" x14ac:dyDescent="0.2">
      <c r="H72" s="303"/>
      <c r="I72" s="303"/>
      <c r="J72" s="303"/>
      <c r="K72" s="303"/>
      <c r="L72" s="303"/>
      <c r="M72" s="303"/>
      <c r="N72" s="303"/>
    </row>
    <row r="73" spans="8:14" x14ac:dyDescent="0.2">
      <c r="H73" s="303"/>
      <c r="I73" s="303"/>
      <c r="J73" s="303"/>
      <c r="K73" s="303"/>
      <c r="L73" s="303"/>
      <c r="M73" s="303"/>
      <c r="N73" s="303"/>
    </row>
    <row r="74" spans="8:14" x14ac:dyDescent="0.2">
      <c r="H74" s="303"/>
      <c r="I74" s="303"/>
      <c r="J74" s="303"/>
      <c r="K74" s="303"/>
      <c r="L74" s="303"/>
      <c r="M74" s="303"/>
      <c r="N74" s="303"/>
    </row>
    <row r="75" spans="8:14" x14ac:dyDescent="0.2">
      <c r="H75" s="303"/>
      <c r="I75" s="303"/>
      <c r="J75" s="303"/>
      <c r="K75" s="303"/>
      <c r="L75" s="303"/>
      <c r="M75" s="303"/>
      <c r="N75" s="303"/>
    </row>
    <row r="76" spans="8:14" x14ac:dyDescent="0.2">
      <c r="H76" s="303"/>
      <c r="I76" s="303"/>
      <c r="J76" s="303"/>
      <c r="K76" s="303"/>
      <c r="L76" s="303"/>
      <c r="M76" s="303"/>
      <c r="N76" s="303"/>
    </row>
    <row r="77" spans="8:14" x14ac:dyDescent="0.2">
      <c r="H77" s="303"/>
      <c r="I77" s="303"/>
      <c r="J77" s="303"/>
      <c r="K77" s="303"/>
      <c r="L77" s="303"/>
      <c r="M77" s="303"/>
      <c r="N77" s="303"/>
    </row>
    <row r="78" spans="8:14" x14ac:dyDescent="0.2">
      <c r="H78" s="303"/>
      <c r="I78" s="303"/>
      <c r="J78" s="303"/>
      <c r="K78" s="303"/>
      <c r="L78" s="303"/>
      <c r="M78" s="303"/>
      <c r="N78" s="303"/>
    </row>
    <row r="79" spans="8:14" x14ac:dyDescent="0.2">
      <c r="H79" s="303"/>
      <c r="I79" s="303"/>
      <c r="J79" s="303"/>
      <c r="K79" s="303"/>
      <c r="L79" s="303"/>
      <c r="M79" s="303"/>
      <c r="N79" s="303"/>
    </row>
    <row r="80" spans="8:14" x14ac:dyDescent="0.2">
      <c r="H80" s="303"/>
      <c r="I80" s="303"/>
      <c r="J80" s="303"/>
      <c r="K80" s="303"/>
      <c r="L80" s="303"/>
      <c r="M80" s="303"/>
      <c r="N80" s="303"/>
    </row>
    <row r="81" spans="8:14" x14ac:dyDescent="0.2">
      <c r="H81" s="303"/>
      <c r="I81" s="303"/>
      <c r="J81" s="303"/>
      <c r="K81" s="303"/>
      <c r="L81" s="303"/>
      <c r="M81" s="303"/>
      <c r="N81" s="303"/>
    </row>
    <row r="82" spans="8:14" x14ac:dyDescent="0.2">
      <c r="H82" s="303"/>
      <c r="I82" s="303"/>
      <c r="J82" s="303"/>
      <c r="K82" s="303"/>
      <c r="L82" s="303"/>
      <c r="M82" s="303"/>
      <c r="N82" s="303"/>
    </row>
    <row r="83" spans="8:14" x14ac:dyDescent="0.2">
      <c r="H83" s="303"/>
      <c r="I83" s="303"/>
      <c r="J83" s="303"/>
      <c r="K83" s="303"/>
      <c r="L83" s="303"/>
      <c r="M83" s="303"/>
      <c r="N83" s="303"/>
    </row>
    <row r="84" spans="8:14" x14ac:dyDescent="0.2">
      <c r="H84" s="303"/>
      <c r="I84" s="303"/>
      <c r="J84" s="303"/>
      <c r="K84" s="303"/>
      <c r="L84" s="303"/>
      <c r="M84" s="303"/>
      <c r="N84" s="303"/>
    </row>
    <row r="85" spans="8:14" x14ac:dyDescent="0.2">
      <c r="H85" s="303"/>
      <c r="I85" s="303"/>
      <c r="J85" s="303"/>
      <c r="K85" s="303"/>
      <c r="L85" s="303"/>
      <c r="M85" s="303"/>
      <c r="N85" s="303"/>
    </row>
    <row r="86" spans="8:14" x14ac:dyDescent="0.2">
      <c r="H86" s="303"/>
      <c r="I86" s="303"/>
      <c r="J86" s="303"/>
      <c r="K86" s="303"/>
      <c r="L86" s="303"/>
      <c r="M86" s="303"/>
      <c r="N86" s="303"/>
    </row>
    <row r="87" spans="8:14" x14ac:dyDescent="0.2">
      <c r="H87" s="303"/>
      <c r="I87" s="303"/>
      <c r="J87" s="303"/>
      <c r="K87" s="303"/>
      <c r="L87" s="303"/>
      <c r="M87" s="303"/>
      <c r="N87" s="303"/>
    </row>
    <row r="88" spans="8:14" x14ac:dyDescent="0.2">
      <c r="H88" s="303"/>
      <c r="I88" s="303"/>
      <c r="J88" s="303"/>
      <c r="K88" s="303"/>
      <c r="L88" s="303"/>
      <c r="M88" s="303"/>
      <c r="N88" s="303"/>
    </row>
    <row r="89" spans="8:14" x14ac:dyDescent="0.2">
      <c r="H89" s="303"/>
      <c r="I89" s="303"/>
      <c r="J89" s="303"/>
      <c r="K89" s="303"/>
      <c r="L89" s="303"/>
      <c r="M89" s="303"/>
      <c r="N89" s="303"/>
    </row>
    <row r="90" spans="8:14" x14ac:dyDescent="0.2">
      <c r="H90" s="303"/>
      <c r="I90" s="303"/>
      <c r="J90" s="303"/>
      <c r="K90" s="303"/>
      <c r="L90" s="303"/>
      <c r="M90" s="303"/>
      <c r="N90" s="303"/>
    </row>
    <row r="91" spans="8:14" x14ac:dyDescent="0.2">
      <c r="H91" s="303"/>
      <c r="I91" s="303"/>
      <c r="J91" s="303"/>
      <c r="K91" s="303"/>
      <c r="L91" s="303"/>
      <c r="M91" s="303"/>
      <c r="N91" s="303"/>
    </row>
    <row r="92" spans="8:14" x14ac:dyDescent="0.2">
      <c r="H92" s="303"/>
      <c r="I92" s="303"/>
      <c r="J92" s="303"/>
      <c r="K92" s="303"/>
      <c r="L92" s="303"/>
      <c r="M92" s="303"/>
      <c r="N92" s="303"/>
    </row>
    <row r="93" spans="8:14" x14ac:dyDescent="0.2">
      <c r="H93" s="303"/>
      <c r="I93" s="303"/>
      <c r="J93" s="303"/>
      <c r="K93" s="303"/>
      <c r="L93" s="303"/>
      <c r="M93" s="303"/>
      <c r="N93" s="303"/>
    </row>
    <row r="94" spans="8:14" x14ac:dyDescent="0.2">
      <c r="H94" s="303"/>
      <c r="I94" s="303"/>
      <c r="J94" s="303"/>
      <c r="K94" s="303"/>
      <c r="L94" s="303"/>
      <c r="M94" s="303"/>
      <c r="N94" s="303"/>
    </row>
    <row r="95" spans="8:14" x14ac:dyDescent="0.2">
      <c r="H95" s="303"/>
      <c r="I95" s="303"/>
      <c r="J95" s="303"/>
      <c r="K95" s="303"/>
      <c r="L95" s="303"/>
      <c r="M95" s="303"/>
      <c r="N95" s="303"/>
    </row>
    <row r="96" spans="8:14" x14ac:dyDescent="0.2">
      <c r="H96" s="303"/>
      <c r="I96" s="303"/>
      <c r="J96" s="303"/>
      <c r="K96" s="303"/>
      <c r="L96" s="303"/>
      <c r="M96" s="303"/>
      <c r="N96" s="303"/>
    </row>
    <row r="97" spans="8:14" x14ac:dyDescent="0.2">
      <c r="H97" s="303"/>
      <c r="I97" s="303"/>
      <c r="J97" s="303"/>
      <c r="K97" s="303"/>
      <c r="L97" s="303"/>
      <c r="M97" s="303"/>
      <c r="N97" s="303"/>
    </row>
    <row r="98" spans="8:14" x14ac:dyDescent="0.2">
      <c r="H98" s="303"/>
      <c r="I98" s="303"/>
      <c r="J98" s="303"/>
      <c r="K98" s="303"/>
      <c r="L98" s="303"/>
      <c r="M98" s="303"/>
      <c r="N98" s="303"/>
    </row>
    <row r="99" spans="8:14" x14ac:dyDescent="0.2">
      <c r="H99" s="303"/>
      <c r="I99" s="303"/>
      <c r="J99" s="303"/>
      <c r="K99" s="303"/>
      <c r="L99" s="303"/>
      <c r="M99" s="303"/>
      <c r="N99" s="303"/>
    </row>
    <row r="100" spans="8:14" x14ac:dyDescent="0.2">
      <c r="H100" s="303"/>
      <c r="I100" s="303"/>
      <c r="J100" s="303"/>
      <c r="K100" s="303"/>
      <c r="L100" s="303"/>
      <c r="M100" s="303"/>
      <c r="N100" s="303"/>
    </row>
    <row r="101" spans="8:14" x14ac:dyDescent="0.2">
      <c r="H101" s="303"/>
      <c r="I101" s="303"/>
      <c r="J101" s="303"/>
      <c r="K101" s="303"/>
      <c r="L101" s="303"/>
      <c r="M101" s="303"/>
      <c r="N101" s="303"/>
    </row>
    <row r="102" spans="8:14" x14ac:dyDescent="0.2">
      <c r="H102" s="303"/>
      <c r="I102" s="303"/>
      <c r="J102" s="303"/>
      <c r="K102" s="303"/>
      <c r="L102" s="303"/>
      <c r="M102" s="303"/>
      <c r="N102" s="303"/>
    </row>
    <row r="103" spans="8:14" x14ac:dyDescent="0.2">
      <c r="H103" s="303"/>
      <c r="I103" s="303"/>
      <c r="J103" s="303"/>
      <c r="K103" s="303"/>
      <c r="L103" s="303"/>
      <c r="M103" s="303"/>
      <c r="N103" s="303"/>
    </row>
    <row r="104" spans="8:14" x14ac:dyDescent="0.2">
      <c r="H104" s="303"/>
      <c r="I104" s="303"/>
      <c r="J104" s="303"/>
      <c r="K104" s="303"/>
      <c r="L104" s="303"/>
      <c r="M104" s="303"/>
      <c r="N104" s="303"/>
    </row>
    <row r="105" spans="8:14" x14ac:dyDescent="0.2">
      <c r="H105" s="303"/>
      <c r="I105" s="303"/>
      <c r="J105" s="303"/>
      <c r="K105" s="303"/>
      <c r="L105" s="303"/>
      <c r="M105" s="303"/>
      <c r="N105" s="303"/>
    </row>
    <row r="106" spans="8:14" x14ac:dyDescent="0.2">
      <c r="H106" s="303"/>
      <c r="I106" s="303"/>
      <c r="J106" s="303"/>
      <c r="K106" s="303"/>
      <c r="L106" s="303"/>
      <c r="M106" s="303"/>
      <c r="N106" s="303"/>
    </row>
    <row r="107" spans="8:14" x14ac:dyDescent="0.2">
      <c r="H107" s="303"/>
      <c r="I107" s="303"/>
      <c r="J107" s="303"/>
      <c r="K107" s="303"/>
      <c r="L107" s="303"/>
      <c r="M107" s="303"/>
      <c r="N107" s="303"/>
    </row>
    <row r="108" spans="8:14" x14ac:dyDescent="0.2">
      <c r="H108" s="303"/>
      <c r="I108" s="303"/>
      <c r="J108" s="303"/>
      <c r="K108" s="303"/>
      <c r="L108" s="303"/>
      <c r="M108" s="303"/>
      <c r="N108" s="303"/>
    </row>
    <row r="109" spans="8:14" x14ac:dyDescent="0.2">
      <c r="H109" s="303"/>
      <c r="I109" s="303"/>
      <c r="J109" s="303"/>
      <c r="K109" s="303"/>
      <c r="L109" s="303"/>
      <c r="M109" s="303"/>
      <c r="N109" s="303"/>
    </row>
    <row r="110" spans="8:14" x14ac:dyDescent="0.2">
      <c r="H110" s="303"/>
      <c r="I110" s="303"/>
      <c r="J110" s="303"/>
      <c r="K110" s="303"/>
      <c r="L110" s="303"/>
      <c r="M110" s="303"/>
      <c r="N110" s="303"/>
    </row>
    <row r="111" spans="8:14" x14ac:dyDescent="0.2">
      <c r="H111" s="303"/>
      <c r="I111" s="303"/>
      <c r="J111" s="303"/>
      <c r="K111" s="303"/>
      <c r="L111" s="303"/>
      <c r="M111" s="303"/>
      <c r="N111" s="303"/>
    </row>
    <row r="112" spans="8:14" x14ac:dyDescent="0.2">
      <c r="H112" s="303"/>
      <c r="I112" s="303"/>
      <c r="J112" s="303"/>
      <c r="K112" s="303"/>
      <c r="L112" s="303"/>
      <c r="M112" s="303"/>
      <c r="N112" s="303"/>
    </row>
    <row r="113" spans="8:14" x14ac:dyDescent="0.2">
      <c r="H113" s="303"/>
      <c r="I113" s="303"/>
      <c r="J113" s="303"/>
      <c r="K113" s="303"/>
      <c r="L113" s="303"/>
      <c r="M113" s="303"/>
      <c r="N113" s="303"/>
    </row>
    <row r="114" spans="8:14" x14ac:dyDescent="0.2">
      <c r="H114" s="303"/>
      <c r="I114" s="303"/>
      <c r="J114" s="303"/>
      <c r="K114" s="303"/>
      <c r="L114" s="303"/>
      <c r="M114" s="303"/>
      <c r="N114" s="303"/>
    </row>
    <row r="115" spans="8:14" x14ac:dyDescent="0.2">
      <c r="H115" s="303"/>
      <c r="I115" s="303"/>
      <c r="J115" s="303"/>
      <c r="K115" s="303"/>
      <c r="L115" s="303"/>
      <c r="M115" s="303"/>
      <c r="N115" s="303"/>
    </row>
    <row r="116" spans="8:14" x14ac:dyDescent="0.2">
      <c r="H116" s="303"/>
      <c r="I116" s="303"/>
      <c r="J116" s="303"/>
      <c r="K116" s="303"/>
      <c r="L116" s="303"/>
      <c r="M116" s="303"/>
      <c r="N116" s="303"/>
    </row>
    <row r="117" spans="8:14" x14ac:dyDescent="0.2">
      <c r="H117" s="303"/>
      <c r="I117" s="303"/>
      <c r="J117" s="303"/>
      <c r="K117" s="303"/>
      <c r="L117" s="303"/>
      <c r="M117" s="303"/>
      <c r="N117" s="303"/>
    </row>
    <row r="118" spans="8:14" x14ac:dyDescent="0.2">
      <c r="H118" s="303"/>
      <c r="I118" s="303"/>
      <c r="J118" s="303"/>
      <c r="K118" s="303"/>
      <c r="L118" s="303"/>
      <c r="M118" s="303"/>
      <c r="N118" s="303"/>
    </row>
    <row r="119" spans="8:14" x14ac:dyDescent="0.2">
      <c r="H119" s="303"/>
      <c r="I119" s="303"/>
      <c r="J119" s="303"/>
      <c r="K119" s="303"/>
      <c r="L119" s="303"/>
      <c r="M119" s="303"/>
      <c r="N119" s="303"/>
    </row>
    <row r="120" spans="8:14" x14ac:dyDescent="0.2">
      <c r="H120" s="303"/>
      <c r="I120" s="303"/>
      <c r="J120" s="303"/>
      <c r="K120" s="303"/>
      <c r="L120" s="303"/>
      <c r="M120" s="303"/>
      <c r="N120" s="303"/>
    </row>
    <row r="121" spans="8:14" x14ac:dyDescent="0.2">
      <c r="H121" s="303"/>
      <c r="I121" s="303"/>
      <c r="J121" s="303"/>
      <c r="K121" s="303"/>
      <c r="L121" s="303"/>
      <c r="M121" s="303"/>
      <c r="N121" s="303"/>
    </row>
    <row r="122" spans="8:14" x14ac:dyDescent="0.2">
      <c r="H122" s="303"/>
      <c r="I122" s="303"/>
      <c r="J122" s="303"/>
      <c r="K122" s="303"/>
      <c r="L122" s="303"/>
      <c r="M122" s="303"/>
      <c r="N122" s="303"/>
    </row>
    <row r="123" spans="8:14" x14ac:dyDescent="0.2">
      <c r="H123" s="303"/>
      <c r="I123" s="303"/>
      <c r="J123" s="303"/>
      <c r="K123" s="303"/>
      <c r="L123" s="303"/>
      <c r="M123" s="303"/>
      <c r="N123" s="303"/>
    </row>
    <row r="124" spans="8:14" x14ac:dyDescent="0.2">
      <c r="H124" s="303"/>
      <c r="I124" s="303"/>
      <c r="J124" s="303"/>
      <c r="K124" s="303"/>
      <c r="L124" s="303"/>
      <c r="M124" s="303"/>
      <c r="N124" s="303"/>
    </row>
    <row r="125" spans="8:14" x14ac:dyDescent="0.2">
      <c r="H125" s="303"/>
      <c r="I125" s="303"/>
      <c r="J125" s="303"/>
      <c r="K125" s="303"/>
      <c r="L125" s="303"/>
      <c r="M125" s="303"/>
      <c r="N125" s="303"/>
    </row>
    <row r="126" spans="8:14" x14ac:dyDescent="0.2">
      <c r="H126" s="303"/>
      <c r="I126" s="303"/>
      <c r="J126" s="303"/>
      <c r="K126" s="303"/>
      <c r="L126" s="303"/>
      <c r="M126" s="303"/>
      <c r="N126" s="303"/>
    </row>
    <row r="127" spans="8:14" x14ac:dyDescent="0.2">
      <c r="H127" s="303"/>
      <c r="I127" s="303"/>
      <c r="J127" s="303"/>
      <c r="K127" s="303"/>
      <c r="L127" s="303"/>
      <c r="M127" s="303"/>
      <c r="N127" s="303"/>
    </row>
    <row r="128" spans="8:14" x14ac:dyDescent="0.2">
      <c r="H128" s="303"/>
      <c r="I128" s="303"/>
      <c r="J128" s="303"/>
      <c r="K128" s="303"/>
      <c r="L128" s="303"/>
      <c r="M128" s="303"/>
      <c r="N128" s="303"/>
    </row>
    <row r="129" spans="8:14" x14ac:dyDescent="0.2">
      <c r="H129" s="303"/>
      <c r="I129" s="303"/>
      <c r="J129" s="303"/>
      <c r="K129" s="303"/>
      <c r="L129" s="303"/>
      <c r="M129" s="303"/>
      <c r="N129" s="303"/>
    </row>
    <row r="130" spans="8:14" x14ac:dyDescent="0.2">
      <c r="H130" s="303"/>
      <c r="I130" s="303"/>
      <c r="J130" s="303"/>
      <c r="K130" s="303"/>
      <c r="L130" s="303"/>
      <c r="M130" s="303"/>
      <c r="N130" s="303"/>
    </row>
    <row r="131" spans="8:14" x14ac:dyDescent="0.2">
      <c r="H131" s="303"/>
      <c r="I131" s="303"/>
      <c r="J131" s="303"/>
      <c r="K131" s="303"/>
      <c r="L131" s="303"/>
      <c r="M131" s="303"/>
      <c r="N131" s="303"/>
    </row>
    <row r="132" spans="8:14" x14ac:dyDescent="0.2">
      <c r="H132" s="303"/>
      <c r="I132" s="303"/>
      <c r="J132" s="303"/>
      <c r="K132" s="303"/>
      <c r="L132" s="303"/>
      <c r="M132" s="303"/>
      <c r="N132" s="303"/>
    </row>
    <row r="133" spans="8:14" x14ac:dyDescent="0.2">
      <c r="H133" s="303"/>
      <c r="I133" s="303"/>
      <c r="J133" s="303"/>
      <c r="K133" s="303"/>
      <c r="L133" s="303"/>
      <c r="M133" s="303"/>
      <c r="N133" s="303"/>
    </row>
    <row r="134" spans="8:14" x14ac:dyDescent="0.2">
      <c r="H134" s="303"/>
      <c r="I134" s="303"/>
      <c r="J134" s="303"/>
      <c r="K134" s="303"/>
      <c r="L134" s="303"/>
      <c r="M134" s="303"/>
      <c r="N134" s="303"/>
    </row>
    <row r="135" spans="8:14" x14ac:dyDescent="0.2">
      <c r="H135" s="303"/>
      <c r="I135" s="303"/>
      <c r="J135" s="303"/>
      <c r="K135" s="303"/>
      <c r="L135" s="303"/>
      <c r="M135" s="303"/>
      <c r="N135" s="303"/>
    </row>
    <row r="136" spans="8:14" x14ac:dyDescent="0.2">
      <c r="H136" s="303"/>
      <c r="I136" s="303"/>
      <c r="J136" s="303"/>
      <c r="K136" s="303"/>
      <c r="L136" s="303"/>
      <c r="M136" s="303"/>
      <c r="N136" s="303"/>
    </row>
    <row r="137" spans="8:14" x14ac:dyDescent="0.2">
      <c r="H137" s="303"/>
      <c r="I137" s="303"/>
      <c r="J137" s="303"/>
      <c r="K137" s="303"/>
      <c r="L137" s="303"/>
      <c r="M137" s="303"/>
      <c r="N137" s="303"/>
    </row>
    <row r="138" spans="8:14" x14ac:dyDescent="0.2">
      <c r="H138" s="303"/>
      <c r="I138" s="303"/>
      <c r="J138" s="303"/>
      <c r="K138" s="303"/>
      <c r="L138" s="303"/>
      <c r="M138" s="303"/>
      <c r="N138" s="303"/>
    </row>
    <row r="139" spans="8:14" x14ac:dyDescent="0.2">
      <c r="H139" s="303"/>
      <c r="I139" s="303"/>
      <c r="J139" s="303"/>
      <c r="K139" s="303"/>
      <c r="L139" s="303"/>
      <c r="M139" s="303"/>
      <c r="N139" s="303"/>
    </row>
    <row r="140" spans="8:14" x14ac:dyDescent="0.2">
      <c r="H140" s="303"/>
      <c r="I140" s="303"/>
      <c r="J140" s="303"/>
      <c r="K140" s="303"/>
      <c r="L140" s="303"/>
      <c r="M140" s="303"/>
      <c r="N140" s="303"/>
    </row>
    <row r="141" spans="8:14" x14ac:dyDescent="0.2">
      <c r="H141" s="303"/>
      <c r="I141" s="303"/>
      <c r="J141" s="303"/>
      <c r="K141" s="303"/>
      <c r="L141" s="303"/>
      <c r="M141" s="303"/>
      <c r="N141" s="303"/>
    </row>
    <row r="142" spans="8:14" x14ac:dyDescent="0.2">
      <c r="H142" s="303"/>
      <c r="I142" s="303"/>
      <c r="J142" s="303"/>
      <c r="K142" s="303"/>
      <c r="L142" s="303"/>
      <c r="M142" s="303"/>
      <c r="N142" s="303"/>
    </row>
    <row r="143" spans="8:14" x14ac:dyDescent="0.2">
      <c r="H143" s="303"/>
      <c r="I143" s="303"/>
      <c r="J143" s="303"/>
      <c r="K143" s="303"/>
      <c r="L143" s="303"/>
      <c r="M143" s="303"/>
      <c r="N143" s="303"/>
    </row>
    <row r="144" spans="8:14" x14ac:dyDescent="0.2">
      <c r="H144" s="303"/>
      <c r="I144" s="303"/>
      <c r="J144" s="303"/>
      <c r="K144" s="303"/>
      <c r="L144" s="303"/>
      <c r="M144" s="303"/>
      <c r="N144" s="303"/>
    </row>
    <row r="145" spans="8:14" x14ac:dyDescent="0.2">
      <c r="H145" s="303"/>
      <c r="I145" s="303"/>
      <c r="J145" s="303"/>
      <c r="K145" s="303"/>
      <c r="L145" s="303"/>
      <c r="M145" s="303"/>
      <c r="N145" s="303"/>
    </row>
    <row r="146" spans="8:14" x14ac:dyDescent="0.2">
      <c r="H146" s="303"/>
      <c r="I146" s="303"/>
      <c r="J146" s="303"/>
      <c r="K146" s="303"/>
      <c r="L146" s="303"/>
      <c r="M146" s="303"/>
      <c r="N146" s="303"/>
    </row>
    <row r="147" spans="8:14" x14ac:dyDescent="0.2">
      <c r="H147" s="303"/>
      <c r="I147" s="303"/>
      <c r="J147" s="303"/>
      <c r="K147" s="303"/>
      <c r="L147" s="303"/>
      <c r="M147" s="303"/>
      <c r="N147" s="303"/>
    </row>
    <row r="148" spans="8:14" x14ac:dyDescent="0.2">
      <c r="H148" s="303"/>
      <c r="I148" s="303"/>
      <c r="J148" s="303"/>
      <c r="K148" s="303"/>
      <c r="L148" s="303"/>
      <c r="M148" s="303"/>
      <c r="N148" s="303"/>
    </row>
    <row r="149" spans="8:14" x14ac:dyDescent="0.2">
      <c r="H149" s="303"/>
      <c r="I149" s="303"/>
      <c r="J149" s="303"/>
      <c r="K149" s="303"/>
      <c r="L149" s="303"/>
      <c r="M149" s="303"/>
      <c r="N149" s="303"/>
    </row>
    <row r="150" spans="8:14" x14ac:dyDescent="0.2">
      <c r="H150" s="303"/>
      <c r="I150" s="303"/>
      <c r="J150" s="303"/>
      <c r="K150" s="303"/>
      <c r="L150" s="303"/>
      <c r="M150" s="303"/>
      <c r="N150" s="303"/>
    </row>
    <row r="151" spans="8:14" x14ac:dyDescent="0.2">
      <c r="H151" s="303"/>
      <c r="I151" s="303"/>
      <c r="J151" s="303"/>
      <c r="K151" s="303"/>
      <c r="L151" s="303"/>
      <c r="M151" s="303"/>
      <c r="N151" s="303"/>
    </row>
    <row r="152" spans="8:14" x14ac:dyDescent="0.2">
      <c r="H152" s="303"/>
      <c r="I152" s="303"/>
      <c r="J152" s="303"/>
      <c r="K152" s="303"/>
      <c r="L152" s="303"/>
      <c r="M152" s="303"/>
      <c r="N152" s="303"/>
    </row>
    <row r="153" spans="8:14" x14ac:dyDescent="0.2">
      <c r="H153" s="303"/>
      <c r="I153" s="303"/>
      <c r="J153" s="303"/>
      <c r="K153" s="303"/>
      <c r="L153" s="303"/>
      <c r="M153" s="303"/>
      <c r="N153" s="303"/>
    </row>
    <row r="154" spans="8:14" x14ac:dyDescent="0.2">
      <c r="H154" s="303"/>
      <c r="I154" s="303"/>
      <c r="J154" s="303"/>
      <c r="K154" s="303"/>
      <c r="L154" s="303"/>
      <c r="M154" s="303"/>
      <c r="N154" s="303"/>
    </row>
    <row r="155" spans="8:14" x14ac:dyDescent="0.2">
      <c r="H155" s="303"/>
      <c r="I155" s="303"/>
      <c r="J155" s="303"/>
      <c r="K155" s="303"/>
      <c r="L155" s="303"/>
      <c r="M155" s="303"/>
      <c r="N155" s="303"/>
    </row>
    <row r="156" spans="8:14" x14ac:dyDescent="0.2">
      <c r="H156" s="303"/>
      <c r="I156" s="303"/>
      <c r="J156" s="303"/>
      <c r="K156" s="303"/>
      <c r="L156" s="303"/>
      <c r="M156" s="303"/>
      <c r="N156" s="303"/>
    </row>
    <row r="157" spans="8:14" x14ac:dyDescent="0.2">
      <c r="H157" s="303"/>
      <c r="I157" s="303"/>
      <c r="J157" s="303"/>
      <c r="K157" s="303"/>
      <c r="L157" s="303"/>
      <c r="M157" s="303"/>
      <c r="N157" s="303"/>
    </row>
    <row r="158" spans="8:14" x14ac:dyDescent="0.2">
      <c r="H158" s="303"/>
      <c r="I158" s="303"/>
      <c r="J158" s="303"/>
      <c r="K158" s="303"/>
      <c r="L158" s="303"/>
      <c r="M158" s="303"/>
      <c r="N158" s="303"/>
    </row>
    <row r="159" spans="8:14" x14ac:dyDescent="0.2">
      <c r="H159" s="303"/>
      <c r="I159" s="303"/>
      <c r="J159" s="303"/>
      <c r="K159" s="303"/>
      <c r="L159" s="303"/>
      <c r="M159" s="303"/>
      <c r="N159" s="303"/>
    </row>
    <row r="160" spans="8:14" x14ac:dyDescent="0.2">
      <c r="H160" s="303"/>
      <c r="I160" s="303"/>
      <c r="J160" s="303"/>
      <c r="K160" s="303"/>
      <c r="L160" s="303"/>
      <c r="M160" s="303"/>
      <c r="N160" s="303"/>
    </row>
    <row r="161" spans="8:14" x14ac:dyDescent="0.2">
      <c r="H161" s="303"/>
      <c r="I161" s="303"/>
      <c r="J161" s="303"/>
      <c r="K161" s="303"/>
      <c r="L161" s="303"/>
      <c r="M161" s="303"/>
      <c r="N161" s="303"/>
    </row>
    <row r="162" spans="8:14" x14ac:dyDescent="0.2">
      <c r="H162" s="303"/>
      <c r="I162" s="303"/>
      <c r="J162" s="303"/>
      <c r="K162" s="303"/>
      <c r="L162" s="303"/>
      <c r="M162" s="303"/>
      <c r="N162" s="303"/>
    </row>
    <row r="163" spans="8:14" x14ac:dyDescent="0.2">
      <c r="H163" s="303"/>
      <c r="I163" s="303"/>
      <c r="J163" s="303"/>
      <c r="K163" s="303"/>
      <c r="L163" s="303"/>
      <c r="M163" s="303"/>
      <c r="N163" s="303"/>
    </row>
    <row r="164" spans="8:14" x14ac:dyDescent="0.2">
      <c r="H164" s="303"/>
      <c r="I164" s="303"/>
      <c r="J164" s="303"/>
      <c r="K164" s="303"/>
      <c r="L164" s="303"/>
      <c r="M164" s="303"/>
      <c r="N164" s="303"/>
    </row>
    <row r="165" spans="8:14" x14ac:dyDescent="0.2">
      <c r="H165" s="303"/>
      <c r="I165" s="303"/>
      <c r="J165" s="303"/>
      <c r="K165" s="303"/>
      <c r="L165" s="303"/>
      <c r="M165" s="303"/>
      <c r="N165" s="303"/>
    </row>
    <row r="166" spans="8:14" x14ac:dyDescent="0.2">
      <c r="H166" s="303"/>
      <c r="I166" s="303"/>
      <c r="J166" s="303"/>
      <c r="K166" s="303"/>
      <c r="L166" s="303"/>
      <c r="M166" s="303"/>
      <c r="N166" s="303"/>
    </row>
    <row r="167" spans="8:14" x14ac:dyDescent="0.2">
      <c r="H167" s="303"/>
      <c r="I167" s="303"/>
      <c r="J167" s="303"/>
      <c r="K167" s="303"/>
      <c r="L167" s="303"/>
      <c r="M167" s="303"/>
      <c r="N167" s="303"/>
    </row>
    <row r="168" spans="8:14" x14ac:dyDescent="0.2">
      <c r="H168" s="303"/>
      <c r="I168" s="303"/>
      <c r="J168" s="303"/>
      <c r="K168" s="303"/>
      <c r="L168" s="303"/>
      <c r="M168" s="303"/>
      <c r="N168" s="303"/>
    </row>
    <row r="169" spans="8:14" x14ac:dyDescent="0.2">
      <c r="H169" s="303"/>
      <c r="I169" s="303"/>
      <c r="J169" s="303"/>
      <c r="K169" s="303"/>
      <c r="L169" s="303"/>
      <c r="M169" s="303"/>
      <c r="N169" s="303"/>
    </row>
    <row r="170" spans="8:14" x14ac:dyDescent="0.2">
      <c r="H170" s="303"/>
      <c r="I170" s="303"/>
      <c r="J170" s="303"/>
      <c r="K170" s="303"/>
      <c r="L170" s="303"/>
      <c r="M170" s="303"/>
      <c r="N170" s="303"/>
    </row>
    <row r="171" spans="8:14" x14ac:dyDescent="0.2">
      <c r="H171" s="303"/>
      <c r="I171" s="303"/>
      <c r="J171" s="303"/>
      <c r="K171" s="303"/>
      <c r="L171" s="303"/>
      <c r="M171" s="303"/>
      <c r="N171" s="303"/>
    </row>
    <row r="172" spans="8:14" x14ac:dyDescent="0.2">
      <c r="H172" s="303"/>
      <c r="I172" s="303"/>
      <c r="J172" s="303"/>
      <c r="K172" s="303"/>
      <c r="L172" s="303"/>
      <c r="M172" s="303"/>
      <c r="N172" s="303"/>
    </row>
    <row r="173" spans="8:14" x14ac:dyDescent="0.2">
      <c r="H173" s="303"/>
      <c r="I173" s="303"/>
      <c r="J173" s="303"/>
      <c r="K173" s="303"/>
      <c r="L173" s="303"/>
      <c r="M173" s="303"/>
      <c r="N173" s="303"/>
    </row>
    <row r="174" spans="8:14" x14ac:dyDescent="0.2">
      <c r="H174" s="303"/>
      <c r="I174" s="303"/>
      <c r="J174" s="303"/>
      <c r="K174" s="303"/>
      <c r="L174" s="303"/>
      <c r="M174" s="303"/>
      <c r="N174" s="303"/>
    </row>
    <row r="175" spans="8:14" x14ac:dyDescent="0.2">
      <c r="H175" s="303"/>
      <c r="I175" s="303"/>
      <c r="J175" s="303"/>
      <c r="K175" s="303"/>
      <c r="L175" s="303"/>
      <c r="M175" s="303"/>
      <c r="N175" s="303"/>
    </row>
    <row r="176" spans="8:14" x14ac:dyDescent="0.2">
      <c r="H176" s="303"/>
      <c r="I176" s="303"/>
      <c r="J176" s="303"/>
      <c r="K176" s="303"/>
      <c r="L176" s="303"/>
      <c r="M176" s="303"/>
      <c r="N176" s="303"/>
    </row>
    <row r="177" spans="8:14" x14ac:dyDescent="0.2">
      <c r="H177" s="303"/>
      <c r="I177" s="303"/>
      <c r="J177" s="303"/>
      <c r="K177" s="303"/>
      <c r="L177" s="303"/>
      <c r="M177" s="303"/>
      <c r="N177" s="303"/>
    </row>
    <row r="178" spans="8:14" x14ac:dyDescent="0.2">
      <c r="H178" s="303"/>
      <c r="I178" s="303"/>
      <c r="J178" s="303"/>
      <c r="K178" s="303"/>
      <c r="L178" s="303"/>
      <c r="M178" s="303"/>
      <c r="N178" s="303"/>
    </row>
    <row r="179" spans="8:14" x14ac:dyDescent="0.2">
      <c r="H179" s="303"/>
      <c r="I179" s="303"/>
      <c r="J179" s="303"/>
      <c r="K179" s="303"/>
      <c r="L179" s="303"/>
      <c r="M179" s="303"/>
      <c r="N179" s="303"/>
    </row>
    <row r="180" spans="8:14" x14ac:dyDescent="0.2">
      <c r="H180" s="303"/>
      <c r="I180" s="303"/>
      <c r="J180" s="303"/>
      <c r="K180" s="303"/>
      <c r="L180" s="303"/>
      <c r="M180" s="303"/>
      <c r="N180" s="303"/>
    </row>
    <row r="181" spans="8:14" x14ac:dyDescent="0.2">
      <c r="H181" s="303"/>
      <c r="I181" s="303"/>
      <c r="J181" s="303"/>
      <c r="K181" s="303"/>
      <c r="L181" s="303"/>
      <c r="M181" s="303"/>
      <c r="N181" s="303"/>
    </row>
    <row r="182" spans="8:14" x14ac:dyDescent="0.2">
      <c r="H182" s="303"/>
      <c r="I182" s="303"/>
      <c r="J182" s="303"/>
      <c r="K182" s="303"/>
      <c r="L182" s="303"/>
      <c r="M182" s="303"/>
      <c r="N182" s="303"/>
    </row>
    <row r="183" spans="8:14" x14ac:dyDescent="0.2">
      <c r="H183" s="303"/>
      <c r="I183" s="303"/>
      <c r="J183" s="303"/>
      <c r="K183" s="303"/>
      <c r="L183" s="303"/>
      <c r="M183" s="303"/>
      <c r="N183" s="303"/>
    </row>
    <row r="184" spans="8:14" x14ac:dyDescent="0.2">
      <c r="H184" s="303"/>
      <c r="I184" s="303"/>
      <c r="J184" s="303"/>
      <c r="K184" s="303"/>
      <c r="L184" s="303"/>
      <c r="M184" s="303"/>
      <c r="N184" s="303"/>
    </row>
    <row r="185" spans="8:14" x14ac:dyDescent="0.2">
      <c r="H185" s="303"/>
      <c r="I185" s="303"/>
      <c r="J185" s="303"/>
      <c r="K185" s="303"/>
      <c r="L185" s="303"/>
      <c r="M185" s="303"/>
      <c r="N185" s="303"/>
    </row>
    <row r="186" spans="8:14" x14ac:dyDescent="0.2">
      <c r="H186" s="303"/>
      <c r="I186" s="303"/>
      <c r="J186" s="303"/>
      <c r="K186" s="303"/>
      <c r="L186" s="303"/>
      <c r="M186" s="303"/>
      <c r="N186" s="303"/>
    </row>
    <row r="187" spans="8:14" x14ac:dyDescent="0.2">
      <c r="H187" s="303"/>
      <c r="I187" s="303"/>
      <c r="J187" s="303"/>
      <c r="K187" s="303"/>
      <c r="L187" s="303"/>
      <c r="M187" s="303"/>
      <c r="N187" s="303"/>
    </row>
    <row r="188" spans="8:14" x14ac:dyDescent="0.2">
      <c r="H188" s="303"/>
      <c r="I188" s="303"/>
      <c r="J188" s="303"/>
      <c r="K188" s="303"/>
      <c r="L188" s="303"/>
      <c r="M188" s="303"/>
      <c r="N188" s="303"/>
    </row>
    <row r="189" spans="8:14" x14ac:dyDescent="0.2">
      <c r="H189" s="303"/>
      <c r="I189" s="303"/>
      <c r="J189" s="303"/>
      <c r="K189" s="303"/>
      <c r="L189" s="303"/>
      <c r="M189" s="303"/>
      <c r="N189" s="303"/>
    </row>
    <row r="190" spans="8:14" x14ac:dyDescent="0.2">
      <c r="H190" s="303"/>
      <c r="I190" s="303"/>
      <c r="J190" s="303"/>
      <c r="K190" s="303"/>
      <c r="L190" s="303"/>
      <c r="M190" s="303"/>
      <c r="N190" s="303"/>
    </row>
    <row r="191" spans="8:14" x14ac:dyDescent="0.2">
      <c r="H191" s="303"/>
      <c r="I191" s="303"/>
      <c r="J191" s="303"/>
      <c r="K191" s="303"/>
      <c r="L191" s="303"/>
      <c r="M191" s="303"/>
      <c r="N191" s="303"/>
    </row>
    <row r="192" spans="8:14" x14ac:dyDescent="0.2">
      <c r="H192" s="303"/>
      <c r="I192" s="303"/>
      <c r="J192" s="303"/>
      <c r="K192" s="303"/>
      <c r="L192" s="303"/>
      <c r="M192" s="303"/>
      <c r="N192" s="303"/>
    </row>
    <row r="193" spans="8:14" x14ac:dyDescent="0.2">
      <c r="H193" s="303"/>
      <c r="I193" s="303"/>
      <c r="J193" s="303"/>
      <c r="K193" s="303"/>
      <c r="L193" s="303"/>
      <c r="M193" s="303"/>
      <c r="N193" s="303"/>
    </row>
    <row r="194" spans="8:14" x14ac:dyDescent="0.2">
      <c r="H194" s="303"/>
      <c r="I194" s="303"/>
      <c r="J194" s="303"/>
      <c r="K194" s="303"/>
      <c r="L194" s="303"/>
      <c r="M194" s="303"/>
      <c r="N194" s="303"/>
    </row>
    <row r="195" spans="8:14" x14ac:dyDescent="0.2">
      <c r="H195" s="303"/>
      <c r="I195" s="303"/>
      <c r="J195" s="303"/>
      <c r="K195" s="303"/>
      <c r="L195" s="303"/>
      <c r="M195" s="303"/>
      <c r="N195" s="303"/>
    </row>
    <row r="196" spans="8:14" x14ac:dyDescent="0.2">
      <c r="H196" s="303"/>
      <c r="I196" s="303"/>
      <c r="J196" s="303"/>
      <c r="K196" s="303"/>
      <c r="L196" s="303"/>
      <c r="M196" s="303"/>
      <c r="N196" s="303"/>
    </row>
    <row r="197" spans="8:14" x14ac:dyDescent="0.2">
      <c r="H197" s="303"/>
      <c r="I197" s="303"/>
      <c r="J197" s="303"/>
      <c r="K197" s="303"/>
      <c r="L197" s="303"/>
      <c r="M197" s="303"/>
      <c r="N197" s="303"/>
    </row>
    <row r="198" spans="8:14" x14ac:dyDescent="0.2">
      <c r="H198" s="303"/>
      <c r="I198" s="303"/>
      <c r="J198" s="303"/>
      <c r="K198" s="303"/>
      <c r="L198" s="303"/>
      <c r="M198" s="303"/>
      <c r="N198" s="303"/>
    </row>
    <row r="199" spans="8:14" x14ac:dyDescent="0.2">
      <c r="H199" s="303"/>
      <c r="I199" s="303"/>
      <c r="J199" s="303"/>
      <c r="K199" s="303"/>
      <c r="L199" s="303"/>
      <c r="M199" s="303"/>
      <c r="N199" s="303"/>
    </row>
    <row r="200" spans="8:14" x14ac:dyDescent="0.2">
      <c r="H200" s="303"/>
      <c r="I200" s="303"/>
      <c r="J200" s="303"/>
      <c r="K200" s="303"/>
      <c r="L200" s="303"/>
      <c r="M200" s="303"/>
      <c r="N200" s="303"/>
    </row>
    <row r="201" spans="8:14" x14ac:dyDescent="0.2">
      <c r="H201" s="303"/>
      <c r="I201" s="303"/>
      <c r="J201" s="303"/>
      <c r="K201" s="303"/>
      <c r="L201" s="303"/>
      <c r="M201" s="303"/>
      <c r="N201" s="30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936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937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938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939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940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941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942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943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944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940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938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943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933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.75" thickBot="1" x14ac:dyDescent="0.3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14" t="s">
        <v>142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.75" thickBot="1" x14ac:dyDescent="0.3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5" t="s">
        <v>141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135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QDVXAQKQAH6E-238-5571</_dlc_DocId>
    <_dlc_DocIdUrl xmlns="826a45a5-7029-484a-9cf3-b835024adcd4">
      <Url>https://www.mijnlentiz.nl/scholen/MBO-Maasland/groepen/Organisatie/Examinering-voor-docenten/_layouts/DocIdRedir.aspx?ID=QDVXAQKQAH6E-238-5571</Url>
      <Description>QDVXAQKQAH6E-238-5571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75C94-47B4-47F5-8AFC-824107E100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sharepoint/v3"/>
    <ds:schemaRef ds:uri="826a45a5-7029-484a-9cf3-b835024adcd4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636D34C-6C0B-4D0B-9EE3-FC27F776F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2017-05-18T10:56:22Z</cp:lastPrinted>
  <dcterms:created xsi:type="dcterms:W3CDTF">2014-02-10T13:02:17Z</dcterms:created>
  <dcterms:modified xsi:type="dcterms:W3CDTF">2018-06-26T11:03:02Z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12fabcac-d7b3-4843-aac3-036dab4dee0b</vt:lpwstr>
  </property>
</Properties>
</file>