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sktop\Planning cohorten\Planning cohort 2016\Planning cohort 2017\"/>
    </mc:Choice>
  </mc:AlternateContent>
  <bookViews>
    <workbookView xWindow="0" yWindow="0" windowWidth="20160" windowHeight="960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Opleidingsplan!$A$1:$DJ$76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G42" i="16" l="1"/>
  <c r="AR7" i="10" l="1"/>
  <c r="CJ51" i="2" l="1"/>
  <c r="CJ52" i="2"/>
  <c r="CJ53" i="2"/>
  <c r="CJ54" i="2"/>
  <c r="CJ55" i="2"/>
  <c r="CJ56" i="2"/>
  <c r="CJ57" i="2"/>
  <c r="CJ58" i="2"/>
  <c r="CJ59" i="2"/>
  <c r="CJ60" i="2"/>
  <c r="CJ61" i="2"/>
  <c r="CJ62" i="2"/>
  <c r="BK51" i="2"/>
  <c r="BK52" i="2"/>
  <c r="BK53" i="2"/>
  <c r="BK54" i="2"/>
  <c r="BK55" i="2"/>
  <c r="BK56" i="2"/>
  <c r="BK57" i="2"/>
  <c r="BK58" i="2"/>
  <c r="BK59" i="2"/>
  <c r="BK60" i="2"/>
  <c r="BK61" i="2"/>
  <c r="BK62" i="2"/>
  <c r="AK54" i="2"/>
  <c r="AK55" i="2"/>
  <c r="AK56" i="2"/>
  <c r="AK57" i="2"/>
  <c r="AK58" i="2"/>
  <c r="AK59" i="2"/>
  <c r="AK60" i="2"/>
  <c r="AK61" i="2"/>
  <c r="AK62" i="2"/>
  <c r="L51" i="2"/>
  <c r="L52" i="2"/>
  <c r="L53" i="2"/>
  <c r="L54" i="2"/>
  <c r="L55" i="2"/>
  <c r="L56" i="2"/>
  <c r="L57" i="2"/>
  <c r="L58" i="2"/>
  <c r="L59" i="2"/>
  <c r="L60" i="2"/>
  <c r="L61" i="2"/>
  <c r="L62" i="2"/>
  <c r="D6" i="2"/>
  <c r="DI62" i="2" l="1"/>
  <c r="DI58" i="2"/>
  <c r="DI54" i="2"/>
  <c r="DI59" i="2"/>
  <c r="DI55" i="2"/>
  <c r="DI51" i="2"/>
  <c r="DI61" i="2"/>
  <c r="DI57" i="2"/>
  <c r="DI53" i="2"/>
  <c r="DI60" i="2"/>
  <c r="DI56" i="2"/>
  <c r="DI52" i="2"/>
  <c r="CK66" i="2"/>
  <c r="CK67" i="2"/>
  <c r="CK65" i="2"/>
  <c r="CI66" i="2"/>
  <c r="CI67" i="2"/>
  <c r="CI65" i="2"/>
  <c r="CH66" i="2"/>
  <c r="CH67" i="2"/>
  <c r="CH65" i="2"/>
  <c r="CJ50" i="2"/>
  <c r="CI36" i="2"/>
  <c r="CI35" i="2"/>
  <c r="CK31" i="2"/>
  <c r="CK32" i="2"/>
  <c r="CK30" i="2"/>
  <c r="CH31" i="2"/>
  <c r="CH32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H5" i="10" s="1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69" i="2"/>
  <c r="DE69" i="2"/>
  <c r="DD69" i="2"/>
  <c r="DC69" i="2"/>
  <c r="DB69" i="2"/>
  <c r="CZ69" i="2"/>
  <c r="CY69" i="2"/>
  <c r="CX69" i="2"/>
  <c r="CW69" i="2"/>
  <c r="CU69" i="2"/>
  <c r="CT69" i="2"/>
  <c r="CS69" i="2"/>
  <c r="CR69" i="2"/>
  <c r="CP69" i="2"/>
  <c r="CO69" i="2"/>
  <c r="CN69" i="2"/>
  <c r="CM69" i="2"/>
  <c r="DB12" i="2"/>
  <c r="CZ71" i="2" l="1"/>
  <c r="CP71" i="2"/>
  <c r="CU71" i="2"/>
  <c r="DE71" i="2"/>
  <c r="CK69" i="2"/>
  <c r="R69" i="2"/>
  <c r="Q69" i="2"/>
  <c r="P69" i="2"/>
  <c r="K12" i="10" l="1"/>
  <c r="J6" i="23"/>
  <c r="J7" i="23"/>
  <c r="J8" i="23"/>
  <c r="J9" i="23"/>
  <c r="J10" i="23"/>
  <c r="J3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AY9" i="10" l="1"/>
  <c r="AT8" i="10"/>
  <c r="H11" i="10" s="1"/>
  <c r="AT7" i="10"/>
  <c r="AY7" i="10"/>
  <c r="AY8" i="10"/>
  <c r="G21" i="10"/>
  <c r="H10" i="10" l="1"/>
  <c r="D76" i="2"/>
  <c r="D75" i="2"/>
  <c r="D74" i="2"/>
  <c r="K68" i="10"/>
  <c r="K67" i="10"/>
  <c r="K66" i="10"/>
  <c r="W11" i="10" l="1"/>
  <c r="X11" i="10" s="1"/>
  <c r="W10" i="10"/>
  <c r="L50" i="2"/>
  <c r="B16" i="17"/>
  <c r="R15" i="17"/>
  <c r="N15" i="17"/>
  <c r="J15" i="17"/>
  <c r="F15" i="17"/>
  <c r="V14" i="17"/>
  <c r="V13" i="17"/>
  <c r="X10" i="10" l="1"/>
  <c r="F18" i="10"/>
  <c r="V15" i="17"/>
  <c r="BL67" i="2"/>
  <c r="BJ67" i="2"/>
  <c r="BI67" i="2"/>
  <c r="BL66" i="2"/>
  <c r="BJ66" i="2"/>
  <c r="BI66" i="2"/>
  <c r="BL65" i="2"/>
  <c r="BJ65" i="2"/>
  <c r="BI65" i="2"/>
  <c r="BK50" i="2"/>
  <c r="BJ36" i="2"/>
  <c r="BJ35" i="2"/>
  <c r="BL32" i="2"/>
  <c r="BI32" i="2"/>
  <c r="BL31" i="2"/>
  <c r="BI31" i="2"/>
  <c r="BL30" i="2"/>
  <c r="BI30" i="2"/>
  <c r="DG30" i="2" s="1"/>
  <c r="BL27" i="2"/>
  <c r="BI27" i="2"/>
  <c r="BL26" i="2"/>
  <c r="BI26" i="2"/>
  <c r="DG26" i="2" s="1"/>
  <c r="BL25" i="2"/>
  <c r="BI25" i="2"/>
  <c r="BL24" i="2"/>
  <c r="BI24" i="2"/>
  <c r="BL23" i="2"/>
  <c r="BI23" i="2"/>
  <c r="DG23" i="2" s="1"/>
  <c r="BL20" i="2"/>
  <c r="BI20" i="2"/>
  <c r="BL19" i="2"/>
  <c r="BI19" i="2"/>
  <c r="BL18" i="2"/>
  <c r="BI18" i="2"/>
  <c r="BL17" i="2"/>
  <c r="BI17" i="2"/>
  <c r="CC12" i="2"/>
  <c r="AL67" i="2"/>
  <c r="AJ67" i="2"/>
  <c r="AI67" i="2"/>
  <c r="AL66" i="2"/>
  <c r="AJ66" i="2"/>
  <c r="AI66" i="2"/>
  <c r="AL65" i="2"/>
  <c r="AJ65" i="2"/>
  <c r="AI65" i="2"/>
  <c r="AJ35" i="2"/>
  <c r="AL32" i="2"/>
  <c r="AL31" i="2"/>
  <c r="AL30" i="2"/>
  <c r="AL27" i="2"/>
  <c r="AL26" i="2"/>
  <c r="AL25" i="2"/>
  <c r="AL24" i="2"/>
  <c r="AL23" i="2"/>
  <c r="AL20" i="2"/>
  <c r="AL19" i="2"/>
  <c r="AL18" i="2"/>
  <c r="DG18" i="2"/>
  <c r="AL17" i="2"/>
  <c r="DG17" i="2"/>
  <c r="BC12" i="2"/>
  <c r="K66" i="2"/>
  <c r="K67" i="2"/>
  <c r="K65" i="2"/>
  <c r="K36" i="2"/>
  <c r="D5" i="2"/>
  <c r="D8" i="2"/>
  <c r="D9" i="2"/>
  <c r="D10" i="2"/>
  <c r="M18" i="2"/>
  <c r="M19" i="2"/>
  <c r="M20" i="2"/>
  <c r="M23" i="2"/>
  <c r="M24" i="2"/>
  <c r="M25" i="2"/>
  <c r="M26" i="2"/>
  <c r="M27" i="2"/>
  <c r="M30" i="2"/>
  <c r="M31" i="2"/>
  <c r="M32" i="2"/>
  <c r="M65" i="2"/>
  <c r="M66" i="2"/>
  <c r="M67" i="2"/>
  <c r="J27" i="2"/>
  <c r="DG27" i="2" s="1"/>
  <c r="J65" i="2"/>
  <c r="J66" i="2"/>
  <c r="J67" i="2"/>
  <c r="DG19" i="2"/>
  <c r="DG20" i="2"/>
  <c r="CF69" i="2"/>
  <c r="CE69" i="2"/>
  <c r="CD69" i="2"/>
  <c r="CC69" i="2"/>
  <c r="CA69" i="2"/>
  <c r="BZ69" i="2"/>
  <c r="BY69" i="2"/>
  <c r="BX69" i="2"/>
  <c r="BV69" i="2"/>
  <c r="BU69" i="2"/>
  <c r="BT69" i="2"/>
  <c r="BS69" i="2"/>
  <c r="BQ69" i="2"/>
  <c r="BP69" i="2"/>
  <c r="BO69" i="2"/>
  <c r="BN69" i="2"/>
  <c r="BF69" i="2"/>
  <c r="BE69" i="2"/>
  <c r="BD69" i="2"/>
  <c r="BC69" i="2"/>
  <c r="BA69" i="2"/>
  <c r="AZ69" i="2"/>
  <c r="AY69" i="2"/>
  <c r="AX69" i="2"/>
  <c r="AV69" i="2"/>
  <c r="AU69" i="2"/>
  <c r="AT69" i="2"/>
  <c r="AS69" i="2"/>
  <c r="AQ69" i="2"/>
  <c r="AP69" i="2"/>
  <c r="AO69" i="2"/>
  <c r="AN69" i="2"/>
  <c r="DH35" i="2" l="1"/>
  <c r="DJ19" i="2"/>
  <c r="DH36" i="2"/>
  <c r="DI50" i="2"/>
  <c r="DG65" i="2"/>
  <c r="DJ26" i="2"/>
  <c r="DJ67" i="2"/>
  <c r="DH65" i="2"/>
  <c r="DG67" i="2"/>
  <c r="DG32" i="2"/>
  <c r="DG25" i="2"/>
  <c r="DJ66" i="2"/>
  <c r="DJ31" i="2"/>
  <c r="DJ24" i="2"/>
  <c r="DH67" i="2"/>
  <c r="DJ32" i="2"/>
  <c r="DJ25" i="2"/>
  <c r="DJ20" i="2"/>
  <c r="DG66" i="2"/>
  <c r="DG31" i="2"/>
  <c r="DG24" i="2"/>
  <c r="DJ65" i="2"/>
  <c r="DJ30" i="2"/>
  <c r="DJ27" i="2"/>
  <c r="DJ23" i="2"/>
  <c r="DJ18" i="2"/>
  <c r="DH66" i="2"/>
  <c r="BL69" i="2"/>
  <c r="AL69" i="2"/>
  <c r="BV71" i="2"/>
  <c r="CF71" i="2"/>
  <c r="BI69" i="2"/>
  <c r="O27" i="10" s="1"/>
  <c r="BQ71" i="2"/>
  <c r="AJ69" i="2"/>
  <c r="K41" i="10" s="1"/>
  <c r="AI69" i="2"/>
  <c r="K25" i="10" s="1"/>
  <c r="J69" i="2"/>
  <c r="AK69" i="2"/>
  <c r="BJ69" i="2"/>
  <c r="O43" i="10" s="1"/>
  <c r="BK69" i="2"/>
  <c r="CA71" i="2"/>
  <c r="AV71" i="2"/>
  <c r="BF71" i="2"/>
  <c r="AQ71" i="2"/>
  <c r="BA71" i="2"/>
  <c r="M17" i="2"/>
  <c r="DJ17" i="2" s="1"/>
  <c r="W69" i="2"/>
  <c r="V69" i="2"/>
  <c r="U69" i="2"/>
  <c r="T69" i="2"/>
  <c r="O69" i="2"/>
  <c r="R71" i="2" s="1"/>
  <c r="L69" i="2"/>
  <c r="K69" i="2"/>
  <c r="G39" i="10" s="1"/>
  <c r="BL71" i="2" l="1"/>
  <c r="AL71" i="2"/>
  <c r="CJ69" i="2"/>
  <c r="CI69" i="2"/>
  <c r="S45" i="10" s="1"/>
  <c r="DH69" i="2"/>
  <c r="CH69" i="2"/>
  <c r="S29" i="10" s="1"/>
  <c r="DG69" i="2"/>
  <c r="W71" i="2"/>
  <c r="DI69" i="2"/>
  <c r="D7" i="2"/>
  <c r="CK71" i="2" l="1"/>
  <c r="DJ71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69" i="2"/>
  <c r="Z69" i="2"/>
  <c r="AA69" i="2"/>
  <c r="AB69" i="2"/>
  <c r="AD69" i="2"/>
  <c r="AE69" i="2"/>
  <c r="AF69" i="2"/>
  <c r="AG69" i="2"/>
  <c r="AB71" i="2" l="1"/>
  <c r="AG71" i="2"/>
  <c r="M69" i="2"/>
  <c r="M71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L5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<sst xmlns="http://schemas.openxmlformats.org/spreadsheetml/2006/main" count="3303" uniqueCount="991">
  <si>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</si>
  <si>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</si>
  <si>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</si>
  <si>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</si>
  <si>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</si>
  <si>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</si>
  <si>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</si>
  <si>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</si>
  <si>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</si>
  <si>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</si>
  <si>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</si>
  <si>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</si>
  <si>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</si>
  <si>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</si>
  <si>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</si>
  <si>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</si>
  <si>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</si>
  <si>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</si>
  <si>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</si>
  <si>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</si>
  <si>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</si>
  <si>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</si>
  <si>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</si>
  <si>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</si>
  <si>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</si>
  <si>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</si>
  <si>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</si>
  <si>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</si>
  <si>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</si>
  <si>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</si>
  <si>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</si>
  <si>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</si>
  <si>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</si>
  <si>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</si>
  <si>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</si>
  <si>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</si>
  <si>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</si>
  <si>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</si>
  <si>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</si>
  <si>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</si>
  <si>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</si>
  <si>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</si>
  <si>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</si>
  <si>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</si>
  <si>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</si>
  <si>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</si>
  <si>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</si>
  <si>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</si>
  <si>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</si>
  <si>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</si>
  <si>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</si>
  <si>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</si>
  <si>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</si>
  <si>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</si>
  <si>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</si>
  <si>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</si>
  <si>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</si>
  <si>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</si>
  <si>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</si>
  <si>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</si>
  <si>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</si>
  <si>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</si>
  <si>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</si>
  <si>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</si>
  <si>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</si>
  <si>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</si>
  <si>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</si>
  <si>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</si>
  <si>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</si>
  <si>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</si>
  <si>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</si>
  <si>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</si>
  <si>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</si>
  <si>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</si>
  <si>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</si>
  <si>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</si>
  <si>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</si>
  <si>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</si>
  <si>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</si>
  <si>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</si>
  <si>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</si>
  <si>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</si>
  <si>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</si>
  <si>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</si>
  <si>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</si>
  <si>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</si>
  <si>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</si>
  <si>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</si>
  <si>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</si>
  <si>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</si>
  <si>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</si>
  <si>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</si>
  <si>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</si>
  <si>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</si>
  <si>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</si>
  <si>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</si>
  <si>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</si>
  <si>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</si>
  <si>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</si>
  <si>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</si>
  <si>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</si>
  <si>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</si>
  <si>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</si>
  <si>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</si>
  <si>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</si>
  <si>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</si>
  <si>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</si>
  <si>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</si>
  <si>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</si>
  <si>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</si>
  <si>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</si>
  <si>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</si>
  <si>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</si>
  <si>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</si>
  <si>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</si>
  <si>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</si>
  <si>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</si>
  <si>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</si>
  <si>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</si>
  <si>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</si>
  <si>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</si>
  <si>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</si>
  <si>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</si>
  <si>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</si>
  <si>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</si>
  <si>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</si>
  <si>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</si>
  <si>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</si>
  <si>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</si>
  <si>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</si>
  <si>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</si>
  <si>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</si>
  <si>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</si>
  <si>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</si>
  <si>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</si>
  <si>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</si>
  <si>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</si>
  <si>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</si>
  <si>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</si>
  <si>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</si>
  <si>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</si>
  <si>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</si>
  <si>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</si>
  <si>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</si>
  <si>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</si>
  <si>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</si>
  <si>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</si>
  <si>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</si>
  <si>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</si>
  <si>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</si>
  <si>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</si>
  <si>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</si>
  <si>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</si>
  <si>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</si>
  <si>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</si>
  <si>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</si>
  <si>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</si>
  <si>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</si>
  <si>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</si>
  <si>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</si>
  <si>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</si>
  <si>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</si>
  <si>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</si>
  <si>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</si>
  <si>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</si>
  <si>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</si>
  <si>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</si>
  <si>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</si>
  <si>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</si>
  <si>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</si>
  <si>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</si>
  <si>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</si>
  <si>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</si>
  <si>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</si>
  <si>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</si>
  <si>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</si>
  <si>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</si>
  <si>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</si>
  <si>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</si>
  <si>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</si>
  <si>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</si>
  <si>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</si>
  <si>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</si>
  <si>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</si>
  <si>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</si>
  <si>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</si>
  <si>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</si>
  <si>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</si>
  <si>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</si>
  <si>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</si>
  <si>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</si>
  <si>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</si>
  <si>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</si>
  <si>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</si>
  <si>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</si>
  <si>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</si>
  <si>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</si>
  <si>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</si>
  <si>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</si>
  <si>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</si>
  <si>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</si>
  <si>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</si>
  <si>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</si>
  <si>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</si>
  <si>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</si>
  <si>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</si>
  <si>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</si>
  <si>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</si>
  <si>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</si>
  <si>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</si>
  <si>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</si>
  <si>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</si>
  <si>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</si>
  <si>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</si>
  <si>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</si>
  <si>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</si>
  <si>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</si>
  <si>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</si>
  <si>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</si>
  <si>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</si>
  <si>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</si>
  <si>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</si>
  <si>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</si>
  <si>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</si>
  <si>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</si>
  <si>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</si>
  <si>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</si>
  <si>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</si>
  <si>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</si>
  <si>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</si>
  <si>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</si>
  <si>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</si>
  <si>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</si>
  <si>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</si>
  <si>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</si>
  <si>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</si>
  <si>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</si>
  <si>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</si>
  <si>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</si>
  <si>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</si>
  <si>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</si>
  <si>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</si>
  <si>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</si>
  <si>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</si>
  <si>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</si>
  <si>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</si>
  <si>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</si>
  <si>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</si>
  <si>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</si>
  <si>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</si>
  <si>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</si>
  <si>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</si>
  <si>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</si>
  <si>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</si>
  <si>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</si>
  <si>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</si>
  <si>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</si>
  <si>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</si>
  <si>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</si>
  <si>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</si>
  <si>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</si>
  <si>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</si>
  <si>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</si>
  <si>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</si>
  <si>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</si>
  <si>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</si>
  <si>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</si>
  <si>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</si>
  <si>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</si>
  <si>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</si>
  <si>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</si>
  <si>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</si>
  <si>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</si>
  <si>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</si>
  <si>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</si>
  <si>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</si>
  <si>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</si>
  <si>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</si>
  <si>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</si>
  <si>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</si>
  <si>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</si>
  <si>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</si>
  <si>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</si>
  <si>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</si>
  <si>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</si>
  <si>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</si>
  <si>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</si>
  <si>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</si>
  <si>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</si>
  <si>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</si>
  <si>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</si>
  <si>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</si>
  <si>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</si>
  <si>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</si>
  <si>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</si>
  <si>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</si>
  <si>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</si>
  <si>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</si>
  <si>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</si>
  <si>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</si>
  <si>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</si>
  <si>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</si>
  <si>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</si>
  <si>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</si>
  <si>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</si>
  <si>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</si>
  <si>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</si>
  <si>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</si>
  <si>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</si>
  <si>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</si>
  <si>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</si>
  <si>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</si>
  <si>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</si>
  <si>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</si>
  <si>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</si>
  <si>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</si>
  <si>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</si>
  <si>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</si>
  <si>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</si>
  <si>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</si>
  <si>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</si>
  <si>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</si>
  <si>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</si>
  <si>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</si>
  <si>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</si>
  <si>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</si>
  <si>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</si>
  <si>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</si>
  <si>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</si>
  <si>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</si>
  <si>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</si>
  <si>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</si>
  <si>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</si>
  <si>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</si>
  <si>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</si>
  <si>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</si>
  <si>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</si>
  <si>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</si>
  <si>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</si>
  <si>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</si>
  <si>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</si>
  <si>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</si>
  <si>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</si>
  <si>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</si>
  <si>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</si>
  <si>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</si>
  <si>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</si>
  <si>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</si>
  <si>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</si>
  <si>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</si>
  <si>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</si>
  <si>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</si>
  <si>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</si>
  <si>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</si>
  <si>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</si>
  <si>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</si>
  <si>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</si>
  <si>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</si>
  <si>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</si>
  <si>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</si>
  <si>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</si>
  <si>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</si>
  <si>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</si>
  <si>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</si>
  <si>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</si>
  <si>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</si>
  <si>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</si>
  <si>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</si>
  <si>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</si>
  <si>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</si>
  <si>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</si>
  <si>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</si>
  <si>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</si>
  <si>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</si>
  <si>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</si>
  <si>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</si>
  <si>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</si>
  <si>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</si>
  <si>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</si>
  <si>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</si>
  <si>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</si>
  <si>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</si>
  <si>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</si>
  <si>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</si>
  <si>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</si>
  <si>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</si>
  <si>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</si>
  <si>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</si>
  <si>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</si>
  <si>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</si>
  <si>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</si>
  <si>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</si>
  <si>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</si>
  <si>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</si>
  <si>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</si>
  <si>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</si>
  <si>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</si>
  <si>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</si>
  <si>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</si>
  <si>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</si>
  <si>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</si>
  <si>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</si>
  <si>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</si>
  <si>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</si>
  <si>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</si>
  <si>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</si>
  <si>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</si>
  <si>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</si>
  <si>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</si>
  <si>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</si>
  <si>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</si>
  <si>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</si>
  <si>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</si>
  <si>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</si>
  <si>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</si>
  <si>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</si>
  <si>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</si>
  <si>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</si>
  <si>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</si>
  <si>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</si>
  <si>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</si>
  <si>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</si>
  <si>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</si>
  <si>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</si>
  <si>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</si>
  <si>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</si>
  <si>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</si>
  <si>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</si>
  <si>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</si>
  <si>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</si>
  <si>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</si>
  <si>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</si>
  <si>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</si>
  <si>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</si>
  <si>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</si>
  <si>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</si>
  <si>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</si>
  <si>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</si>
  <si>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</si>
  <si>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</si>
  <si>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</si>
  <si>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</si>
  <si>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</si>
  <si>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</si>
  <si>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</si>
  <si>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</si>
  <si>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</si>
  <si>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</si>
  <si>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</si>
  <si>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</si>
  <si>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</si>
  <si>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</si>
  <si>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</si>
  <si>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</si>
  <si>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</si>
  <si>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</si>
  <si>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</si>
  <si>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</si>
  <si>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</si>
  <si>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</si>
  <si>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</si>
  <si>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</si>
  <si>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</si>
  <si>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</si>
  <si>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</si>
  <si>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</si>
  <si>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</si>
  <si>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</si>
  <si>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</si>
  <si>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</si>
  <si>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</si>
  <si>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</si>
  <si>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</si>
  <si>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</si>
  <si>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</si>
  <si>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</si>
  <si>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</si>
  <si>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</si>
  <si>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</si>
  <si>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</si>
  <si>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</si>
  <si>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</si>
  <si>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</si>
  <si>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</si>
  <si>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</si>
  <si>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</si>
  <si>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</si>
  <si>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</si>
  <si>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</si>
  <si>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</si>
  <si>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</si>
  <si>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</si>
  <si>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</si>
  <si>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</si>
  <si>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</si>
  <si>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</si>
  <si>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</si>
  <si>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</si>
  <si>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</si>
  <si>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</si>
  <si>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</si>
  <si>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</si>
  <si>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</si>
  <si>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</si>
  <si>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</si>
  <si>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</si>
  <si>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</si>
  <si>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</si>
  <si>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</si>
  <si>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</si>
  <si>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</si>
  <si>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</si>
  <si>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</si>
  <si>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</si>
  <si>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</si>
  <si>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</si>
  <si>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</si>
  <si>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</si>
  <si>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</si>
  <si>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</si>
  <si>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</si>
  <si>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</si>
  <si>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</si>
  <si>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</si>
  <si>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</si>
  <si>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</si>
  <si>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</si>
  <si>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</si>
  <si>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</si>
  <si>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</si>
  <si>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</si>
  <si>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</si>
  <si>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</si>
  <si>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</si>
  <si>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</si>
  <si>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</si>
  <si>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</si>
  <si>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</si>
  <si>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</si>
  <si>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</si>
  <si>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</si>
  <si>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</si>
  <si>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</si>
  <si>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</si>
  <si>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</si>
  <si>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</si>
  <si>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</si>
  <si>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</si>
  <si>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</si>
  <si>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</si>
  <si>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</si>
  <si>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</si>
  <si>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</si>
  <si>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</si>
  <si>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</si>
  <si>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</si>
  <si>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</si>
  <si>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</si>
  <si>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</si>
  <si>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</si>
  <si>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</si>
  <si>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</si>
  <si>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</si>
  <si>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</si>
  <si>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</si>
  <si>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</si>
  <si>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</si>
  <si>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</si>
  <si>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</si>
  <si>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</si>
  <si>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</si>
  <si>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</si>
  <si>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</si>
  <si>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</si>
  <si>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</si>
  <si>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</si>
  <si>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</si>
  <si>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</si>
  <si>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</si>
  <si>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</si>
  <si>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</si>
  <si>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</si>
  <si>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</si>
  <si>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</si>
  <si>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</si>
  <si>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</si>
  <si>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</si>
  <si>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</si>
  <si>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</si>
  <si>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</si>
  <si>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</si>
  <si>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</si>
  <si>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</si>
  <si>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</si>
  <si>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</si>
  <si>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</si>
  <si>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</si>
  <si>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</si>
  <si>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</si>
  <si>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</si>
  <si>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</si>
  <si>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</si>
  <si>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</si>
  <si>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</si>
  <si>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</si>
  <si>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</si>
  <si>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</si>
  <si>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</si>
  <si>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</si>
  <si>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</si>
  <si>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</si>
  <si>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</si>
  <si>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</si>
  <si>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</si>
  <si>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</si>
  <si>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</si>
  <si>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</si>
  <si>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</si>
  <si>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</si>
  <si>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</si>
  <si>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</si>
  <si>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</si>
  <si>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</si>
  <si>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</si>
  <si>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</si>
  <si>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</si>
  <si>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</si>
  <si>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</si>
  <si>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</si>
  <si>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</si>
  <si>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</si>
  <si>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</si>
  <si>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</si>
  <si>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</si>
  <si>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</si>
  <si>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</si>
  <si>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</si>
  <si>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</si>
  <si>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</si>
  <si>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</si>
  <si>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</si>
  <si>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</si>
  <si>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</si>
  <si>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</si>
  <si>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</si>
  <si>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</si>
  <si>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</si>
  <si>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</si>
  <si>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</si>
  <si>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</si>
  <si>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</si>
  <si>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</si>
  <si>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</si>
  <si>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</si>
  <si>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</si>
  <si>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</si>
  <si>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</si>
  <si>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</si>
  <si>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</si>
  <si>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</si>
  <si>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</si>
  <si>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</si>
  <si>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</si>
  <si>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</si>
  <si>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</si>
  <si>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</si>
  <si>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</si>
  <si>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</si>
  <si>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</si>
  <si>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</si>
  <si>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</si>
  <si>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</si>
  <si>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</si>
  <si>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</si>
  <si>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</si>
  <si>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</si>
  <si>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</si>
  <si>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</si>
  <si>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</si>
  <si>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</si>
  <si>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</si>
  <si>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</si>
  <si>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</si>
  <si>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</si>
  <si>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</si>
  <si>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</si>
  <si>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</si>
  <si>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</si>
  <si>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</si>
  <si>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</si>
  <si>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</si>
  <si>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</si>
  <si>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</si>
  <si>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</si>
  <si>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</si>
  <si>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</si>
  <si>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</si>
  <si>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</si>
  <si>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</si>
  <si>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</si>
  <si>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</si>
  <si>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</si>
  <si>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</si>
  <si>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</si>
  <si>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</si>
  <si>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</si>
  <si>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</si>
  <si>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</si>
  <si>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</si>
  <si>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</si>
  <si>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</si>
  <si>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</si>
  <si>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</si>
  <si>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</si>
  <si>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</si>
  <si>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</si>
  <si>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</si>
  <si>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</si>
  <si>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</si>
  <si>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</si>
  <si>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</si>
  <si>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</si>
  <si>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</si>
  <si>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</si>
  <si>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</si>
  <si>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</si>
  <si>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</si>
  <si>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</si>
  <si>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</si>
  <si>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</si>
  <si>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</si>
  <si>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</si>
  <si>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</si>
  <si>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</si>
  <si>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</si>
  <si>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</si>
  <si>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</si>
  <si>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</si>
  <si>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</si>
  <si>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</si>
  <si>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</si>
  <si>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</si>
  <si>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</si>
  <si>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</si>
  <si>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</si>
  <si>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</si>
  <si>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</si>
  <si>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</si>
  <si>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</si>
  <si>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</si>
  <si>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</si>
  <si>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</si>
  <si>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</si>
  <si>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</si>
  <si>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</si>
  <si>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</si>
  <si>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</si>
  <si>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</si>
  <si>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</si>
  <si>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</si>
  <si>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</si>
  <si>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</si>
  <si>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</si>
  <si>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</si>
  <si>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</si>
  <si>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</si>
  <si>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</si>
  <si>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</si>
  <si>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</si>
  <si>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</si>
  <si>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</si>
  <si>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</si>
  <si>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</si>
  <si>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</si>
  <si>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</si>
  <si>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</si>
  <si>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</si>
  <si>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</si>
  <si>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</si>
  <si>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</si>
  <si>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</si>
  <si>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</si>
  <si>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</si>
  <si>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</si>
  <si>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</si>
  <si>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</si>
  <si>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</si>
  <si>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</si>
  <si>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</si>
  <si>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</si>
  <si>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</si>
  <si>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</si>
  <si>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</si>
  <si>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</si>
  <si>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</si>
  <si>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</si>
  <si>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</si>
  <si>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</si>
  <si>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</si>
  <si>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</si>
  <si>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</si>
  <si>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</si>
  <si>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</si>
  <si>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</si>
  <si>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</si>
  <si>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</si>
  <si>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</si>
  <si>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</si>
  <si>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</si>
  <si>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</si>
  <si>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</si>
  <si>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</si>
  <si>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</si>
  <si>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</si>
  <si>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</si>
  <si>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</si>
  <si>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</si>
  <si>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</si>
  <si>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</si>
  <si>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</si>
  <si>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</si>
  <si>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</si>
  <si>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</si>
  <si>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</si>
  <si>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</si>
  <si>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</si>
  <si>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</si>
  <si>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</si>
  <si>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</si>
  <si>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</si>
  <si>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</si>
  <si>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</si>
  <si>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</si>
  <si>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</si>
  <si>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</si>
  <si>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</si>
  <si>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</si>
  <si>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</si>
  <si>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</si>
  <si>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</si>
  <si>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</si>
  <si>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</si>
  <si>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</si>
  <si>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</si>
  <si>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</si>
  <si>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</si>
  <si>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</si>
  <si>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</si>
  <si>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</si>
  <si>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</si>
  <si>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</si>
  <si>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</si>
  <si>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</si>
  <si>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</si>
  <si>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</si>
  <si>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</si>
  <si>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</si>
  <si>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</si>
  <si>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</si>
  <si>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</si>
  <si>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</si>
  <si>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</si>
  <si>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</si>
  <si>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</si>
  <si>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</si>
  <si>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</si>
  <si>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</si>
  <si>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</si>
  <si>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</si>
  <si>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</si>
  <si>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</si>
  <si>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</si>
  <si>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</si>
  <si>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</si>
  <si>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</si>
  <si>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</si>
  <si>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</si>
  <si>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</si>
  <si>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</si>
  <si>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</si>
  <si>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</si>
  <si>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</si>
  <si>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</si>
  <si>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</si>
  <si>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</si>
  <si>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</si>
  <si>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</si>
  <si>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</si>
  <si>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</si>
  <si>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</si>
  <si>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</si>
  <si>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</si>
  <si>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</si>
  <si>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</si>
  <si>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</si>
  <si>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</si>
  <si>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</si>
  <si>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</si>
  <si>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</si>
  <si>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</si>
  <si>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</si>
  <si>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</si>
  <si>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</si>
  <si>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</si>
  <si>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</si>
  <si>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</si>
  <si>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</si>
  <si>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</si>
  <si>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</si>
  <si>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</si>
  <si>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</si>
  <si>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</si>
  <si>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</si>
  <si>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</si>
  <si>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</si>
  <si>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</si>
  <si>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</si>
  <si>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</si>
  <si>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</si>
  <si>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</si>
  <si>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</si>
  <si>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</si>
  <si>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</si>
  <si>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</si>
  <si>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</si>
  <si>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</si>
  <si>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</si>
  <si>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</si>
  <si>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</si>
  <si>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</si>
  <si>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</si>
  <si>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</si>
  <si>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</si>
  <si>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</si>
  <si>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</si>
  <si>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</si>
  <si>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</si>
  <si>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</si>
  <si>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</si>
  <si>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</si>
  <si>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</si>
  <si>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</si>
  <si>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</si>
  <si>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</si>
  <si>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</si>
  <si>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</si>
  <si>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</si>
  <si>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</si>
  <si>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</si>
  <si>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</si>
  <si>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</si>
  <si>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</si>
  <si>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</si>
  <si>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</si>
  <si>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Entree: Diplomering in studiejaar 2015-2016, 2016-2017 en 2017-2018: Eindcijfers voor Nederlandse taal en rekenen tellen niet mee voor het behalen van het diploma.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</si>
  <si>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</si>
  <si>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</si>
  <si>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Horti Technics &amp; Management niveau 3</t>
  </si>
  <si>
    <t>2F</t>
  </si>
  <si>
    <t>Cijfer voor Nederlands ten minste een 5. Cijfer voor rekenen  telt niet mee voor het behalen van het diploma.</t>
  </si>
  <si>
    <t>CE lezen &amp; luisteren 90 minuten</t>
  </si>
  <si>
    <t>2F of 2ER</t>
  </si>
  <si>
    <t>CE rekenen 90 minuten</t>
  </si>
  <si>
    <t xml:space="preserve">B1-K1: Zorgdragen voor het agrobusinessproduct *   P5-K1: Telen product/gewas                                          </t>
  </si>
  <si>
    <t xml:space="preserve">B1-K1-W1: Draagt zorg voor de kwaliteit van het agrobusinessproduct*                                                      B1-K1-W2: Draagt zorg voor machines, apparatuur en technische installaties                                             B1-K1-W3: Draagt zorg voor bedrijfsgebouwen en terreinen                                                                             B1-K1-W4: Draagt zorg voor informatie in de keten  P5-K1-W1: Verzorgt teelt                                                  P5-K1-W2: Verzorgt oogst                                                 P5-K1-W3: Begeleidt medewerkers op vaktechnisch gebied                                                                                P5-K1-W4: Bewaakt planning                                        P5-K1-W5: Verzorgt gewasgezondheid    </t>
  </si>
  <si>
    <t>Nederlands</t>
  </si>
  <si>
    <t>LB</t>
  </si>
  <si>
    <t>Beroepspraktijkopdrachten</t>
  </si>
  <si>
    <t>Teelt &amp; Logistiek</t>
  </si>
  <si>
    <t>Plant &amp; Techniek</t>
  </si>
  <si>
    <t>ICT</t>
  </si>
  <si>
    <t>Studieloopbaanbegeleiding</t>
  </si>
  <si>
    <t>Product &amp; Kwaliteit</t>
  </si>
  <si>
    <t>Naaldwijk</t>
  </si>
  <si>
    <t>M.P. de Groot</t>
  </si>
  <si>
    <t>1.  K0034   Engels in de beroepscontext A2                    2.  K0025   Duits in de beroepscontext A2                      3.  K0165   Ondernemerschap MBO                                 4.  K0055   Internationaal I: bewustzijn (interculturele) diversiteit                                                                         5.  K0030  Duurzaamheid in het beroep C                       6.  K0262  ARBO, kwaliteitszorg en hulpverlening</t>
  </si>
  <si>
    <t xml:space="preserve">Keuzedeel 1     Keuze uit 1 of  2 bij aanvang opleiding;
minimum aantal van 15 studenten                                                   Keuzedeel 2     Keuze uit 3 of 4, 5, 6  aan het einde van  leerjaar 1;
minimum aantal van 15 studenten                                                     
</t>
  </si>
  <si>
    <t>2017-2018</t>
  </si>
  <si>
    <t xml:space="preserve">  Lesuur  </t>
  </si>
  <si>
    <t xml:space="preserve">  BPV uur  </t>
  </si>
  <si>
    <t>BOL;1</t>
  </si>
  <si>
    <t>BOL;2</t>
  </si>
  <si>
    <t>BOL;3</t>
  </si>
  <si>
    <t>BOL;4</t>
  </si>
  <si>
    <t>BBL;1</t>
  </si>
  <si>
    <t>BBL;2</t>
  </si>
  <si>
    <t>BBL;3</t>
  </si>
  <si>
    <t>BBL;4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</si>
  <si>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</si>
  <si>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</si>
  <si>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an het diploma.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</si>
</sst>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00000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58" fillId="0" borderId="0" xfId="0" applyFont="1" applyAlignment="1">
      <alignment vertical="center" wrapText="1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23" xfId="0" applyNumberFormat="1" applyBorder="1" applyAlignment="1" applyProtection="1">
      <alignment vertical="center" wrapText="1"/>
      <protection locked="0"/>
    </xf>
    <xf numFmtId="0" fontId="0" fillId="0" borderId="7" xfId="0" applyNumberFormat="1" applyBorder="1" applyAlignment="1" applyProtection="1">
      <alignment vertical="center" wrapText="1"/>
      <protection locked="0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groot01/AppData/Local/Microsoft/Windows/Temporary%20Internet%20Files/Content.Outlook/IR2B2XUP/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A10" zoomScale="80" zoomScaleNormal="80" workbookViewId="0">
      <selection activeCell="C3" sqref="C3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146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977</v>
      </c>
      <c r="D3" s="265"/>
      <c r="E3" s="140"/>
      <c r="F3" s="349" t="s">
        <v>957</v>
      </c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1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139</v>
      </c>
      <c r="D4" s="267" t="s">
        <v>140</v>
      </c>
      <c r="E4" s="140"/>
      <c r="F4" s="268"/>
      <c r="G4" s="269" t="s">
        <v>143</v>
      </c>
      <c r="H4" s="269"/>
      <c r="I4" s="352" t="s">
        <v>145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892</v>
      </c>
      <c r="D5" s="183">
        <v>2</v>
      </c>
      <c r="E5" s="270"/>
      <c r="F5" s="355">
        <v>25536</v>
      </c>
      <c r="G5" s="356"/>
      <c r="H5" s="353" t="str">
        <f>IFERROR(VLOOKUP(F5,db_crebolijst_all!A3:S497,17),"1")</f>
        <v>Agro productie, handel en technologie 23212 (Vakbekwaam medewerker teelt)</v>
      </c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4"/>
      <c r="Y5" s="144"/>
      <c r="AA5" s="280"/>
      <c r="AB5" s="280"/>
      <c r="AC5" s="281" t="s">
        <v>919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141</v>
      </c>
      <c r="D6" s="272" t="s">
        <v>142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IFERROR(VLOOKUP(F5,db_crebolijst_all!A3:Q497,db_crebolijst_all!J1),"gcg")</f>
        <v>3</v>
      </c>
      <c r="E7" s="270"/>
      <c r="F7" s="337" t="s">
        <v>144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Y7" s="144"/>
      <c r="AR7" s="279" t="str">
        <f>CONCATENATE(C7,";",D5+AS10)</f>
        <v>BOL;2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1250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450</v>
      </c>
    </row>
    <row r="9" spans="2:51" ht="21.75" customHeight="1" thickBot="1" x14ac:dyDescent="0.35">
      <c r="B9" s="143"/>
      <c r="C9" s="142" t="s">
        <v>138</v>
      </c>
      <c r="D9" s="139"/>
      <c r="E9" s="140"/>
      <c r="F9" s="337" t="s">
        <v>10</v>
      </c>
      <c r="G9" s="338"/>
      <c r="H9" s="360"/>
      <c r="I9" s="136"/>
      <c r="J9" s="357" t="s">
        <v>11</v>
      </c>
      <c r="K9" s="358"/>
      <c r="L9" s="359"/>
      <c r="M9" s="136"/>
      <c r="N9" s="357" t="s">
        <v>12</v>
      </c>
      <c r="O9" s="358"/>
      <c r="P9" s="359"/>
      <c r="Q9" s="137"/>
      <c r="R9" s="357" t="s">
        <v>15</v>
      </c>
      <c r="S9" s="358"/>
      <c r="T9" s="359"/>
      <c r="U9" s="137"/>
      <c r="V9" s="337" t="s">
        <v>4</v>
      </c>
      <c r="W9" s="338"/>
      <c r="X9" s="339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2000</v>
      </c>
    </row>
    <row r="10" spans="2:51" ht="18.75" customHeight="1" thickBot="1" x14ac:dyDescent="0.35">
      <c r="B10" s="143"/>
      <c r="C10" s="59">
        <v>7.0000000000000007E-2</v>
      </c>
      <c r="D10" s="136" t="s">
        <v>199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7.0000000000000007E-2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37" t="s">
        <v>10</v>
      </c>
      <c r="G16" s="338"/>
      <c r="H16" s="339"/>
      <c r="I16" s="74"/>
      <c r="J16" s="337" t="s">
        <v>11</v>
      </c>
      <c r="K16" s="338"/>
      <c r="L16" s="339"/>
      <c r="M16" s="74"/>
      <c r="N16" s="337" t="s">
        <v>12</v>
      </c>
      <c r="O16" s="338"/>
      <c r="P16" s="339"/>
      <c r="Q16" s="75"/>
      <c r="R16" s="337" t="s">
        <v>15</v>
      </c>
      <c r="S16" s="338"/>
      <c r="T16" s="339"/>
      <c r="U16" s="75"/>
      <c r="V16" s="337" t="s">
        <v>4</v>
      </c>
      <c r="W16" s="338"/>
      <c r="X16" s="339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0" t="s">
        <v>199</v>
      </c>
      <c r="D18" s="78"/>
      <c r="F18" s="343">
        <f>IFERROR(W10*(1+$C$10),AC5)</f>
        <v>1337.5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5"/>
      <c r="Y18" s="76"/>
    </row>
    <row r="19" spans="2:25" ht="10.199999999999999" customHeight="1" thickBot="1" x14ac:dyDescent="0.35">
      <c r="B19" s="72"/>
      <c r="C19" s="341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1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1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1337.5</v>
      </c>
      <c r="X21" s="86"/>
      <c r="Y21" s="76"/>
    </row>
    <row r="22" spans="2:25" ht="10.199999999999999" customHeight="1" x14ac:dyDescent="0.3">
      <c r="B22" s="72"/>
      <c r="C22" s="341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1"/>
      <c r="D23" s="75" t="s">
        <v>17</v>
      </c>
      <c r="E23" s="89"/>
      <c r="F23" s="90"/>
      <c r="G23" s="290">
        <f>Opleidingsplan!J69</f>
        <v>742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1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1"/>
      <c r="D25" s="75" t="s">
        <v>18</v>
      </c>
      <c r="E25" s="73"/>
      <c r="F25" s="88"/>
      <c r="G25" s="75"/>
      <c r="H25" s="86"/>
      <c r="I25" s="75"/>
      <c r="J25" s="87"/>
      <c r="K25" s="290">
        <f>Opleidingsplan!AI69</f>
        <v>621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1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1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Opleidingsplan!BI69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1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1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Opleidingsplan!CH69</f>
        <v>0</v>
      </c>
      <c r="T29" s="86"/>
      <c r="U29" s="75"/>
      <c r="V29" s="87"/>
      <c r="W29" s="85">
        <f>+G23+K25+O27+S29</f>
        <v>1363</v>
      </c>
      <c r="X29" s="86"/>
      <c r="Y29" s="76"/>
    </row>
    <row r="30" spans="2:25" ht="10.199999999999999" customHeight="1" x14ac:dyDescent="0.3">
      <c r="B30" s="72"/>
      <c r="C30" s="341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1"/>
      <c r="D31" s="74" t="s">
        <v>4</v>
      </c>
      <c r="E31" s="83"/>
      <c r="F31" s="88"/>
      <c r="G31" s="291">
        <f>+G23-G21</f>
        <v>-7</v>
      </c>
      <c r="H31" s="86"/>
      <c r="I31" s="75"/>
      <c r="J31" s="87"/>
      <c r="K31" s="291">
        <f>+K25-K21</f>
        <v>32.5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25.5</v>
      </c>
      <c r="X31" s="86"/>
      <c r="Y31" s="76"/>
    </row>
    <row r="32" spans="2:25" ht="10.199999999999999" customHeight="1" thickBot="1" x14ac:dyDescent="0.35">
      <c r="B32" s="72"/>
      <c r="C32" s="342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0" t="s">
        <v>0</v>
      </c>
      <c r="D34" s="78"/>
      <c r="F34" s="343">
        <f>W11*(1+$C$11)</f>
        <v>802.5</v>
      </c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76"/>
    </row>
    <row r="35" spans="2:25" ht="10.199999999999999" customHeight="1" thickBot="1" x14ac:dyDescent="0.35">
      <c r="B35" s="72"/>
      <c r="C35" s="341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1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1"/>
      <c r="D37" s="74" t="s">
        <v>29</v>
      </c>
      <c r="E37" s="83"/>
      <c r="F37" s="84"/>
      <c r="G37" s="290">
        <f>G11*(1+$C$11)</f>
        <v>321</v>
      </c>
      <c r="H37" s="76"/>
      <c r="I37" s="77"/>
      <c r="J37" s="88"/>
      <c r="K37" s="290">
        <f>K11*(1+$C$11)</f>
        <v>481.5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802.5</v>
      </c>
      <c r="X37" s="86"/>
      <c r="Y37" s="76"/>
    </row>
    <row r="38" spans="2:25" ht="10.199999999999999" customHeight="1" x14ac:dyDescent="0.3">
      <c r="B38" s="72"/>
      <c r="C38" s="341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1"/>
      <c r="D39" s="75" t="s">
        <v>17</v>
      </c>
      <c r="E39" s="89"/>
      <c r="F39" s="90"/>
      <c r="G39" s="290">
        <f>Opleidingsplan!K69</f>
        <v>360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1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1"/>
      <c r="D41" s="75" t="s">
        <v>18</v>
      </c>
      <c r="E41" s="73"/>
      <c r="F41" s="88"/>
      <c r="G41" s="75"/>
      <c r="H41" s="86"/>
      <c r="I41" s="75"/>
      <c r="J41" s="87"/>
      <c r="K41" s="290">
        <f>Opleidingsplan!AJ69</f>
        <v>544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1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1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Opleidingsplan!BJ69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1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1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Opleidingsplan!CI69</f>
        <v>0</v>
      </c>
      <c r="T45" s="86"/>
      <c r="U45" s="75"/>
      <c r="V45" s="87"/>
      <c r="W45" s="85">
        <f>+G39+K41+O43+S45</f>
        <v>904</v>
      </c>
      <c r="X45" s="86"/>
      <c r="Y45" s="76"/>
    </row>
    <row r="46" spans="2:25" ht="10.199999999999999" customHeight="1" x14ac:dyDescent="0.3">
      <c r="B46" s="72"/>
      <c r="C46" s="341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1"/>
      <c r="D47" s="74" t="s">
        <v>4</v>
      </c>
      <c r="E47" s="83"/>
      <c r="F47" s="88"/>
      <c r="G47" s="291">
        <f>+G39-G37</f>
        <v>39</v>
      </c>
      <c r="H47" s="86"/>
      <c r="I47" s="75"/>
      <c r="J47" s="87"/>
      <c r="K47" s="291">
        <f>+K41-K37</f>
        <v>62.5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101.5</v>
      </c>
      <c r="X47" s="86"/>
      <c r="Y47" s="76"/>
    </row>
    <row r="48" spans="2:25" ht="10.199999999999999" customHeight="1" thickBot="1" x14ac:dyDescent="0.35">
      <c r="B48" s="72"/>
      <c r="C48" s="342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1" t="s">
        <v>4</v>
      </c>
      <c r="D50" s="78"/>
      <c r="E50" s="73"/>
      <c r="F50" s="334">
        <f>F18+F34+W12-W11-W10</f>
        <v>2140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6"/>
      <c r="Y50" s="76"/>
    </row>
    <row r="51" spans="1:125" ht="10.199999999999999" customHeight="1" thickBot="1" x14ac:dyDescent="0.35">
      <c r="B51" s="72"/>
      <c r="C51" s="332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2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2"/>
      <c r="D53" s="74" t="s">
        <v>29</v>
      </c>
      <c r="E53" s="83"/>
      <c r="F53" s="84"/>
      <c r="G53" s="290">
        <f>+G21+G37</f>
        <v>1070</v>
      </c>
      <c r="H53" s="76"/>
      <c r="I53" s="77"/>
      <c r="J53" s="88"/>
      <c r="K53" s="290">
        <f>+K21+K37</f>
        <v>1070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2140</v>
      </c>
      <c r="X53" s="100"/>
      <c r="Y53" s="76"/>
      <c r="AP53" s="287"/>
    </row>
    <row r="54" spans="1:125" ht="10.199999999999999" customHeight="1" x14ac:dyDescent="0.3">
      <c r="B54" s="72"/>
      <c r="C54" s="332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2"/>
      <c r="D55" s="74" t="s">
        <v>199</v>
      </c>
      <c r="E55" s="83"/>
      <c r="F55" s="84"/>
      <c r="G55" s="290">
        <f>G23</f>
        <v>742</v>
      </c>
      <c r="H55" s="86"/>
      <c r="I55" s="75"/>
      <c r="J55" s="87"/>
      <c r="K55" s="290">
        <f>K25</f>
        <v>621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1363</v>
      </c>
      <c r="X55" s="100"/>
      <c r="Y55" s="76"/>
    </row>
    <row r="56" spans="1:125" ht="14.25" customHeight="1" x14ac:dyDescent="0.3">
      <c r="B56" s="72"/>
      <c r="C56" s="332"/>
      <c r="D56" s="74" t="s">
        <v>0</v>
      </c>
      <c r="E56" s="83"/>
      <c r="F56" s="84"/>
      <c r="G56" s="290">
        <f>G39</f>
        <v>360</v>
      </c>
      <c r="H56" s="86"/>
      <c r="I56" s="75"/>
      <c r="J56" s="87"/>
      <c r="K56" s="290">
        <f>K41</f>
        <v>544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904</v>
      </c>
      <c r="X56" s="100"/>
      <c r="Y56" s="76"/>
    </row>
    <row r="57" spans="1:125" s="292" customFormat="1" ht="14.25" customHeight="1" x14ac:dyDescent="0.3">
      <c r="A57" s="282"/>
      <c r="B57" s="103"/>
      <c r="C57" s="332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0.39876488751654171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2"/>
      <c r="D58" s="74" t="s">
        <v>4</v>
      </c>
      <c r="E58" s="83"/>
      <c r="F58" s="88"/>
      <c r="G58" s="290">
        <f>+G55+G56</f>
        <v>1102</v>
      </c>
      <c r="H58" s="76"/>
      <c r="I58" s="77"/>
      <c r="J58" s="88"/>
      <c r="K58" s="290">
        <f>+K55+K56</f>
        <v>1165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2267</v>
      </c>
      <c r="X58" s="100"/>
      <c r="Y58" s="76"/>
    </row>
    <row r="59" spans="1:125" ht="10.199999999999999" customHeight="1" x14ac:dyDescent="0.3">
      <c r="B59" s="72"/>
      <c r="C59" s="332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2"/>
      <c r="D60" s="116" t="s">
        <v>136</v>
      </c>
      <c r="E60" s="83"/>
      <c r="F60" s="88"/>
      <c r="G60" s="291">
        <f>(G56+G55)-G53</f>
        <v>32</v>
      </c>
      <c r="H60" s="76"/>
      <c r="I60" s="77"/>
      <c r="J60" s="88"/>
      <c r="K60" s="291">
        <f>(K56+K55)-K53</f>
        <v>95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127</v>
      </c>
      <c r="X60" s="100"/>
      <c r="Y60" s="76"/>
    </row>
    <row r="61" spans="1:125" ht="10.199999999999999" customHeight="1" x14ac:dyDescent="0.3">
      <c r="B61" s="72"/>
      <c r="C61" s="332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2"/>
      <c r="D62" s="116" t="s">
        <v>137</v>
      </c>
      <c r="E62" s="83"/>
      <c r="F62" s="88"/>
      <c r="G62" s="291">
        <f>G55+G56-((G21/(1+$C$10))+(G37/(1+$C$11)))</f>
        <v>102</v>
      </c>
      <c r="H62" s="76"/>
      <c r="I62" s="77"/>
      <c r="J62" s="88"/>
      <c r="K62" s="291">
        <f>K55+K56-((K21/(1+$C$10))+(K37/(1+$C$11)))</f>
        <v>165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267</v>
      </c>
      <c r="X62" s="100"/>
      <c r="Y62" s="76"/>
    </row>
    <row r="63" spans="1:125" ht="10.199999999999999" customHeight="1" thickBot="1" x14ac:dyDescent="0.35">
      <c r="B63" s="72"/>
      <c r="C63" s="333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192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46">
        <f>Examenprogramma!$B$25</f>
        <v>42924</v>
      </c>
      <c r="L66" s="346"/>
      <c r="M66" s="346"/>
      <c r="N66" s="346"/>
      <c r="O66" s="346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47" t="str">
        <f>Examenprogramma!$B$26</f>
        <v>Naaldwijk</v>
      </c>
      <c r="L67" s="347"/>
      <c r="M67" s="347"/>
      <c r="N67" s="347"/>
      <c r="O67" s="347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48" t="str">
        <f>Examenprogramma!$B$27</f>
        <v>M.P. de Groot</v>
      </c>
      <c r="L68" s="348"/>
      <c r="M68" s="348"/>
      <c r="N68" s="348"/>
      <c r="O68" s="348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J90"/>
  <sheetViews>
    <sheetView zoomScale="60" zoomScaleNormal="60" workbookViewId="0">
      <pane xSplit="3" ySplit="14" topLeftCell="N15" activePane="bottomRight" state="frozen"/>
      <selection pane="topRight" activeCell="C1" sqref="C1"/>
      <selection pane="bottomLeft" activeCell="A13" sqref="A13"/>
      <selection pane="bottomRight" activeCell="A37" sqref="A37:XFD39"/>
    </sheetView>
  </sheetViews>
  <sheetFormatPr defaultColWidth="8.88671875" defaultRowHeight="14.4" outlineLevelRow="1" outlineLevelCol="1" x14ac:dyDescent="0.3"/>
  <cols>
    <col min="1" max="1" width="37" style="210" customWidth="1"/>
    <col min="2" max="2" width="10.6640625" style="210" customWidth="1"/>
    <col min="3" max="3" width="1.6640625" style="208" customWidth="1"/>
    <col min="4" max="4" width="19.88671875" style="209" customWidth="1"/>
    <col min="5" max="7" width="19.88671875" style="210" customWidth="1"/>
    <col min="8" max="8" width="10.109375" style="210" hidden="1" customWidth="1" outlineLevel="1"/>
    <col min="9" max="9" width="3.44140625" style="208" customWidth="1" collapsed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.6640625" style="210" customWidth="1"/>
    <col min="35" max="36" width="9.6640625" style="210" customWidth="1"/>
    <col min="37" max="38" width="11.88671875" style="210" customWidth="1"/>
    <col min="39" max="39" width="3.33203125" style="210" customWidth="1"/>
    <col min="40" max="43" width="9.6640625" style="210" customWidth="1" outlineLevel="1"/>
    <col min="44" max="44" width="1.6640625" style="208" customWidth="1" outlineLevel="1"/>
    <col min="45" max="48" width="9.6640625" style="210" customWidth="1" outlineLevel="1"/>
    <col min="49" max="49" width="1.6640625" style="208" customWidth="1" outlineLevel="1"/>
    <col min="50" max="53" width="9.6640625" style="210" customWidth="1" outlineLevel="1"/>
    <col min="54" max="54" width="1.6640625" style="210" customWidth="1" outlineLevel="1"/>
    <col min="55" max="58" width="9.6640625" style="210" customWidth="1" outlineLevel="1"/>
    <col min="59" max="59" width="1.6640625" style="210" customWidth="1" outlineLevel="1"/>
    <col min="60" max="60" width="1.6640625" style="210" customWidth="1"/>
    <col min="61" max="62" width="9.6640625" style="210" customWidth="1"/>
    <col min="63" max="63" width="11.5546875" style="210" customWidth="1"/>
    <col min="64" max="64" width="11.44140625" style="210" customWidth="1"/>
    <col min="65" max="65" width="2.5546875" style="210" customWidth="1"/>
    <col min="66" max="67" width="9.6640625" style="210" customWidth="1" outlineLevel="1"/>
    <col min="68" max="69" width="12" style="210" customWidth="1" outlineLevel="1"/>
    <col min="70" max="70" width="1.6640625" style="208" customWidth="1" outlineLevel="1"/>
    <col min="71" max="72" width="9.6640625" style="210" customWidth="1" outlineLevel="1"/>
    <col min="73" max="74" width="12.33203125" style="210" customWidth="1" outlineLevel="1"/>
    <col min="75" max="75" width="1.6640625" style="208" customWidth="1" outlineLevel="1"/>
    <col min="76" max="77" width="9.6640625" style="210" customWidth="1" outlineLevel="1"/>
    <col min="78" max="79" width="12" style="210" customWidth="1" outlineLevel="1"/>
    <col min="80" max="80" width="1.6640625" style="210" customWidth="1" outlineLevel="1"/>
    <col min="81" max="82" width="9.6640625" style="210" customWidth="1" outlineLevel="1"/>
    <col min="83" max="84" width="13.6640625" style="210" customWidth="1" outlineLevel="1"/>
    <col min="85" max="85" width="1.6640625" style="210" customWidth="1"/>
    <col min="86" max="87" width="9.6640625" style="210" customWidth="1"/>
    <col min="88" max="88" width="11.33203125" style="210" customWidth="1"/>
    <col min="89" max="89" width="13.33203125" style="210" customWidth="1"/>
    <col min="90" max="90" width="8.88671875" style="210"/>
    <col min="91" max="92" width="9.6640625" style="210" customWidth="1" outlineLevel="1"/>
    <col min="93" max="94" width="12.44140625" style="210" customWidth="1" outlineLevel="1"/>
    <col min="95" max="95" width="1.6640625" style="208" customWidth="1" outlineLevel="1"/>
    <col min="96" max="97" width="9.6640625" style="210" customWidth="1" outlineLevel="1"/>
    <col min="98" max="99" width="12.6640625" style="210" customWidth="1" outlineLevel="1"/>
    <col min="100" max="100" width="1.6640625" style="208" customWidth="1" outlineLevel="1"/>
    <col min="101" max="102" width="9.6640625" style="210" customWidth="1" outlineLevel="1"/>
    <col min="103" max="104" width="12.33203125" style="210" customWidth="1" outlineLevel="1"/>
    <col min="105" max="105" width="1.6640625" style="210" customWidth="1" outlineLevel="1"/>
    <col min="106" max="107" width="9.6640625" style="210" customWidth="1" outlineLevel="1"/>
    <col min="108" max="109" width="13.5546875" style="210" customWidth="1" outlineLevel="1"/>
    <col min="110" max="110" width="1.6640625" style="210" customWidth="1"/>
    <col min="111" max="112" width="9.6640625" style="210" customWidth="1"/>
    <col min="113" max="113" width="13" style="210" customWidth="1"/>
    <col min="114" max="114" width="12.6640625" style="210" customWidth="1"/>
    <col min="115" max="16384" width="8.88671875" style="210"/>
  </cols>
  <sheetData>
    <row r="1" spans="1:114" x14ac:dyDescent="0.3">
      <c r="A1" s="207" t="s">
        <v>5</v>
      </c>
      <c r="B1" s="207"/>
    </row>
    <row r="2" spans="1:114" ht="13.95" customHeight="1" x14ac:dyDescent="0.3">
      <c r="A2" s="207"/>
      <c r="B2" s="207"/>
    </row>
    <row r="3" spans="1:114" x14ac:dyDescent="0.3">
      <c r="A3" s="211" t="s">
        <v>147</v>
      </c>
      <c r="B3" s="211"/>
      <c r="D3" s="347" t="str">
        <f>+Opleidingseis!$C$5</f>
        <v>MBO | Greenport</v>
      </c>
      <c r="E3" s="347"/>
      <c r="F3" s="347"/>
      <c r="G3" s="347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R3" s="210"/>
      <c r="AW3" s="210"/>
      <c r="BE3" s="241"/>
      <c r="BR3" s="210"/>
      <c r="BW3" s="210"/>
      <c r="CE3" s="241"/>
      <c r="CQ3" s="210"/>
      <c r="CV3" s="210"/>
      <c r="DD3" s="241"/>
    </row>
    <row r="4" spans="1:114" x14ac:dyDescent="0.3">
      <c r="A4" s="211" t="s">
        <v>23</v>
      </c>
      <c r="B4" s="211"/>
      <c r="D4" s="347" t="str">
        <f>Examenprogramma!B3</f>
        <v>Naaldwijk</v>
      </c>
      <c r="E4" s="347"/>
      <c r="F4" s="347"/>
      <c r="G4" s="347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R4" s="210"/>
      <c r="AW4" s="210"/>
      <c r="BR4" s="210"/>
      <c r="BW4" s="210"/>
      <c r="CQ4" s="210"/>
      <c r="CV4" s="210"/>
    </row>
    <row r="5" spans="1:114" x14ac:dyDescent="0.3">
      <c r="A5" s="211" t="s">
        <v>27</v>
      </c>
      <c r="B5" s="211"/>
      <c r="D5" s="347" t="str">
        <f>Opleidingseis!F3</f>
        <v>Horti Technics &amp; Management niveau 3</v>
      </c>
      <c r="E5" s="347"/>
      <c r="F5" s="347"/>
      <c r="G5" s="347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</row>
    <row r="6" spans="1:114" x14ac:dyDescent="0.3">
      <c r="A6" s="211" t="s">
        <v>146</v>
      </c>
      <c r="B6" s="211"/>
      <c r="D6" s="347" t="str">
        <f>Opleidingseis!C3</f>
        <v>2017-2018</v>
      </c>
      <c r="E6" s="347"/>
      <c r="F6" s="347"/>
      <c r="G6" s="347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</row>
    <row r="7" spans="1:114" x14ac:dyDescent="0.3">
      <c r="A7" s="211" t="s">
        <v>145</v>
      </c>
      <c r="B7" s="211"/>
      <c r="D7" s="347" t="str">
        <f>Opleidingseis!H5</f>
        <v>Agro productie, handel en technologie 23212 (Vakbekwaam medewerker teelt)</v>
      </c>
      <c r="E7" s="347"/>
      <c r="F7" s="347"/>
      <c r="G7" s="347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</row>
    <row r="8" spans="1:114" x14ac:dyDescent="0.3">
      <c r="A8" s="211" t="s">
        <v>143</v>
      </c>
      <c r="B8" s="211"/>
      <c r="D8" s="347">
        <f>Opleidingseis!F5</f>
        <v>25536</v>
      </c>
      <c r="E8" s="347"/>
      <c r="F8" s="347"/>
      <c r="G8" s="347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</row>
    <row r="9" spans="1:114" x14ac:dyDescent="0.3">
      <c r="A9" s="211" t="s">
        <v>141</v>
      </c>
      <c r="B9" s="211"/>
      <c r="D9" s="347" t="str">
        <f>Opleidingseis!C7</f>
        <v>BOL</v>
      </c>
      <c r="E9" s="347"/>
      <c r="F9" s="347"/>
      <c r="G9" s="347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R9" s="210"/>
      <c r="AW9" s="210"/>
      <c r="BR9" s="210"/>
      <c r="BW9" s="210"/>
      <c r="CQ9" s="210"/>
      <c r="CV9" s="210"/>
    </row>
    <row r="10" spans="1:114" x14ac:dyDescent="0.3">
      <c r="A10" s="211" t="s">
        <v>142</v>
      </c>
      <c r="B10" s="211"/>
      <c r="D10" s="347">
        <f>Opleidingseis!D7</f>
        <v>3</v>
      </c>
      <c r="E10" s="347"/>
      <c r="F10" s="347"/>
      <c r="G10" s="347"/>
      <c r="H10" s="212"/>
      <c r="I10" s="212"/>
      <c r="J10" s="299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3">
      <c r="A11" s="211" t="s">
        <v>901</v>
      </c>
      <c r="D11" s="347">
        <f>Opleidingseis!D5</f>
        <v>2</v>
      </c>
      <c r="E11" s="347"/>
      <c r="F11" s="347"/>
      <c r="G11" s="347"/>
      <c r="H11" s="212"/>
      <c r="I11" s="212"/>
      <c r="J11" s="212"/>
      <c r="K11" s="212"/>
      <c r="L11" s="212"/>
      <c r="M11" s="212"/>
    </row>
    <row r="12" spans="1:114" s="301" customFormat="1" ht="14.4" customHeight="1" x14ac:dyDescent="0.25">
      <c r="A12" s="213"/>
      <c r="B12" s="370" t="s">
        <v>187</v>
      </c>
      <c r="C12" s="214"/>
      <c r="D12" s="386" t="s">
        <v>186</v>
      </c>
      <c r="E12" s="383" t="s">
        <v>186</v>
      </c>
      <c r="F12" s="383" t="s">
        <v>186</v>
      </c>
      <c r="G12" s="383" t="s">
        <v>186</v>
      </c>
      <c r="H12" s="383" t="s">
        <v>186</v>
      </c>
      <c r="I12" s="214"/>
      <c r="J12" s="392" t="s">
        <v>26</v>
      </c>
      <c r="K12" s="393"/>
      <c r="L12" s="393"/>
      <c r="M12" s="300">
        <v>1</v>
      </c>
      <c r="N12" s="214"/>
      <c r="O12" s="381" t="s">
        <v>185</v>
      </c>
      <c r="P12" s="382"/>
      <c r="Q12" s="382"/>
      <c r="R12" s="244" t="s">
        <v>902</v>
      </c>
      <c r="S12" s="214"/>
      <c r="T12" s="381" t="s">
        <v>185</v>
      </c>
      <c r="U12" s="382"/>
      <c r="V12" s="382"/>
      <c r="W12" s="244" t="s">
        <v>903</v>
      </c>
      <c r="X12" s="214"/>
      <c r="Y12" s="381" t="s">
        <v>185</v>
      </c>
      <c r="Z12" s="382"/>
      <c r="AA12" s="382"/>
      <c r="AB12" s="244" t="s">
        <v>904</v>
      </c>
      <c r="AC12" s="245"/>
      <c r="AD12" s="381" t="str">
        <f>+Y12</f>
        <v>Periode</v>
      </c>
      <c r="AE12" s="382"/>
      <c r="AF12" s="382"/>
      <c r="AG12" s="244" t="s">
        <v>905</v>
      </c>
      <c r="AH12" s="245"/>
      <c r="AI12" s="372" t="s">
        <v>26</v>
      </c>
      <c r="AJ12" s="373"/>
      <c r="AK12" s="373"/>
      <c r="AL12" s="254">
        <v>2</v>
      </c>
      <c r="AM12" s="214"/>
      <c r="AN12" s="372" t="s">
        <v>185</v>
      </c>
      <c r="AO12" s="373"/>
      <c r="AP12" s="373"/>
      <c r="AQ12" s="254" t="s">
        <v>906</v>
      </c>
      <c r="AR12" s="214"/>
      <c r="AS12" s="372" t="s">
        <v>185</v>
      </c>
      <c r="AT12" s="373"/>
      <c r="AU12" s="373"/>
      <c r="AV12" s="254" t="s">
        <v>907</v>
      </c>
      <c r="AW12" s="214"/>
      <c r="AX12" s="372" t="s">
        <v>185</v>
      </c>
      <c r="AY12" s="373"/>
      <c r="AZ12" s="373"/>
      <c r="BA12" s="254" t="s">
        <v>908</v>
      </c>
      <c r="BB12" s="245"/>
      <c r="BC12" s="372" t="str">
        <f>+AX12</f>
        <v>Periode</v>
      </c>
      <c r="BD12" s="373"/>
      <c r="BE12" s="373"/>
      <c r="BF12" s="254" t="s">
        <v>909</v>
      </c>
      <c r="BG12" s="245"/>
      <c r="BH12" s="245"/>
      <c r="BI12" s="374" t="s">
        <v>26</v>
      </c>
      <c r="BJ12" s="375"/>
      <c r="BK12" s="375"/>
      <c r="BL12" s="256">
        <v>3</v>
      </c>
      <c r="BM12" s="214"/>
      <c r="BN12" s="374" t="s">
        <v>185</v>
      </c>
      <c r="BO12" s="375"/>
      <c r="BP12" s="375"/>
      <c r="BQ12" s="256" t="s">
        <v>910</v>
      </c>
      <c r="BR12" s="214"/>
      <c r="BS12" s="374" t="s">
        <v>185</v>
      </c>
      <c r="BT12" s="375"/>
      <c r="BU12" s="375"/>
      <c r="BV12" s="256" t="s">
        <v>911</v>
      </c>
      <c r="BW12" s="214"/>
      <c r="BX12" s="374" t="s">
        <v>185</v>
      </c>
      <c r="BY12" s="375"/>
      <c r="BZ12" s="375"/>
      <c r="CA12" s="256" t="s">
        <v>912</v>
      </c>
      <c r="CB12" s="245"/>
      <c r="CC12" s="374" t="str">
        <f>+BX12</f>
        <v>Periode</v>
      </c>
      <c r="CD12" s="375"/>
      <c r="CE12" s="375"/>
      <c r="CF12" s="256" t="s">
        <v>913</v>
      </c>
      <c r="CG12" s="245"/>
      <c r="CH12" s="365" t="s">
        <v>891</v>
      </c>
      <c r="CI12" s="366"/>
      <c r="CJ12" s="366"/>
      <c r="CK12" s="258">
        <v>4</v>
      </c>
      <c r="CM12" s="365" t="s">
        <v>185</v>
      </c>
      <c r="CN12" s="366"/>
      <c r="CO12" s="366"/>
      <c r="CP12" s="258" t="s">
        <v>914</v>
      </c>
      <c r="CQ12" s="214"/>
      <c r="CR12" s="365" t="s">
        <v>185</v>
      </c>
      <c r="CS12" s="366"/>
      <c r="CT12" s="366"/>
      <c r="CU12" s="258" t="s">
        <v>915</v>
      </c>
      <c r="CV12" s="214"/>
      <c r="CW12" s="365" t="s">
        <v>185</v>
      </c>
      <c r="CX12" s="366"/>
      <c r="CY12" s="366"/>
      <c r="CZ12" s="258" t="s">
        <v>916</v>
      </c>
      <c r="DA12" s="245"/>
      <c r="DB12" s="365" t="str">
        <f>+CW12</f>
        <v>Periode</v>
      </c>
      <c r="DC12" s="366"/>
      <c r="DD12" s="366"/>
      <c r="DE12" s="258" t="s">
        <v>917</v>
      </c>
      <c r="DF12" s="245"/>
      <c r="DG12" s="367" t="s">
        <v>36</v>
      </c>
      <c r="DH12" s="368"/>
      <c r="DI12" s="368"/>
      <c r="DJ12" s="317"/>
    </row>
    <row r="13" spans="1:114" s="301" customFormat="1" ht="14.4" customHeight="1" x14ac:dyDescent="0.25">
      <c r="A13" s="378" t="s">
        <v>2</v>
      </c>
      <c r="B13" s="371"/>
      <c r="C13" s="215"/>
      <c r="D13" s="387"/>
      <c r="E13" s="384"/>
      <c r="F13" s="384"/>
      <c r="G13" s="384"/>
      <c r="H13" s="384"/>
      <c r="I13" s="215"/>
      <c r="J13" s="380" t="s">
        <v>199</v>
      </c>
      <c r="K13" s="380" t="s">
        <v>0</v>
      </c>
      <c r="L13" s="380" t="s">
        <v>191</v>
      </c>
      <c r="M13" s="380" t="s">
        <v>22</v>
      </c>
      <c r="N13" s="246"/>
      <c r="O13" s="380" t="s">
        <v>199</v>
      </c>
      <c r="P13" s="380" t="s">
        <v>0</v>
      </c>
      <c r="Q13" s="380" t="s">
        <v>191</v>
      </c>
      <c r="R13" s="380" t="s">
        <v>22</v>
      </c>
      <c r="S13" s="246"/>
      <c r="T13" s="380" t="s">
        <v>199</v>
      </c>
      <c r="U13" s="380" t="s">
        <v>0</v>
      </c>
      <c r="V13" s="380" t="s">
        <v>191</v>
      </c>
      <c r="W13" s="380" t="s">
        <v>22</v>
      </c>
      <c r="X13" s="246"/>
      <c r="Y13" s="380" t="s">
        <v>199</v>
      </c>
      <c r="Z13" s="380" t="s">
        <v>0</v>
      </c>
      <c r="AA13" s="380" t="s">
        <v>191</v>
      </c>
      <c r="AB13" s="380" t="s">
        <v>22</v>
      </c>
      <c r="AC13" s="247"/>
      <c r="AD13" s="380" t="s">
        <v>199</v>
      </c>
      <c r="AE13" s="380" t="s">
        <v>0</v>
      </c>
      <c r="AF13" s="380" t="s">
        <v>191</v>
      </c>
      <c r="AG13" s="380" t="s">
        <v>22</v>
      </c>
      <c r="AH13" s="247"/>
      <c r="AI13" s="377" t="s">
        <v>199</v>
      </c>
      <c r="AJ13" s="377" t="s">
        <v>0</v>
      </c>
      <c r="AK13" s="377" t="s">
        <v>191</v>
      </c>
      <c r="AL13" s="377" t="s">
        <v>22</v>
      </c>
      <c r="AM13" s="246"/>
      <c r="AN13" s="377" t="s">
        <v>199</v>
      </c>
      <c r="AO13" s="377" t="s">
        <v>0</v>
      </c>
      <c r="AP13" s="377" t="s">
        <v>191</v>
      </c>
      <c r="AQ13" s="377" t="s">
        <v>22</v>
      </c>
      <c r="AR13" s="246"/>
      <c r="AS13" s="377" t="s">
        <v>199</v>
      </c>
      <c r="AT13" s="377" t="s">
        <v>0</v>
      </c>
      <c r="AU13" s="377" t="s">
        <v>191</v>
      </c>
      <c r="AV13" s="377" t="s">
        <v>22</v>
      </c>
      <c r="AW13" s="246"/>
      <c r="AX13" s="377" t="s">
        <v>199</v>
      </c>
      <c r="AY13" s="377" t="s">
        <v>0</v>
      </c>
      <c r="AZ13" s="377" t="s">
        <v>191</v>
      </c>
      <c r="BA13" s="377" t="s">
        <v>22</v>
      </c>
      <c r="BB13" s="247"/>
      <c r="BC13" s="377" t="s">
        <v>199</v>
      </c>
      <c r="BD13" s="377" t="s">
        <v>0</v>
      </c>
      <c r="BE13" s="377" t="s">
        <v>191</v>
      </c>
      <c r="BF13" s="377" t="s">
        <v>22</v>
      </c>
      <c r="BG13" s="247"/>
      <c r="BH13" s="247"/>
      <c r="BI13" s="376" t="s">
        <v>199</v>
      </c>
      <c r="BJ13" s="376" t="s">
        <v>0</v>
      </c>
      <c r="BK13" s="376" t="s">
        <v>191</v>
      </c>
      <c r="BL13" s="376" t="s">
        <v>22</v>
      </c>
      <c r="BM13" s="246"/>
      <c r="BN13" s="376" t="s">
        <v>199</v>
      </c>
      <c r="BO13" s="376" t="s">
        <v>0</v>
      </c>
      <c r="BP13" s="376" t="s">
        <v>191</v>
      </c>
      <c r="BQ13" s="376" t="s">
        <v>22</v>
      </c>
      <c r="BR13" s="246"/>
      <c r="BS13" s="376" t="s">
        <v>199</v>
      </c>
      <c r="BT13" s="376" t="s">
        <v>0</v>
      </c>
      <c r="BU13" s="376" t="s">
        <v>191</v>
      </c>
      <c r="BV13" s="376" t="s">
        <v>22</v>
      </c>
      <c r="BW13" s="246"/>
      <c r="BX13" s="376" t="s">
        <v>199</v>
      </c>
      <c r="BY13" s="376" t="s">
        <v>0</v>
      </c>
      <c r="BZ13" s="376" t="s">
        <v>191</v>
      </c>
      <c r="CA13" s="376" t="s">
        <v>22</v>
      </c>
      <c r="CB13" s="247"/>
      <c r="CC13" s="376" t="s">
        <v>199</v>
      </c>
      <c r="CD13" s="376" t="s">
        <v>0</v>
      </c>
      <c r="CE13" s="376" t="s">
        <v>191</v>
      </c>
      <c r="CF13" s="376" t="s">
        <v>22</v>
      </c>
      <c r="CG13" s="247"/>
      <c r="CH13" s="369" t="s">
        <v>199</v>
      </c>
      <c r="CI13" s="369" t="s">
        <v>0</v>
      </c>
      <c r="CJ13" s="369" t="s">
        <v>191</v>
      </c>
      <c r="CK13" s="369" t="s">
        <v>22</v>
      </c>
      <c r="CM13" s="369" t="s">
        <v>199</v>
      </c>
      <c r="CN13" s="369" t="s">
        <v>0</v>
      </c>
      <c r="CO13" s="369" t="s">
        <v>191</v>
      </c>
      <c r="CP13" s="369" t="s">
        <v>22</v>
      </c>
      <c r="CQ13" s="246"/>
      <c r="CR13" s="369" t="s">
        <v>199</v>
      </c>
      <c r="CS13" s="369" t="s">
        <v>0</v>
      </c>
      <c r="CT13" s="369" t="s">
        <v>191</v>
      </c>
      <c r="CU13" s="369" t="s">
        <v>22</v>
      </c>
      <c r="CV13" s="246"/>
      <c r="CW13" s="369" t="s">
        <v>199</v>
      </c>
      <c r="CX13" s="369" t="s">
        <v>0</v>
      </c>
      <c r="CY13" s="369" t="s">
        <v>191</v>
      </c>
      <c r="CZ13" s="369" t="s">
        <v>22</v>
      </c>
      <c r="DA13" s="247"/>
      <c r="DB13" s="369" t="s">
        <v>199</v>
      </c>
      <c r="DC13" s="369" t="s">
        <v>0</v>
      </c>
      <c r="DD13" s="369" t="s">
        <v>191</v>
      </c>
      <c r="DE13" s="369" t="s">
        <v>22</v>
      </c>
      <c r="DF13" s="247"/>
      <c r="DG13" s="361" t="s">
        <v>199</v>
      </c>
      <c r="DH13" s="361" t="s">
        <v>0</v>
      </c>
      <c r="DI13" s="361" t="s">
        <v>191</v>
      </c>
      <c r="DJ13" s="361" t="s">
        <v>22</v>
      </c>
    </row>
    <row r="14" spans="1:114" s="248" customFormat="1" ht="12" x14ac:dyDescent="0.3">
      <c r="A14" s="379"/>
      <c r="B14" s="371"/>
      <c r="C14" s="216"/>
      <c r="D14" s="388"/>
      <c r="E14" s="385"/>
      <c r="F14" s="385"/>
      <c r="G14" s="385"/>
      <c r="H14" s="385"/>
      <c r="I14" s="216"/>
      <c r="J14" s="380"/>
      <c r="K14" s="380"/>
      <c r="L14" s="380"/>
      <c r="M14" s="380"/>
      <c r="N14" s="216"/>
      <c r="O14" s="380"/>
      <c r="P14" s="380"/>
      <c r="Q14" s="380"/>
      <c r="R14" s="380"/>
      <c r="S14" s="216"/>
      <c r="T14" s="380"/>
      <c r="U14" s="380"/>
      <c r="V14" s="380"/>
      <c r="W14" s="380"/>
      <c r="X14" s="216"/>
      <c r="Y14" s="380"/>
      <c r="Z14" s="380"/>
      <c r="AA14" s="380"/>
      <c r="AB14" s="380"/>
      <c r="AD14" s="380"/>
      <c r="AE14" s="380"/>
      <c r="AF14" s="380"/>
      <c r="AG14" s="380"/>
      <c r="AI14" s="377"/>
      <c r="AJ14" s="377"/>
      <c r="AK14" s="377"/>
      <c r="AL14" s="377"/>
      <c r="AM14" s="216"/>
      <c r="AN14" s="377"/>
      <c r="AO14" s="377"/>
      <c r="AP14" s="377"/>
      <c r="AQ14" s="377"/>
      <c r="AR14" s="216"/>
      <c r="AS14" s="377"/>
      <c r="AT14" s="377"/>
      <c r="AU14" s="377"/>
      <c r="AV14" s="377"/>
      <c r="AW14" s="216"/>
      <c r="AX14" s="377"/>
      <c r="AY14" s="377"/>
      <c r="AZ14" s="377"/>
      <c r="BA14" s="377"/>
      <c r="BC14" s="377"/>
      <c r="BD14" s="377"/>
      <c r="BE14" s="377"/>
      <c r="BF14" s="377"/>
      <c r="BI14" s="376"/>
      <c r="BJ14" s="376"/>
      <c r="BK14" s="376"/>
      <c r="BL14" s="376"/>
      <c r="BM14" s="216"/>
      <c r="BN14" s="376"/>
      <c r="BO14" s="376"/>
      <c r="BP14" s="376"/>
      <c r="BQ14" s="376"/>
      <c r="BR14" s="216"/>
      <c r="BS14" s="376"/>
      <c r="BT14" s="376"/>
      <c r="BU14" s="376"/>
      <c r="BV14" s="376"/>
      <c r="BW14" s="216"/>
      <c r="BX14" s="376"/>
      <c r="BY14" s="376"/>
      <c r="BZ14" s="376"/>
      <c r="CA14" s="376"/>
      <c r="CC14" s="376"/>
      <c r="CD14" s="376"/>
      <c r="CE14" s="376"/>
      <c r="CF14" s="376"/>
      <c r="CH14" s="369"/>
      <c r="CI14" s="369"/>
      <c r="CJ14" s="369"/>
      <c r="CK14" s="369"/>
      <c r="CM14" s="369"/>
      <c r="CN14" s="369"/>
      <c r="CO14" s="369"/>
      <c r="CP14" s="369"/>
      <c r="CQ14" s="216"/>
      <c r="CR14" s="369"/>
      <c r="CS14" s="369"/>
      <c r="CT14" s="369"/>
      <c r="CU14" s="369"/>
      <c r="CV14" s="216"/>
      <c r="CW14" s="369"/>
      <c r="CX14" s="369"/>
      <c r="CY14" s="369"/>
      <c r="CZ14" s="369"/>
      <c r="DB14" s="369"/>
      <c r="DC14" s="369"/>
      <c r="DD14" s="369"/>
      <c r="DE14" s="369"/>
      <c r="DG14" s="361"/>
      <c r="DH14" s="361"/>
      <c r="DI14" s="361"/>
      <c r="DJ14" s="361"/>
    </row>
    <row r="15" spans="1:114" s="208" customFormat="1" x14ac:dyDescent="0.3">
      <c r="A15" s="217"/>
      <c r="B15" s="217"/>
      <c r="D15" s="218"/>
    </row>
    <row r="16" spans="1:114" s="249" customFormat="1" ht="28.95" x14ac:dyDescent="0.3">
      <c r="A16" s="219" t="s">
        <v>3</v>
      </c>
      <c r="B16" s="220" t="s">
        <v>187</v>
      </c>
      <c r="C16" s="221"/>
      <c r="D16" s="222"/>
      <c r="E16" s="223"/>
      <c r="F16" s="223"/>
      <c r="G16" s="223"/>
      <c r="H16" s="223"/>
      <c r="I16" s="221"/>
      <c r="J16" s="237"/>
      <c r="K16" s="237"/>
      <c r="L16" s="237"/>
      <c r="M16" s="237"/>
      <c r="N16" s="221"/>
      <c r="O16" s="237"/>
      <c r="P16" s="237"/>
      <c r="Q16" s="237"/>
      <c r="R16" s="237"/>
      <c r="S16" s="221"/>
      <c r="T16" s="237"/>
      <c r="U16" s="237"/>
      <c r="V16" s="237"/>
      <c r="W16" s="237"/>
      <c r="X16" s="221"/>
      <c r="Y16" s="237"/>
      <c r="Z16" s="237"/>
      <c r="AA16" s="237"/>
      <c r="AB16" s="237"/>
      <c r="AD16" s="250"/>
      <c r="AE16" s="250"/>
      <c r="AF16" s="250"/>
      <c r="AG16" s="250"/>
      <c r="AI16" s="237"/>
      <c r="AJ16" s="237"/>
      <c r="AK16" s="237"/>
      <c r="AL16" s="237"/>
      <c r="AM16" s="221"/>
      <c r="AN16" s="237"/>
      <c r="AO16" s="237"/>
      <c r="AP16" s="237"/>
      <c r="AQ16" s="237"/>
      <c r="AR16" s="221"/>
      <c r="AS16" s="237"/>
      <c r="AT16" s="237"/>
      <c r="AU16" s="237"/>
      <c r="AV16" s="237"/>
      <c r="AW16" s="221"/>
      <c r="AX16" s="237"/>
      <c r="AY16" s="237"/>
      <c r="AZ16" s="237"/>
      <c r="BA16" s="237"/>
      <c r="BC16" s="250"/>
      <c r="BD16" s="250"/>
      <c r="BE16" s="250"/>
      <c r="BF16" s="250"/>
      <c r="BI16" s="237"/>
      <c r="BJ16" s="237"/>
      <c r="BK16" s="237"/>
      <c r="BL16" s="237"/>
      <c r="BM16" s="221"/>
      <c r="BN16" s="237"/>
      <c r="BO16" s="237"/>
      <c r="BP16" s="237"/>
      <c r="BQ16" s="237"/>
      <c r="BR16" s="221"/>
      <c r="BS16" s="237"/>
      <c r="BT16" s="237"/>
      <c r="BU16" s="237"/>
      <c r="BV16" s="237"/>
      <c r="BW16" s="221"/>
      <c r="BX16" s="237"/>
      <c r="BY16" s="237"/>
      <c r="BZ16" s="237"/>
      <c r="CA16" s="237"/>
      <c r="CC16" s="250"/>
      <c r="CD16" s="250"/>
      <c r="CE16" s="250"/>
      <c r="CF16" s="250"/>
      <c r="CH16" s="250"/>
      <c r="CI16" s="250"/>
      <c r="CJ16" s="250"/>
      <c r="CK16" s="250"/>
      <c r="CM16" s="237"/>
      <c r="CN16" s="237"/>
      <c r="CO16" s="237"/>
      <c r="CP16" s="237"/>
      <c r="CQ16" s="221"/>
      <c r="CR16" s="237"/>
      <c r="CS16" s="237"/>
      <c r="CT16" s="237"/>
      <c r="CU16" s="237"/>
      <c r="CV16" s="221"/>
      <c r="CW16" s="237"/>
      <c r="CX16" s="237"/>
      <c r="CY16" s="237"/>
      <c r="CZ16" s="237"/>
      <c r="DB16" s="250"/>
      <c r="DC16" s="250"/>
      <c r="DD16" s="250"/>
      <c r="DE16" s="250"/>
      <c r="DG16" s="250"/>
      <c r="DH16" s="250"/>
      <c r="DI16" s="250"/>
      <c r="DJ16" s="250"/>
    </row>
    <row r="17" spans="1:114" x14ac:dyDescent="0.3">
      <c r="A17" s="224" t="s">
        <v>965</v>
      </c>
      <c r="B17" s="224"/>
      <c r="D17" s="225" t="s">
        <v>927</v>
      </c>
      <c r="E17" s="226" t="s">
        <v>928</v>
      </c>
      <c r="F17" s="226" t="s">
        <v>929</v>
      </c>
      <c r="G17" s="226" t="s">
        <v>930</v>
      </c>
      <c r="H17" s="226"/>
      <c r="J17" s="231">
        <v>59</v>
      </c>
      <c r="K17" s="235"/>
      <c r="L17" s="235"/>
      <c r="M17" s="231">
        <f>SUM(R17,W17,AB17,AG17)</f>
        <v>0</v>
      </c>
      <c r="O17" s="231"/>
      <c r="P17" s="235"/>
      <c r="Q17" s="235"/>
      <c r="R17" s="231"/>
      <c r="T17" s="231"/>
      <c r="U17" s="235"/>
      <c r="V17" s="235"/>
      <c r="W17" s="231"/>
      <c r="Y17" s="231"/>
      <c r="Z17" s="235"/>
      <c r="AA17" s="235"/>
      <c r="AB17" s="231"/>
      <c r="AD17" s="231"/>
      <c r="AE17" s="235"/>
      <c r="AF17" s="235"/>
      <c r="AG17" s="231"/>
      <c r="AI17" s="231">
        <v>88</v>
      </c>
      <c r="AJ17" s="235"/>
      <c r="AK17" s="235"/>
      <c r="AL17" s="231">
        <f>SUM(AQ17,AV17,BA17,BF17)</f>
        <v>0</v>
      </c>
      <c r="AM17" s="208"/>
      <c r="AN17" s="231"/>
      <c r="AO17" s="235"/>
      <c r="AP17" s="235"/>
      <c r="AQ17" s="231"/>
      <c r="AS17" s="231"/>
      <c r="AT17" s="235"/>
      <c r="AU17" s="235"/>
      <c r="AV17" s="231"/>
      <c r="AX17" s="231"/>
      <c r="AY17" s="235"/>
      <c r="AZ17" s="235"/>
      <c r="BA17" s="231"/>
      <c r="BC17" s="231"/>
      <c r="BD17" s="235"/>
      <c r="BE17" s="235"/>
      <c r="BF17" s="231"/>
      <c r="BI17" s="231">
        <f>SUM(BN17,BS17,BX17,CC17)</f>
        <v>0</v>
      </c>
      <c r="BJ17" s="235"/>
      <c r="BK17" s="235"/>
      <c r="BL17" s="231">
        <f>SUM(BQ17,BV17,CA17,CF17)</f>
        <v>0</v>
      </c>
      <c r="BM17" s="208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/>
      <c r="CD17" s="235"/>
      <c r="CE17" s="235"/>
      <c r="CF17" s="231"/>
      <c r="CH17" s="231">
        <f>SUM(CM17,CR17,CW17,DB17)</f>
        <v>0</v>
      </c>
      <c r="CI17" s="235"/>
      <c r="CJ17" s="235"/>
      <c r="CK17" s="231">
        <f>SUM(CP17,CU17,CZ17,DE17)</f>
        <v>0</v>
      </c>
      <c r="CM17" s="231"/>
      <c r="CN17" s="235"/>
      <c r="CO17" s="235"/>
      <c r="CP17" s="231"/>
      <c r="CR17" s="231"/>
      <c r="CS17" s="235"/>
      <c r="CT17" s="235"/>
      <c r="CU17" s="231"/>
      <c r="CW17" s="231"/>
      <c r="CX17" s="235"/>
      <c r="CY17" s="235"/>
      <c r="CZ17" s="231"/>
      <c r="DB17" s="231"/>
      <c r="DC17" s="235"/>
      <c r="DD17" s="235"/>
      <c r="DE17" s="231"/>
      <c r="DG17" s="231">
        <f>SUM(J17,AI17,BH17,CH17)</f>
        <v>147</v>
      </c>
      <c r="DH17" s="235"/>
      <c r="DI17" s="235"/>
      <c r="DJ17" s="231">
        <f>SUM(M17,AL17,BK17,CK17)</f>
        <v>0</v>
      </c>
    </row>
    <row r="18" spans="1:114" x14ac:dyDescent="0.3">
      <c r="A18" s="224" t="s">
        <v>931</v>
      </c>
      <c r="B18" s="224"/>
      <c r="D18" s="225" t="s">
        <v>931</v>
      </c>
      <c r="E18" s="225" t="s">
        <v>931</v>
      </c>
      <c r="F18" s="225" t="s">
        <v>931</v>
      </c>
      <c r="G18" s="225" t="s">
        <v>931</v>
      </c>
      <c r="H18" s="226"/>
      <c r="J18" s="231">
        <v>59</v>
      </c>
      <c r="K18" s="235"/>
      <c r="L18" s="235"/>
      <c r="M18" s="231">
        <f t="shared" ref="M18:M65" si="0">SUM(R18,W18,AB18,AG18)</f>
        <v>0</v>
      </c>
      <c r="O18" s="231"/>
      <c r="P18" s="235"/>
      <c r="Q18" s="235"/>
      <c r="R18" s="231"/>
      <c r="T18" s="231"/>
      <c r="U18" s="235"/>
      <c r="V18" s="235"/>
      <c r="W18" s="231"/>
      <c r="Y18" s="231"/>
      <c r="Z18" s="235"/>
      <c r="AA18" s="235"/>
      <c r="AB18" s="231"/>
      <c r="AD18" s="231"/>
      <c r="AE18" s="235"/>
      <c r="AF18" s="235"/>
      <c r="AG18" s="231"/>
      <c r="AI18" s="231">
        <v>59</v>
      </c>
      <c r="AJ18" s="235"/>
      <c r="AK18" s="235"/>
      <c r="AL18" s="231">
        <f t="shared" ref="AL18:AL20" si="1">SUM(AQ18,AV18,BA18,BF18)</f>
        <v>0</v>
      </c>
      <c r="AM18" s="208"/>
      <c r="AN18" s="231"/>
      <c r="AO18" s="235"/>
      <c r="AP18" s="235"/>
      <c r="AQ18" s="231"/>
      <c r="AS18" s="231"/>
      <c r="AT18" s="235"/>
      <c r="AU18" s="235"/>
      <c r="AV18" s="231"/>
      <c r="AX18" s="231"/>
      <c r="AY18" s="235"/>
      <c r="AZ18" s="235"/>
      <c r="BA18" s="231"/>
      <c r="BC18" s="231"/>
      <c r="BD18" s="235"/>
      <c r="BE18" s="235"/>
      <c r="BF18" s="231"/>
      <c r="BI18" s="231">
        <f t="shared" ref="BI18:BI20" si="2">SUM(BN18,BS18,BX18,CC18)</f>
        <v>0</v>
      </c>
      <c r="BJ18" s="235"/>
      <c r="BK18" s="235"/>
      <c r="BL18" s="231">
        <f t="shared" ref="BL18:BL20" si="3">SUM(BQ18,BV18,CA18,CF18)</f>
        <v>0</v>
      </c>
      <c r="BM18" s="208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/>
      <c r="CD18" s="235"/>
      <c r="CE18" s="235"/>
      <c r="CF18" s="231"/>
      <c r="CH18" s="231">
        <f t="shared" ref="CH18:CH20" si="4">SUM(CM18,CR18,CW18,DB18)</f>
        <v>0</v>
      </c>
      <c r="CI18" s="235"/>
      <c r="CJ18" s="235"/>
      <c r="CK18" s="231">
        <f t="shared" ref="CK18:CK20" si="5">SUM(CP18,CU18,CZ18,DE18)</f>
        <v>0</v>
      </c>
      <c r="CM18" s="231"/>
      <c r="CN18" s="235"/>
      <c r="CO18" s="235"/>
      <c r="CP18" s="231"/>
      <c r="CR18" s="231"/>
      <c r="CS18" s="235"/>
      <c r="CT18" s="235"/>
      <c r="CU18" s="231"/>
      <c r="CW18" s="231"/>
      <c r="CX18" s="235"/>
      <c r="CY18" s="235"/>
      <c r="CZ18" s="231"/>
      <c r="DB18" s="231"/>
      <c r="DC18" s="235"/>
      <c r="DD18" s="235"/>
      <c r="DE18" s="231"/>
      <c r="DG18" s="231">
        <f t="shared" ref="DG18:DG20" si="6">SUM(J18,AI18,BH18,CH18)</f>
        <v>118</v>
      </c>
      <c r="DH18" s="235"/>
      <c r="DI18" s="235"/>
      <c r="DJ18" s="231">
        <f t="shared" ref="DJ18:DJ20" si="7">SUM(M18,AL18,BK18,CK18)</f>
        <v>0</v>
      </c>
    </row>
    <row r="19" spans="1:114" x14ac:dyDescent="0.3">
      <c r="A19" s="224" t="s">
        <v>966</v>
      </c>
      <c r="B19" s="224"/>
      <c r="D19" s="225" t="s">
        <v>154</v>
      </c>
      <c r="E19" s="225" t="s">
        <v>154</v>
      </c>
      <c r="F19" s="225" t="s">
        <v>154</v>
      </c>
      <c r="G19" s="225" t="s">
        <v>154</v>
      </c>
      <c r="H19" s="226"/>
      <c r="J19" s="231">
        <v>59</v>
      </c>
      <c r="K19" s="235"/>
      <c r="L19" s="235"/>
      <c r="M19" s="231">
        <f t="shared" si="0"/>
        <v>0</v>
      </c>
      <c r="O19" s="231"/>
      <c r="P19" s="235"/>
      <c r="Q19" s="235"/>
      <c r="R19" s="231"/>
      <c r="T19" s="231"/>
      <c r="U19" s="235"/>
      <c r="V19" s="235"/>
      <c r="W19" s="231"/>
      <c r="Y19" s="231"/>
      <c r="Z19" s="235"/>
      <c r="AA19" s="235"/>
      <c r="AB19" s="231"/>
      <c r="AD19" s="231"/>
      <c r="AE19" s="235"/>
      <c r="AF19" s="235"/>
      <c r="AG19" s="231"/>
      <c r="AI19" s="231">
        <v>47</v>
      </c>
      <c r="AJ19" s="235"/>
      <c r="AK19" s="235"/>
      <c r="AL19" s="231">
        <f t="shared" si="1"/>
        <v>0</v>
      </c>
      <c r="AM19" s="208"/>
      <c r="AN19" s="231"/>
      <c r="AO19" s="235"/>
      <c r="AP19" s="235"/>
      <c r="AQ19" s="231"/>
      <c r="AS19" s="231"/>
      <c r="AT19" s="235"/>
      <c r="AU19" s="235"/>
      <c r="AV19" s="231"/>
      <c r="AX19" s="231"/>
      <c r="AY19" s="235"/>
      <c r="AZ19" s="235"/>
      <c r="BA19" s="231"/>
      <c r="BC19" s="231"/>
      <c r="BD19" s="235"/>
      <c r="BE19" s="235"/>
      <c r="BF19" s="231"/>
      <c r="BI19" s="231">
        <f t="shared" si="2"/>
        <v>0</v>
      </c>
      <c r="BJ19" s="235"/>
      <c r="BK19" s="235"/>
      <c r="BL19" s="231">
        <f t="shared" si="3"/>
        <v>0</v>
      </c>
      <c r="BM19" s="208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/>
      <c r="CD19" s="235"/>
      <c r="CE19" s="235"/>
      <c r="CF19" s="231"/>
      <c r="CH19" s="231">
        <f t="shared" si="4"/>
        <v>0</v>
      </c>
      <c r="CI19" s="235"/>
      <c r="CJ19" s="235"/>
      <c r="CK19" s="231">
        <f t="shared" si="5"/>
        <v>0</v>
      </c>
      <c r="CM19" s="231"/>
      <c r="CN19" s="235"/>
      <c r="CO19" s="235"/>
      <c r="CP19" s="231"/>
      <c r="CR19" s="231"/>
      <c r="CS19" s="235"/>
      <c r="CT19" s="235"/>
      <c r="CU19" s="231"/>
      <c r="CW19" s="231"/>
      <c r="CX19" s="235"/>
      <c r="CY19" s="235"/>
      <c r="CZ19" s="231"/>
      <c r="DB19" s="231"/>
      <c r="DC19" s="235"/>
      <c r="DD19" s="235"/>
      <c r="DE19" s="231"/>
      <c r="DG19" s="231">
        <f t="shared" si="6"/>
        <v>106</v>
      </c>
      <c r="DH19" s="235"/>
      <c r="DI19" s="235"/>
      <c r="DJ19" s="231">
        <f t="shared" si="7"/>
        <v>0</v>
      </c>
    </row>
    <row r="20" spans="1:114" x14ac:dyDescent="0.3">
      <c r="A20" s="224" t="s">
        <v>970</v>
      </c>
      <c r="B20" s="224"/>
      <c r="D20" s="225" t="s">
        <v>956</v>
      </c>
      <c r="E20" s="225" t="s">
        <v>956</v>
      </c>
      <c r="F20" s="225" t="s">
        <v>956</v>
      </c>
      <c r="G20" s="225" t="s">
        <v>956</v>
      </c>
      <c r="H20" s="226"/>
      <c r="J20" s="231">
        <v>29</v>
      </c>
      <c r="K20" s="235"/>
      <c r="L20" s="235"/>
      <c r="M20" s="231">
        <f t="shared" si="0"/>
        <v>0</v>
      </c>
      <c r="O20" s="231"/>
      <c r="P20" s="235"/>
      <c r="Q20" s="235"/>
      <c r="R20" s="231"/>
      <c r="T20" s="231"/>
      <c r="U20" s="235"/>
      <c r="V20" s="235"/>
      <c r="W20" s="231"/>
      <c r="Y20" s="231"/>
      <c r="Z20" s="235"/>
      <c r="AA20" s="235"/>
      <c r="AB20" s="231"/>
      <c r="AD20" s="231"/>
      <c r="AE20" s="235"/>
      <c r="AF20" s="235"/>
      <c r="AG20" s="231"/>
      <c r="AI20" s="231"/>
      <c r="AJ20" s="235"/>
      <c r="AK20" s="235"/>
      <c r="AL20" s="231">
        <f t="shared" si="1"/>
        <v>0</v>
      </c>
      <c r="AM20" s="208"/>
      <c r="AN20" s="231"/>
      <c r="AO20" s="235"/>
      <c r="AP20" s="235"/>
      <c r="AQ20" s="231"/>
      <c r="AS20" s="231"/>
      <c r="AT20" s="235"/>
      <c r="AU20" s="235"/>
      <c r="AV20" s="231"/>
      <c r="AX20" s="231"/>
      <c r="AY20" s="235"/>
      <c r="AZ20" s="235"/>
      <c r="BA20" s="231"/>
      <c r="BC20" s="231"/>
      <c r="BD20" s="235"/>
      <c r="BE20" s="235"/>
      <c r="BF20" s="231"/>
      <c r="BI20" s="231">
        <f t="shared" si="2"/>
        <v>0</v>
      </c>
      <c r="BJ20" s="235"/>
      <c r="BK20" s="235"/>
      <c r="BL20" s="231">
        <f t="shared" si="3"/>
        <v>0</v>
      </c>
      <c r="BM20" s="208"/>
      <c r="BN20" s="231"/>
      <c r="BO20" s="235"/>
      <c r="BP20" s="235"/>
      <c r="BQ20" s="231"/>
      <c r="BS20" s="231"/>
      <c r="BT20" s="235"/>
      <c r="BU20" s="235"/>
      <c r="BV20" s="231"/>
      <c r="BX20" s="231"/>
      <c r="BY20" s="235"/>
      <c r="BZ20" s="235"/>
      <c r="CA20" s="231"/>
      <c r="CC20" s="231"/>
      <c r="CD20" s="235"/>
      <c r="CE20" s="235"/>
      <c r="CF20" s="231"/>
      <c r="CH20" s="231">
        <f t="shared" si="4"/>
        <v>0</v>
      </c>
      <c r="CI20" s="235"/>
      <c r="CJ20" s="235"/>
      <c r="CK20" s="231">
        <f t="shared" si="5"/>
        <v>0</v>
      </c>
      <c r="CM20" s="231"/>
      <c r="CN20" s="235"/>
      <c r="CO20" s="235"/>
      <c r="CP20" s="231"/>
      <c r="CR20" s="231"/>
      <c r="CS20" s="235"/>
      <c r="CT20" s="235"/>
      <c r="CU20" s="231"/>
      <c r="CW20" s="231"/>
      <c r="CX20" s="235"/>
      <c r="CY20" s="235"/>
      <c r="CZ20" s="231"/>
      <c r="DB20" s="231"/>
      <c r="DC20" s="235"/>
      <c r="DD20" s="235"/>
      <c r="DE20" s="231"/>
      <c r="DG20" s="231">
        <f t="shared" si="6"/>
        <v>29</v>
      </c>
      <c r="DH20" s="235"/>
      <c r="DI20" s="235"/>
      <c r="DJ20" s="231">
        <f t="shared" si="7"/>
        <v>0</v>
      </c>
    </row>
    <row r="21" spans="1:114" s="208" customFormat="1" x14ac:dyDescent="0.3">
      <c r="D21" s="218"/>
      <c r="J21" s="251"/>
      <c r="K21" s="251"/>
      <c r="L21" s="251"/>
      <c r="M21" s="251"/>
      <c r="O21" s="251"/>
      <c r="P21" s="251"/>
      <c r="Q21" s="251"/>
      <c r="R21" s="251"/>
      <c r="T21" s="251"/>
      <c r="U21" s="251"/>
      <c r="V21" s="251"/>
      <c r="W21" s="251"/>
      <c r="Y21" s="251"/>
      <c r="Z21" s="251"/>
      <c r="AA21" s="251"/>
      <c r="AB21" s="251"/>
      <c r="AD21" s="251"/>
      <c r="AE21" s="251"/>
      <c r="AF21" s="251"/>
      <c r="AG21" s="251"/>
      <c r="AI21" s="251"/>
      <c r="AJ21" s="251"/>
      <c r="AK21" s="251"/>
      <c r="AL21" s="251"/>
      <c r="AN21" s="251"/>
      <c r="AO21" s="251"/>
      <c r="AP21" s="251"/>
      <c r="AQ21" s="251"/>
      <c r="AS21" s="251"/>
      <c r="AT21" s="251"/>
      <c r="AU21" s="251"/>
      <c r="AV21" s="251"/>
      <c r="AX21" s="251"/>
      <c r="AY21" s="251"/>
      <c r="AZ21" s="251"/>
      <c r="BA21" s="251"/>
      <c r="BC21" s="251"/>
      <c r="BD21" s="251"/>
      <c r="BE21" s="251"/>
      <c r="BF21" s="251"/>
      <c r="BI21" s="251"/>
      <c r="BJ21" s="251"/>
      <c r="BK21" s="251"/>
      <c r="BL21" s="251"/>
      <c r="BN21" s="251"/>
      <c r="BO21" s="251"/>
      <c r="BP21" s="251"/>
      <c r="BQ21" s="251"/>
      <c r="BS21" s="251"/>
      <c r="BT21" s="251"/>
      <c r="BU21" s="251"/>
      <c r="BV21" s="251"/>
      <c r="BX21" s="251"/>
      <c r="BY21" s="251"/>
      <c r="BZ21" s="251"/>
      <c r="CA21" s="251"/>
      <c r="CC21" s="251"/>
      <c r="CD21" s="251"/>
      <c r="CE21" s="251"/>
      <c r="CF21" s="251"/>
      <c r="CH21" s="251"/>
      <c r="CI21" s="251"/>
      <c r="CJ21" s="251"/>
      <c r="CK21" s="251"/>
      <c r="CM21" s="251"/>
      <c r="CN21" s="251"/>
      <c r="CO21" s="251"/>
      <c r="CP21" s="251"/>
      <c r="CR21" s="251"/>
      <c r="CS21" s="251"/>
      <c r="CT21" s="251"/>
      <c r="CU21" s="251"/>
      <c r="CW21" s="251"/>
      <c r="CX21" s="251"/>
      <c r="CY21" s="251"/>
      <c r="CZ21" s="251"/>
      <c r="DB21" s="251"/>
      <c r="DC21" s="251"/>
      <c r="DD21" s="251"/>
      <c r="DE21" s="251"/>
      <c r="DG21" s="251"/>
      <c r="DH21" s="251"/>
      <c r="DI21" s="251"/>
      <c r="DJ21" s="251"/>
    </row>
    <row r="22" spans="1:114" s="249" customFormat="1" ht="28.95" x14ac:dyDescent="0.3">
      <c r="A22" s="219" t="s">
        <v>38</v>
      </c>
      <c r="B22" s="220" t="s">
        <v>187</v>
      </c>
      <c r="C22" s="221"/>
      <c r="D22" s="222"/>
      <c r="E22" s="223"/>
      <c r="F22" s="223"/>
      <c r="G22" s="223"/>
      <c r="H22" s="223"/>
      <c r="I22" s="221"/>
      <c r="J22" s="237"/>
      <c r="K22" s="237"/>
      <c r="L22" s="237"/>
      <c r="M22" s="237"/>
      <c r="N22" s="221"/>
      <c r="O22" s="237"/>
      <c r="P22" s="237"/>
      <c r="Q22" s="237"/>
      <c r="R22" s="237"/>
      <c r="S22" s="221"/>
      <c r="T22" s="237"/>
      <c r="U22" s="237"/>
      <c r="V22" s="237"/>
      <c r="W22" s="237"/>
      <c r="X22" s="221"/>
      <c r="Y22" s="237"/>
      <c r="Z22" s="237"/>
      <c r="AA22" s="237"/>
      <c r="AB22" s="237"/>
      <c r="AD22" s="237"/>
      <c r="AE22" s="237"/>
      <c r="AF22" s="237"/>
      <c r="AG22" s="237"/>
      <c r="AI22" s="237"/>
      <c r="AJ22" s="237"/>
      <c r="AK22" s="237"/>
      <c r="AL22" s="237"/>
      <c r="AM22" s="221"/>
      <c r="AN22" s="237"/>
      <c r="AO22" s="237"/>
      <c r="AP22" s="237"/>
      <c r="AQ22" s="237"/>
      <c r="AR22" s="221"/>
      <c r="AS22" s="237"/>
      <c r="AT22" s="237"/>
      <c r="AU22" s="237"/>
      <c r="AV22" s="237"/>
      <c r="AW22" s="221"/>
      <c r="AX22" s="237"/>
      <c r="AY22" s="237"/>
      <c r="AZ22" s="237"/>
      <c r="BA22" s="237"/>
      <c r="BC22" s="237"/>
      <c r="BD22" s="237"/>
      <c r="BE22" s="237"/>
      <c r="BF22" s="237"/>
      <c r="BI22" s="237"/>
      <c r="BJ22" s="237"/>
      <c r="BK22" s="237"/>
      <c r="BL22" s="237"/>
      <c r="BM22" s="221"/>
      <c r="BN22" s="237"/>
      <c r="BO22" s="237"/>
      <c r="BP22" s="237"/>
      <c r="BQ22" s="237"/>
      <c r="BR22" s="221"/>
      <c r="BS22" s="237"/>
      <c r="BT22" s="237"/>
      <c r="BU22" s="237"/>
      <c r="BV22" s="237"/>
      <c r="BW22" s="221"/>
      <c r="BX22" s="237"/>
      <c r="BY22" s="237"/>
      <c r="BZ22" s="237"/>
      <c r="CA22" s="237"/>
      <c r="CC22" s="237"/>
      <c r="CD22" s="237"/>
      <c r="CE22" s="237"/>
      <c r="CF22" s="237"/>
      <c r="CH22" s="237"/>
      <c r="CI22" s="237"/>
      <c r="CJ22" s="237"/>
      <c r="CK22" s="237"/>
      <c r="CM22" s="237"/>
      <c r="CN22" s="237"/>
      <c r="CO22" s="237"/>
      <c r="CP22" s="237"/>
      <c r="CQ22" s="221"/>
      <c r="CR22" s="237"/>
      <c r="CS22" s="237"/>
      <c r="CT22" s="237"/>
      <c r="CU22" s="237"/>
      <c r="CV22" s="221"/>
      <c r="CW22" s="237"/>
      <c r="CX22" s="237"/>
      <c r="CY22" s="237"/>
      <c r="CZ22" s="237"/>
      <c r="DB22" s="237"/>
      <c r="DC22" s="237"/>
      <c r="DD22" s="237"/>
      <c r="DE22" s="237"/>
      <c r="DG22" s="237"/>
      <c r="DH22" s="237"/>
      <c r="DI22" s="237"/>
      <c r="DJ22" s="237"/>
    </row>
    <row r="23" spans="1:114" x14ac:dyDescent="0.3">
      <c r="A23" s="224" t="s">
        <v>967</v>
      </c>
      <c r="B23" s="224"/>
      <c r="D23" s="225" t="s">
        <v>956</v>
      </c>
      <c r="E23" s="225" t="s">
        <v>956</v>
      </c>
      <c r="F23" s="225" t="s">
        <v>956</v>
      </c>
      <c r="G23" s="225" t="s">
        <v>956</v>
      </c>
      <c r="H23" s="226"/>
      <c r="J23" s="231">
        <v>88</v>
      </c>
      <c r="K23" s="235"/>
      <c r="L23" s="235"/>
      <c r="M23" s="231">
        <f t="shared" si="0"/>
        <v>0</v>
      </c>
      <c r="O23" s="231"/>
      <c r="P23" s="235"/>
      <c r="Q23" s="235"/>
      <c r="R23" s="231"/>
      <c r="T23" s="231"/>
      <c r="U23" s="235"/>
      <c r="V23" s="235"/>
      <c r="W23" s="231"/>
      <c r="Y23" s="231"/>
      <c r="Z23" s="235"/>
      <c r="AA23" s="235"/>
      <c r="AB23" s="231"/>
      <c r="AD23" s="231"/>
      <c r="AE23" s="235"/>
      <c r="AF23" s="235"/>
      <c r="AG23" s="231"/>
      <c r="AI23" s="231">
        <v>59</v>
      </c>
      <c r="AJ23" s="235"/>
      <c r="AK23" s="235"/>
      <c r="AL23" s="231">
        <f t="shared" ref="AL23:AL27" si="8">SUM(AQ23,AV23,BA23,BF23)</f>
        <v>0</v>
      </c>
      <c r="AM23" s="208"/>
      <c r="AN23" s="231"/>
      <c r="AO23" s="235"/>
      <c r="AP23" s="235"/>
      <c r="AQ23" s="231"/>
      <c r="AS23" s="231"/>
      <c r="AT23" s="235"/>
      <c r="AU23" s="235"/>
      <c r="AV23" s="231"/>
      <c r="AX23" s="231"/>
      <c r="AY23" s="235"/>
      <c r="AZ23" s="235"/>
      <c r="BA23" s="231"/>
      <c r="BC23" s="231"/>
      <c r="BD23" s="235"/>
      <c r="BE23" s="235"/>
      <c r="BF23" s="231"/>
      <c r="BI23" s="302">
        <f t="shared" ref="BI23:BI27" si="9">SUM(BN23,BS23,BX23,CC23)</f>
        <v>0</v>
      </c>
      <c r="BJ23" s="235"/>
      <c r="BK23" s="235"/>
      <c r="BL23" s="231">
        <f t="shared" ref="BL23:BL27" si="10">SUM(BQ23,BV23,CA23,CF23)</f>
        <v>0</v>
      </c>
      <c r="BM23" s="208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/>
      <c r="CD23" s="235"/>
      <c r="CE23" s="235"/>
      <c r="CF23" s="231"/>
      <c r="CH23" s="231">
        <f>SUM(CM23,CR23,CW23,DB23)</f>
        <v>0</v>
      </c>
      <c r="CI23" s="235"/>
      <c r="CJ23" s="235"/>
      <c r="CK23" s="231">
        <f>SUM(CP23,CU23,CZ23,DE23)</f>
        <v>0</v>
      </c>
      <c r="CM23" s="231"/>
      <c r="CN23" s="235"/>
      <c r="CO23" s="235"/>
      <c r="CP23" s="231"/>
      <c r="CR23" s="231"/>
      <c r="CS23" s="235"/>
      <c r="CT23" s="235"/>
      <c r="CU23" s="231"/>
      <c r="CW23" s="231"/>
      <c r="CX23" s="235"/>
      <c r="CY23" s="235"/>
      <c r="CZ23" s="231"/>
      <c r="DB23" s="231"/>
      <c r="DC23" s="235"/>
      <c r="DD23" s="235"/>
      <c r="DE23" s="231"/>
      <c r="DG23" s="231">
        <f>SUM(J23,AI23,BI23,CH23)</f>
        <v>147</v>
      </c>
      <c r="DH23" s="235"/>
      <c r="DI23" s="235"/>
      <c r="DJ23" s="231">
        <f>SUM(M23,AL23,BL23,CK23)</f>
        <v>0</v>
      </c>
    </row>
    <row r="24" spans="1:114" x14ac:dyDescent="0.3">
      <c r="A24" s="224" t="s">
        <v>968</v>
      </c>
      <c r="B24" s="224"/>
      <c r="D24" s="225" t="s">
        <v>956</v>
      </c>
      <c r="E24" s="225" t="s">
        <v>956</v>
      </c>
      <c r="F24" s="225" t="s">
        <v>956</v>
      </c>
      <c r="G24" s="225" t="s">
        <v>956</v>
      </c>
      <c r="H24" s="226"/>
      <c r="J24" s="231">
        <v>99</v>
      </c>
      <c r="K24" s="235"/>
      <c r="L24" s="235"/>
      <c r="M24" s="231">
        <f t="shared" si="0"/>
        <v>0</v>
      </c>
      <c r="O24" s="231"/>
      <c r="P24" s="235"/>
      <c r="Q24" s="235"/>
      <c r="R24" s="231"/>
      <c r="T24" s="231"/>
      <c r="U24" s="235"/>
      <c r="V24" s="235"/>
      <c r="W24" s="231"/>
      <c r="Y24" s="231"/>
      <c r="Z24" s="235"/>
      <c r="AA24" s="235"/>
      <c r="AB24" s="231"/>
      <c r="AD24" s="231"/>
      <c r="AE24" s="235"/>
      <c r="AF24" s="235"/>
      <c r="AG24" s="231"/>
      <c r="AI24" s="231">
        <v>59</v>
      </c>
      <c r="AJ24" s="235"/>
      <c r="AK24" s="235"/>
      <c r="AL24" s="231">
        <f t="shared" si="8"/>
        <v>0</v>
      </c>
      <c r="AM24" s="208"/>
      <c r="AN24" s="231"/>
      <c r="AO24" s="235"/>
      <c r="AP24" s="235"/>
      <c r="AQ24" s="231"/>
      <c r="AS24" s="231"/>
      <c r="AT24" s="235"/>
      <c r="AU24" s="235"/>
      <c r="AV24" s="231"/>
      <c r="AX24" s="231"/>
      <c r="AY24" s="235"/>
      <c r="AZ24" s="235"/>
      <c r="BA24" s="231"/>
      <c r="BC24" s="231"/>
      <c r="BD24" s="235"/>
      <c r="BE24" s="235"/>
      <c r="BF24" s="231"/>
      <c r="BI24" s="302">
        <f t="shared" si="9"/>
        <v>0</v>
      </c>
      <c r="BJ24" s="235"/>
      <c r="BK24" s="235"/>
      <c r="BL24" s="231">
        <f t="shared" si="10"/>
        <v>0</v>
      </c>
      <c r="BM24" s="208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/>
      <c r="CD24" s="235"/>
      <c r="CE24" s="235"/>
      <c r="CF24" s="231"/>
      <c r="CH24" s="231">
        <f t="shared" ref="CH24:CH27" si="11">SUM(CM24,CR24,CW24,DB24)</f>
        <v>0</v>
      </c>
      <c r="CI24" s="235"/>
      <c r="CJ24" s="235"/>
      <c r="CK24" s="231">
        <f t="shared" ref="CK24:CK27" si="12">SUM(CP24,CU24,CZ24,DE24)</f>
        <v>0</v>
      </c>
      <c r="CM24" s="231"/>
      <c r="CN24" s="235"/>
      <c r="CO24" s="235"/>
      <c r="CP24" s="231"/>
      <c r="CR24" s="231"/>
      <c r="CS24" s="235"/>
      <c r="CT24" s="235"/>
      <c r="CU24" s="231"/>
      <c r="CW24" s="231"/>
      <c r="CX24" s="235"/>
      <c r="CY24" s="235"/>
      <c r="CZ24" s="231"/>
      <c r="DB24" s="231"/>
      <c r="DC24" s="235"/>
      <c r="DD24" s="235"/>
      <c r="DE24" s="231"/>
      <c r="DG24" s="231">
        <f t="shared" ref="DG24:DG27" si="13">SUM(J24,AI24,BI24,CH24)</f>
        <v>158</v>
      </c>
      <c r="DH24" s="235"/>
      <c r="DI24" s="235"/>
      <c r="DJ24" s="231">
        <f t="shared" ref="DJ24:DJ27" si="14">SUM(M24,AL24,BL24,CK24)</f>
        <v>0</v>
      </c>
    </row>
    <row r="25" spans="1:114" x14ac:dyDescent="0.3">
      <c r="A25" s="224" t="s">
        <v>969</v>
      </c>
      <c r="B25" s="224"/>
      <c r="D25" s="225" t="s">
        <v>956</v>
      </c>
      <c r="E25" s="225" t="s">
        <v>956</v>
      </c>
      <c r="F25" s="225" t="s">
        <v>956</v>
      </c>
      <c r="G25" s="225" t="s">
        <v>956</v>
      </c>
      <c r="H25" s="226"/>
      <c r="J25" s="231">
        <v>99</v>
      </c>
      <c r="K25" s="235"/>
      <c r="L25" s="235"/>
      <c r="M25" s="231">
        <f t="shared" si="0"/>
        <v>0</v>
      </c>
      <c r="O25" s="252"/>
      <c r="P25" s="235"/>
      <c r="Q25" s="235"/>
      <c r="R25" s="231"/>
      <c r="T25" s="252"/>
      <c r="U25" s="235"/>
      <c r="V25" s="235"/>
      <c r="W25" s="231"/>
      <c r="Y25" s="252"/>
      <c r="Z25" s="235"/>
      <c r="AA25" s="235"/>
      <c r="AB25" s="231"/>
      <c r="AD25" s="231"/>
      <c r="AE25" s="235"/>
      <c r="AF25" s="235"/>
      <c r="AG25" s="231"/>
      <c r="AI25" s="231"/>
      <c r="AJ25" s="235"/>
      <c r="AK25" s="235"/>
      <c r="AL25" s="231">
        <f t="shared" si="8"/>
        <v>0</v>
      </c>
      <c r="AM25" s="208"/>
      <c r="AN25" s="252"/>
      <c r="AO25" s="235"/>
      <c r="AP25" s="235"/>
      <c r="AQ25" s="231"/>
      <c r="AS25" s="252"/>
      <c r="AT25" s="235"/>
      <c r="AU25" s="235"/>
      <c r="AV25" s="231"/>
      <c r="AX25" s="252"/>
      <c r="AY25" s="235"/>
      <c r="AZ25" s="235"/>
      <c r="BA25" s="231"/>
      <c r="BC25" s="231"/>
      <c r="BD25" s="235"/>
      <c r="BE25" s="235"/>
      <c r="BF25" s="231"/>
      <c r="BI25" s="302">
        <f t="shared" si="9"/>
        <v>0</v>
      </c>
      <c r="BJ25" s="235"/>
      <c r="BK25" s="235"/>
      <c r="BL25" s="231">
        <f t="shared" si="10"/>
        <v>0</v>
      </c>
      <c r="BM25" s="208"/>
      <c r="BN25" s="252"/>
      <c r="BO25" s="235"/>
      <c r="BP25" s="235"/>
      <c r="BQ25" s="231"/>
      <c r="BS25" s="252"/>
      <c r="BT25" s="235"/>
      <c r="BU25" s="235"/>
      <c r="BV25" s="231"/>
      <c r="BX25" s="252"/>
      <c r="BY25" s="235"/>
      <c r="BZ25" s="235"/>
      <c r="CA25" s="231"/>
      <c r="CC25" s="231"/>
      <c r="CD25" s="235"/>
      <c r="CE25" s="235"/>
      <c r="CF25" s="231"/>
      <c r="CH25" s="231">
        <f t="shared" si="11"/>
        <v>0</v>
      </c>
      <c r="CI25" s="235"/>
      <c r="CJ25" s="235"/>
      <c r="CK25" s="231">
        <f t="shared" si="12"/>
        <v>0</v>
      </c>
      <c r="CM25" s="252"/>
      <c r="CN25" s="235"/>
      <c r="CO25" s="235"/>
      <c r="CP25" s="231"/>
      <c r="CR25" s="252"/>
      <c r="CS25" s="235"/>
      <c r="CT25" s="235"/>
      <c r="CU25" s="231"/>
      <c r="CW25" s="252"/>
      <c r="CX25" s="235"/>
      <c r="CY25" s="235"/>
      <c r="CZ25" s="231"/>
      <c r="DB25" s="231"/>
      <c r="DC25" s="235"/>
      <c r="DD25" s="235"/>
      <c r="DE25" s="231"/>
      <c r="DG25" s="231">
        <f t="shared" si="13"/>
        <v>99</v>
      </c>
      <c r="DH25" s="235"/>
      <c r="DI25" s="235"/>
      <c r="DJ25" s="231">
        <f t="shared" si="14"/>
        <v>0</v>
      </c>
    </row>
    <row r="26" spans="1:114" x14ac:dyDescent="0.3">
      <c r="A26" s="224" t="s">
        <v>971</v>
      </c>
      <c r="B26" s="224"/>
      <c r="D26" s="225" t="s">
        <v>956</v>
      </c>
      <c r="E26" s="225" t="s">
        <v>956</v>
      </c>
      <c r="F26" s="225" t="s">
        <v>956</v>
      </c>
      <c r="G26" s="225" t="s">
        <v>956</v>
      </c>
      <c r="H26" s="226"/>
      <c r="J26" s="231">
        <v>59</v>
      </c>
      <c r="K26" s="235"/>
      <c r="L26" s="235"/>
      <c r="M26" s="231">
        <f t="shared" si="0"/>
        <v>0</v>
      </c>
      <c r="O26" s="231"/>
      <c r="P26" s="235"/>
      <c r="Q26" s="235"/>
      <c r="R26" s="231"/>
      <c r="T26" s="231"/>
      <c r="U26" s="235"/>
      <c r="V26" s="235"/>
      <c r="W26" s="231"/>
      <c r="Y26" s="231"/>
      <c r="Z26" s="235"/>
      <c r="AA26" s="235"/>
      <c r="AB26" s="231"/>
      <c r="AD26" s="231"/>
      <c r="AE26" s="235"/>
      <c r="AF26" s="235"/>
      <c r="AG26" s="231"/>
      <c r="AI26" s="231">
        <v>59</v>
      </c>
      <c r="AJ26" s="235"/>
      <c r="AK26" s="235"/>
      <c r="AL26" s="231">
        <f t="shared" si="8"/>
        <v>0</v>
      </c>
      <c r="AM26" s="208"/>
      <c r="AN26" s="231"/>
      <c r="AO26" s="235"/>
      <c r="AP26" s="235"/>
      <c r="AQ26" s="231"/>
      <c r="AS26" s="231"/>
      <c r="AT26" s="235"/>
      <c r="AU26" s="235"/>
      <c r="AV26" s="231"/>
      <c r="AX26" s="231"/>
      <c r="AY26" s="235"/>
      <c r="AZ26" s="235"/>
      <c r="BA26" s="231"/>
      <c r="BC26" s="231"/>
      <c r="BD26" s="235"/>
      <c r="BE26" s="235"/>
      <c r="BF26" s="231"/>
      <c r="BI26" s="302">
        <f t="shared" si="9"/>
        <v>0</v>
      </c>
      <c r="BJ26" s="235"/>
      <c r="BK26" s="235"/>
      <c r="BL26" s="231">
        <f t="shared" si="10"/>
        <v>0</v>
      </c>
      <c r="BM26" s="208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/>
      <c r="CD26" s="235"/>
      <c r="CE26" s="235"/>
      <c r="CF26" s="231"/>
      <c r="CH26" s="231">
        <f t="shared" si="11"/>
        <v>0</v>
      </c>
      <c r="CI26" s="235"/>
      <c r="CJ26" s="235"/>
      <c r="CK26" s="231">
        <f t="shared" si="12"/>
        <v>0</v>
      </c>
      <c r="CM26" s="231"/>
      <c r="CN26" s="235"/>
      <c r="CO26" s="235"/>
      <c r="CP26" s="231"/>
      <c r="CR26" s="231"/>
      <c r="CS26" s="235"/>
      <c r="CT26" s="235"/>
      <c r="CU26" s="231"/>
      <c r="CW26" s="231"/>
      <c r="CX26" s="235"/>
      <c r="CY26" s="235"/>
      <c r="CZ26" s="231"/>
      <c r="DB26" s="231"/>
      <c r="DC26" s="235"/>
      <c r="DD26" s="235"/>
      <c r="DE26" s="231"/>
      <c r="DG26" s="231">
        <f t="shared" si="13"/>
        <v>118</v>
      </c>
      <c r="DH26" s="235"/>
      <c r="DI26" s="235"/>
      <c r="DJ26" s="231">
        <f t="shared" si="14"/>
        <v>0</v>
      </c>
    </row>
    <row r="27" spans="1:114" x14ac:dyDescent="0.3">
      <c r="A27" s="224" t="s">
        <v>972</v>
      </c>
      <c r="B27" s="224"/>
      <c r="D27" s="225"/>
      <c r="E27" s="226"/>
      <c r="F27" s="226"/>
      <c r="G27" s="226"/>
      <c r="H27" s="226"/>
      <c r="J27" s="231">
        <f t="shared" ref="J27:J65" si="15">SUM(O27,T27,Y27,AD27)</f>
        <v>0</v>
      </c>
      <c r="K27" s="235"/>
      <c r="L27" s="235"/>
      <c r="M27" s="231">
        <f t="shared" si="0"/>
        <v>0</v>
      </c>
      <c r="O27" s="231"/>
      <c r="P27" s="235"/>
      <c r="Q27" s="235"/>
      <c r="R27" s="231"/>
      <c r="T27" s="231"/>
      <c r="U27" s="235"/>
      <c r="V27" s="235"/>
      <c r="W27" s="231"/>
      <c r="Y27" s="231"/>
      <c r="Z27" s="235"/>
      <c r="AA27" s="235"/>
      <c r="AB27" s="231"/>
      <c r="AD27" s="231"/>
      <c r="AE27" s="235"/>
      <c r="AF27" s="235"/>
      <c r="AG27" s="231"/>
      <c r="AI27" s="302">
        <v>59</v>
      </c>
      <c r="AJ27" s="235"/>
      <c r="AK27" s="235"/>
      <c r="AL27" s="231">
        <f t="shared" si="8"/>
        <v>0</v>
      </c>
      <c r="AM27" s="208"/>
      <c r="AN27" s="231"/>
      <c r="AO27" s="235"/>
      <c r="AP27" s="235"/>
      <c r="AQ27" s="231"/>
      <c r="AS27" s="231"/>
      <c r="AT27" s="235"/>
      <c r="AU27" s="235"/>
      <c r="AV27" s="231"/>
      <c r="AX27" s="231"/>
      <c r="AY27" s="235"/>
      <c r="AZ27" s="235"/>
      <c r="BA27" s="231"/>
      <c r="BC27" s="231"/>
      <c r="BD27" s="235"/>
      <c r="BE27" s="235"/>
      <c r="BF27" s="231"/>
      <c r="BI27" s="302">
        <f t="shared" si="9"/>
        <v>0</v>
      </c>
      <c r="BJ27" s="235"/>
      <c r="BK27" s="235"/>
      <c r="BL27" s="231">
        <f t="shared" si="10"/>
        <v>0</v>
      </c>
      <c r="BM27" s="208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/>
      <c r="CD27" s="235"/>
      <c r="CE27" s="235"/>
      <c r="CF27" s="231"/>
      <c r="CH27" s="231">
        <f t="shared" si="11"/>
        <v>0</v>
      </c>
      <c r="CI27" s="235"/>
      <c r="CJ27" s="235"/>
      <c r="CK27" s="231">
        <f t="shared" si="12"/>
        <v>0</v>
      </c>
      <c r="CM27" s="231"/>
      <c r="CN27" s="235"/>
      <c r="CO27" s="235"/>
      <c r="CP27" s="231"/>
      <c r="CR27" s="231"/>
      <c r="CS27" s="235"/>
      <c r="CT27" s="235"/>
      <c r="CU27" s="231"/>
      <c r="CW27" s="231"/>
      <c r="CX27" s="235"/>
      <c r="CY27" s="235"/>
      <c r="CZ27" s="231"/>
      <c r="DB27" s="231"/>
      <c r="DC27" s="235"/>
      <c r="DD27" s="235"/>
      <c r="DE27" s="231"/>
      <c r="DG27" s="231">
        <f t="shared" si="13"/>
        <v>59</v>
      </c>
      <c r="DH27" s="235"/>
      <c r="DI27" s="235"/>
      <c r="DJ27" s="231">
        <f t="shared" si="14"/>
        <v>0</v>
      </c>
    </row>
    <row r="28" spans="1:114" s="208" customFormat="1" x14ac:dyDescent="0.3">
      <c r="A28" s="227"/>
      <c r="B28" s="227"/>
      <c r="D28" s="218"/>
      <c r="J28" s="251"/>
      <c r="K28" s="251"/>
      <c r="L28" s="251"/>
      <c r="M28" s="251"/>
      <c r="O28" s="251"/>
      <c r="P28" s="251"/>
      <c r="Q28" s="251"/>
      <c r="R28" s="251"/>
      <c r="T28" s="251"/>
      <c r="U28" s="251"/>
      <c r="V28" s="251"/>
      <c r="W28" s="251"/>
      <c r="Y28" s="251"/>
      <c r="Z28" s="251"/>
      <c r="AA28" s="251"/>
      <c r="AB28" s="251"/>
      <c r="AD28" s="251"/>
      <c r="AE28" s="251"/>
      <c r="AF28" s="251"/>
      <c r="AG28" s="251"/>
      <c r="AI28" s="251"/>
      <c r="AJ28" s="251"/>
      <c r="AK28" s="251"/>
      <c r="AL28" s="251"/>
      <c r="AN28" s="251"/>
      <c r="AO28" s="251"/>
      <c r="AP28" s="251"/>
      <c r="AQ28" s="251"/>
      <c r="AS28" s="251"/>
      <c r="AT28" s="251"/>
      <c r="AU28" s="251"/>
      <c r="AV28" s="251"/>
      <c r="AX28" s="251"/>
      <c r="AY28" s="251"/>
      <c r="AZ28" s="251"/>
      <c r="BA28" s="251"/>
      <c r="BC28" s="251"/>
      <c r="BD28" s="251"/>
      <c r="BE28" s="251"/>
      <c r="BF28" s="251"/>
      <c r="BI28" s="251"/>
      <c r="BJ28" s="251"/>
      <c r="BK28" s="251"/>
      <c r="BL28" s="251"/>
      <c r="BN28" s="251"/>
      <c r="BO28" s="251"/>
      <c r="BP28" s="251"/>
      <c r="BQ28" s="251"/>
      <c r="BS28" s="251"/>
      <c r="BT28" s="251"/>
      <c r="BU28" s="251"/>
      <c r="BV28" s="251"/>
      <c r="BX28" s="251"/>
      <c r="BY28" s="251"/>
      <c r="BZ28" s="251"/>
      <c r="CA28" s="251"/>
      <c r="CC28" s="251"/>
      <c r="CD28" s="251"/>
      <c r="CE28" s="251"/>
      <c r="CF28" s="251"/>
      <c r="CH28" s="251"/>
      <c r="CI28" s="251"/>
      <c r="CJ28" s="251"/>
      <c r="CK28" s="251"/>
      <c r="CM28" s="251"/>
      <c r="CN28" s="251"/>
      <c r="CO28" s="251"/>
      <c r="CP28" s="251"/>
      <c r="CR28" s="251"/>
      <c r="CS28" s="251"/>
      <c r="CT28" s="251"/>
      <c r="CU28" s="251"/>
      <c r="CW28" s="251"/>
      <c r="CX28" s="251"/>
      <c r="CY28" s="251"/>
      <c r="CZ28" s="251"/>
      <c r="DB28" s="251"/>
      <c r="DC28" s="251"/>
      <c r="DD28" s="251"/>
      <c r="DE28" s="251"/>
      <c r="DG28" s="251"/>
      <c r="DH28" s="251"/>
      <c r="DI28" s="251"/>
      <c r="DJ28" s="251"/>
    </row>
    <row r="29" spans="1:114" s="249" customFormat="1" ht="28.95" x14ac:dyDescent="0.3">
      <c r="A29" s="219" t="s">
        <v>181</v>
      </c>
      <c r="B29" s="220" t="s">
        <v>187</v>
      </c>
      <c r="C29" s="221"/>
      <c r="D29" s="222"/>
      <c r="E29" s="223"/>
      <c r="F29" s="223"/>
      <c r="G29" s="223"/>
      <c r="H29" s="223"/>
      <c r="I29" s="221"/>
      <c r="J29" s="237"/>
      <c r="K29" s="237"/>
      <c r="L29" s="237"/>
      <c r="M29" s="237"/>
      <c r="N29" s="221"/>
      <c r="O29" s="237"/>
      <c r="P29" s="237"/>
      <c r="Q29" s="237"/>
      <c r="R29" s="237"/>
      <c r="S29" s="221"/>
      <c r="T29" s="237"/>
      <c r="U29" s="237"/>
      <c r="V29" s="237"/>
      <c r="W29" s="237"/>
      <c r="X29" s="221"/>
      <c r="Y29" s="237"/>
      <c r="Z29" s="237"/>
      <c r="AA29" s="237"/>
      <c r="AB29" s="237"/>
      <c r="AD29" s="237"/>
      <c r="AE29" s="237"/>
      <c r="AF29" s="237"/>
      <c r="AG29" s="237"/>
      <c r="AI29" s="237"/>
      <c r="AJ29" s="237"/>
      <c r="AK29" s="237"/>
      <c r="AL29" s="237"/>
      <c r="AM29" s="221"/>
      <c r="AN29" s="237"/>
      <c r="AO29" s="237"/>
      <c r="AP29" s="237"/>
      <c r="AQ29" s="237"/>
      <c r="AR29" s="221"/>
      <c r="AS29" s="237"/>
      <c r="AT29" s="237"/>
      <c r="AU29" s="237"/>
      <c r="AV29" s="237"/>
      <c r="AW29" s="221"/>
      <c r="AX29" s="237"/>
      <c r="AY29" s="237"/>
      <c r="AZ29" s="237"/>
      <c r="BA29" s="237"/>
      <c r="BC29" s="237"/>
      <c r="BD29" s="237"/>
      <c r="BE29" s="237"/>
      <c r="BF29" s="237"/>
      <c r="BI29" s="237"/>
      <c r="BJ29" s="237"/>
      <c r="BK29" s="237"/>
      <c r="BL29" s="237"/>
      <c r="BM29" s="221"/>
      <c r="BN29" s="237"/>
      <c r="BO29" s="237"/>
      <c r="BP29" s="237"/>
      <c r="BQ29" s="237"/>
      <c r="BR29" s="221"/>
      <c r="BS29" s="237"/>
      <c r="BT29" s="237"/>
      <c r="BU29" s="237"/>
      <c r="BV29" s="237"/>
      <c r="BW29" s="221"/>
      <c r="BX29" s="237"/>
      <c r="BY29" s="237"/>
      <c r="BZ29" s="237"/>
      <c r="CA29" s="237"/>
      <c r="CC29" s="237"/>
      <c r="CD29" s="237"/>
      <c r="CE29" s="237"/>
      <c r="CF29" s="237"/>
      <c r="CH29" s="237"/>
      <c r="CI29" s="237"/>
      <c r="CJ29" s="237"/>
      <c r="CK29" s="237"/>
      <c r="CM29" s="237"/>
      <c r="CN29" s="237"/>
      <c r="CO29" s="237"/>
      <c r="CP29" s="237"/>
      <c r="CQ29" s="221"/>
      <c r="CR29" s="237"/>
      <c r="CS29" s="237"/>
      <c r="CT29" s="237"/>
      <c r="CU29" s="237"/>
      <c r="CV29" s="221"/>
      <c r="CW29" s="237"/>
      <c r="CX29" s="237"/>
      <c r="CY29" s="237"/>
      <c r="CZ29" s="237"/>
      <c r="DB29" s="237"/>
      <c r="DC29" s="237"/>
      <c r="DD29" s="237"/>
      <c r="DE29" s="237"/>
      <c r="DG29" s="237"/>
      <c r="DH29" s="237"/>
      <c r="DI29" s="237"/>
      <c r="DJ29" s="237"/>
    </row>
    <row r="30" spans="1:114" x14ac:dyDescent="0.3">
      <c r="A30" s="224" t="s">
        <v>182</v>
      </c>
      <c r="B30" s="224"/>
      <c r="D30" s="228" t="s">
        <v>939</v>
      </c>
      <c r="E30" s="228" t="s">
        <v>939</v>
      </c>
      <c r="F30" s="228" t="s">
        <v>939</v>
      </c>
      <c r="G30" s="228" t="s">
        <v>939</v>
      </c>
      <c r="H30" s="229"/>
      <c r="J30" s="231">
        <v>59</v>
      </c>
      <c r="K30" s="235"/>
      <c r="L30" s="235"/>
      <c r="M30" s="231">
        <f t="shared" si="0"/>
        <v>0</v>
      </c>
      <c r="O30" s="231"/>
      <c r="P30" s="235"/>
      <c r="Q30" s="235"/>
      <c r="R30" s="231"/>
      <c r="T30" s="231"/>
      <c r="U30" s="235"/>
      <c r="V30" s="235"/>
      <c r="W30" s="231"/>
      <c r="Y30" s="231"/>
      <c r="Z30" s="235"/>
      <c r="AA30" s="235"/>
      <c r="AB30" s="231"/>
      <c r="AD30" s="231"/>
      <c r="AE30" s="235"/>
      <c r="AF30" s="235"/>
      <c r="AG30" s="231"/>
      <c r="AI30" s="231">
        <v>59</v>
      </c>
      <c r="AJ30" s="235"/>
      <c r="AK30" s="235"/>
      <c r="AL30" s="231">
        <f t="shared" ref="AL30:AL32" si="16">SUM(AQ30,AV30,BA30,BF30)</f>
        <v>0</v>
      </c>
      <c r="AM30" s="208"/>
      <c r="AN30" s="231"/>
      <c r="AO30" s="235"/>
      <c r="AP30" s="235"/>
      <c r="AQ30" s="231"/>
      <c r="AS30" s="231"/>
      <c r="AT30" s="235"/>
      <c r="AU30" s="235"/>
      <c r="AV30" s="231"/>
      <c r="AX30" s="231"/>
      <c r="AY30" s="235"/>
      <c r="AZ30" s="235"/>
      <c r="BA30" s="231"/>
      <c r="BC30" s="231"/>
      <c r="BD30" s="235"/>
      <c r="BE30" s="235"/>
      <c r="BF30" s="231"/>
      <c r="BI30" s="302">
        <f t="shared" ref="BI30:BI32" si="17">SUM(BN30,BS30,BX30,CC30)</f>
        <v>0</v>
      </c>
      <c r="BJ30" s="235"/>
      <c r="BK30" s="235"/>
      <c r="BL30" s="231">
        <f t="shared" ref="BL30:BL32" si="18">SUM(BQ30,BV30,CA30,CF30)</f>
        <v>0</v>
      </c>
      <c r="BM30" s="208"/>
      <c r="BN30" s="231"/>
      <c r="BO30" s="235"/>
      <c r="BP30" s="235"/>
      <c r="BQ30" s="231"/>
      <c r="BS30" s="231"/>
      <c r="BT30" s="235"/>
      <c r="BU30" s="235"/>
      <c r="BV30" s="231"/>
      <c r="BX30" s="231"/>
      <c r="BY30" s="235"/>
      <c r="BZ30" s="235"/>
      <c r="CA30" s="231"/>
      <c r="CC30" s="231"/>
      <c r="CD30" s="235"/>
      <c r="CE30" s="235"/>
      <c r="CF30" s="231"/>
      <c r="CH30" s="231">
        <f>SUM(CM30,CR30,CW30,DB30)</f>
        <v>0</v>
      </c>
      <c r="CI30" s="235"/>
      <c r="CJ30" s="235"/>
      <c r="CK30" s="231">
        <f>SUM(CP30,CU30,CZ30,DE30)</f>
        <v>0</v>
      </c>
      <c r="CM30" s="231"/>
      <c r="CN30" s="235"/>
      <c r="CO30" s="235"/>
      <c r="CP30" s="231"/>
      <c r="CR30" s="231"/>
      <c r="CS30" s="235"/>
      <c r="CT30" s="235"/>
      <c r="CU30" s="231"/>
      <c r="CW30" s="231"/>
      <c r="CX30" s="235"/>
      <c r="CY30" s="235"/>
      <c r="CZ30" s="231"/>
      <c r="DB30" s="231"/>
      <c r="DC30" s="235"/>
      <c r="DD30" s="235"/>
      <c r="DE30" s="231"/>
      <c r="DG30" s="231">
        <f>SUM(J30,AI30,BI30,CH30)</f>
        <v>118</v>
      </c>
      <c r="DH30" s="235"/>
      <c r="DI30" s="235"/>
      <c r="DJ30" s="231">
        <f>SUM(M30,AL30,BL30,CK30)</f>
        <v>0</v>
      </c>
    </row>
    <row r="31" spans="1:114" x14ac:dyDescent="0.3">
      <c r="A31" s="224" t="s">
        <v>183</v>
      </c>
      <c r="B31" s="224"/>
      <c r="D31" s="228" t="s">
        <v>939</v>
      </c>
      <c r="E31" s="228" t="s">
        <v>939</v>
      </c>
      <c r="F31" s="228" t="s">
        <v>939</v>
      </c>
      <c r="G31" s="228" t="s">
        <v>939</v>
      </c>
      <c r="H31" s="229"/>
      <c r="J31" s="231">
        <v>87</v>
      </c>
      <c r="K31" s="235"/>
      <c r="L31" s="235"/>
      <c r="M31" s="231">
        <f t="shared" si="0"/>
        <v>0</v>
      </c>
      <c r="O31" s="231"/>
      <c r="P31" s="235"/>
      <c r="Q31" s="235"/>
      <c r="R31" s="231"/>
      <c r="T31" s="231"/>
      <c r="U31" s="235"/>
      <c r="V31" s="235"/>
      <c r="W31" s="231"/>
      <c r="Y31" s="231"/>
      <c r="Z31" s="235"/>
      <c r="AA31" s="235"/>
      <c r="AB31" s="231"/>
      <c r="AD31" s="231"/>
      <c r="AE31" s="235"/>
      <c r="AF31" s="235"/>
      <c r="AG31" s="231"/>
      <c r="AI31" s="231">
        <v>87</v>
      </c>
      <c r="AJ31" s="235"/>
      <c r="AK31" s="235"/>
      <c r="AL31" s="231">
        <f t="shared" si="16"/>
        <v>0</v>
      </c>
      <c r="AM31" s="208"/>
      <c r="AN31" s="231"/>
      <c r="AO31" s="235"/>
      <c r="AP31" s="235"/>
      <c r="AQ31" s="231"/>
      <c r="AS31" s="231"/>
      <c r="AT31" s="235"/>
      <c r="AU31" s="235"/>
      <c r="AV31" s="231"/>
      <c r="AX31" s="231"/>
      <c r="AY31" s="235"/>
      <c r="AZ31" s="235"/>
      <c r="BA31" s="231"/>
      <c r="BC31" s="231"/>
      <c r="BD31" s="235"/>
      <c r="BE31" s="235"/>
      <c r="BF31" s="231"/>
      <c r="BI31" s="302">
        <f t="shared" si="17"/>
        <v>0</v>
      </c>
      <c r="BJ31" s="235"/>
      <c r="BK31" s="235"/>
      <c r="BL31" s="231">
        <f t="shared" si="18"/>
        <v>0</v>
      </c>
      <c r="BM31" s="208"/>
      <c r="BN31" s="231"/>
      <c r="BO31" s="235"/>
      <c r="BP31" s="235"/>
      <c r="BQ31" s="231"/>
      <c r="BS31" s="231"/>
      <c r="BT31" s="235"/>
      <c r="BU31" s="235"/>
      <c r="BV31" s="231"/>
      <c r="BX31" s="231"/>
      <c r="BY31" s="235"/>
      <c r="BZ31" s="235"/>
      <c r="CA31" s="231"/>
      <c r="CC31" s="231"/>
      <c r="CD31" s="235"/>
      <c r="CE31" s="235"/>
      <c r="CF31" s="231"/>
      <c r="CH31" s="231">
        <f t="shared" ref="CH31:CH32" si="19">SUM(CM31,CR31,CW31,DB31)</f>
        <v>0</v>
      </c>
      <c r="CI31" s="235"/>
      <c r="CJ31" s="235"/>
      <c r="CK31" s="231">
        <f t="shared" ref="CK31:CK32" si="20">SUM(CP31,CU31,CZ31,DE31)</f>
        <v>0</v>
      </c>
      <c r="CM31" s="231"/>
      <c r="CN31" s="235"/>
      <c r="CO31" s="235"/>
      <c r="CP31" s="231"/>
      <c r="CR31" s="231"/>
      <c r="CS31" s="235"/>
      <c r="CT31" s="235"/>
      <c r="CU31" s="231"/>
      <c r="CW31" s="231"/>
      <c r="CX31" s="235"/>
      <c r="CY31" s="235"/>
      <c r="CZ31" s="231"/>
      <c r="DB31" s="231"/>
      <c r="DC31" s="235"/>
      <c r="DD31" s="235"/>
      <c r="DE31" s="231"/>
      <c r="DG31" s="231">
        <f t="shared" ref="DG31:DG32" si="21">SUM(J31,AI31,BI31,CH31)</f>
        <v>174</v>
      </c>
      <c r="DH31" s="235"/>
      <c r="DI31" s="235"/>
      <c r="DJ31" s="231">
        <f t="shared" ref="DJ31:DJ32" si="22">SUM(M31,AL31,BL31,CK31)</f>
        <v>0</v>
      </c>
    </row>
    <row r="32" spans="1:114" x14ac:dyDescent="0.3">
      <c r="A32" s="224" t="s">
        <v>184</v>
      </c>
      <c r="B32" s="224"/>
      <c r="D32" s="228" t="s">
        <v>939</v>
      </c>
      <c r="E32" s="228" t="s">
        <v>939</v>
      </c>
      <c r="F32" s="228" t="s">
        <v>939</v>
      </c>
      <c r="G32" s="228" t="s">
        <v>939</v>
      </c>
      <c r="H32" s="229"/>
      <c r="J32" s="231">
        <v>45</v>
      </c>
      <c r="K32" s="235"/>
      <c r="L32" s="235"/>
      <c r="M32" s="231">
        <f t="shared" si="0"/>
        <v>0</v>
      </c>
      <c r="O32" s="231"/>
      <c r="P32" s="235"/>
      <c r="Q32" s="235"/>
      <c r="R32" s="231"/>
      <c r="T32" s="231"/>
      <c r="U32" s="235"/>
      <c r="V32" s="235"/>
      <c r="W32" s="231"/>
      <c r="Y32" s="231"/>
      <c r="Z32" s="235"/>
      <c r="AA32" s="235"/>
      <c r="AB32" s="231"/>
      <c r="AD32" s="231"/>
      <c r="AE32" s="235"/>
      <c r="AF32" s="235"/>
      <c r="AG32" s="231"/>
      <c r="AI32" s="231">
        <v>45</v>
      </c>
      <c r="AJ32" s="235"/>
      <c r="AK32" s="235"/>
      <c r="AL32" s="231">
        <f t="shared" si="16"/>
        <v>0</v>
      </c>
      <c r="AM32" s="208"/>
      <c r="AN32" s="231"/>
      <c r="AO32" s="235"/>
      <c r="AP32" s="235"/>
      <c r="AQ32" s="231"/>
      <c r="AS32" s="231"/>
      <c r="AT32" s="235"/>
      <c r="AU32" s="235"/>
      <c r="AV32" s="231"/>
      <c r="AX32" s="231"/>
      <c r="AY32" s="235"/>
      <c r="AZ32" s="235"/>
      <c r="BA32" s="231"/>
      <c r="BC32" s="231"/>
      <c r="BD32" s="235"/>
      <c r="BE32" s="235"/>
      <c r="BF32" s="231"/>
      <c r="BI32" s="302">
        <f t="shared" si="17"/>
        <v>0</v>
      </c>
      <c r="BJ32" s="235"/>
      <c r="BK32" s="235"/>
      <c r="BL32" s="231">
        <f t="shared" si="18"/>
        <v>0</v>
      </c>
      <c r="BM32" s="208"/>
      <c r="BN32" s="231"/>
      <c r="BO32" s="235"/>
      <c r="BP32" s="235"/>
      <c r="BQ32" s="231"/>
      <c r="BS32" s="231"/>
      <c r="BT32" s="235"/>
      <c r="BU32" s="235"/>
      <c r="BV32" s="231"/>
      <c r="BX32" s="231"/>
      <c r="BY32" s="235"/>
      <c r="BZ32" s="235"/>
      <c r="CA32" s="231"/>
      <c r="CC32" s="231"/>
      <c r="CD32" s="235"/>
      <c r="CE32" s="235"/>
      <c r="CF32" s="231"/>
      <c r="CH32" s="231">
        <f t="shared" si="19"/>
        <v>0</v>
      </c>
      <c r="CI32" s="235"/>
      <c r="CJ32" s="235"/>
      <c r="CK32" s="231">
        <f t="shared" si="20"/>
        <v>0</v>
      </c>
      <c r="CM32" s="231"/>
      <c r="CN32" s="235"/>
      <c r="CO32" s="235"/>
      <c r="CP32" s="231"/>
      <c r="CR32" s="231"/>
      <c r="CS32" s="235"/>
      <c r="CT32" s="235"/>
      <c r="CU32" s="231"/>
      <c r="CW32" s="231"/>
      <c r="CX32" s="235"/>
      <c r="CY32" s="235"/>
      <c r="CZ32" s="231"/>
      <c r="DB32" s="231"/>
      <c r="DC32" s="235"/>
      <c r="DD32" s="235"/>
      <c r="DE32" s="231"/>
      <c r="DG32" s="231">
        <f t="shared" si="21"/>
        <v>90</v>
      </c>
      <c r="DH32" s="235"/>
      <c r="DI32" s="235"/>
      <c r="DJ32" s="231">
        <f t="shared" si="22"/>
        <v>0</v>
      </c>
    </row>
    <row r="33" spans="1:114" s="208" customFormat="1" x14ac:dyDescent="0.3">
      <c r="D33" s="218"/>
      <c r="J33" s="251"/>
      <c r="K33" s="251"/>
      <c r="L33" s="251"/>
      <c r="M33" s="251"/>
      <c r="O33" s="251"/>
      <c r="P33" s="251"/>
      <c r="Q33" s="251"/>
      <c r="R33" s="251"/>
      <c r="T33" s="251"/>
      <c r="U33" s="251"/>
      <c r="V33" s="251"/>
      <c r="W33" s="251"/>
      <c r="Y33" s="251"/>
      <c r="Z33" s="251"/>
      <c r="AA33" s="251"/>
      <c r="AB33" s="251"/>
      <c r="AD33" s="251"/>
      <c r="AE33" s="251"/>
      <c r="AF33" s="251"/>
      <c r="AG33" s="251"/>
      <c r="AI33" s="251"/>
      <c r="AJ33" s="251"/>
      <c r="AK33" s="251"/>
      <c r="AL33" s="251"/>
      <c r="AN33" s="251"/>
      <c r="AO33" s="251"/>
      <c r="AP33" s="251"/>
      <c r="AQ33" s="251"/>
      <c r="AS33" s="251"/>
      <c r="AT33" s="251"/>
      <c r="AU33" s="251"/>
      <c r="AV33" s="251"/>
      <c r="AX33" s="251"/>
      <c r="AY33" s="251"/>
      <c r="AZ33" s="251"/>
      <c r="BA33" s="251"/>
      <c r="BC33" s="251"/>
      <c r="BD33" s="251"/>
      <c r="BE33" s="251"/>
      <c r="BF33" s="251"/>
      <c r="BI33" s="251"/>
      <c r="BJ33" s="251"/>
      <c r="BK33" s="251"/>
      <c r="BL33" s="251"/>
      <c r="BN33" s="251"/>
      <c r="BO33" s="251"/>
      <c r="BP33" s="251"/>
      <c r="BQ33" s="251"/>
      <c r="BS33" s="251"/>
      <c r="BT33" s="251"/>
      <c r="BU33" s="251"/>
      <c r="BV33" s="251"/>
      <c r="BX33" s="251"/>
      <c r="BY33" s="251"/>
      <c r="BZ33" s="251"/>
      <c r="CA33" s="251"/>
      <c r="CC33" s="251"/>
      <c r="CD33" s="251"/>
      <c r="CE33" s="251"/>
      <c r="CF33" s="251"/>
      <c r="CH33" s="251"/>
      <c r="CI33" s="251"/>
      <c r="CJ33" s="251"/>
      <c r="CK33" s="251"/>
      <c r="CM33" s="251"/>
      <c r="CN33" s="251"/>
      <c r="CO33" s="251"/>
      <c r="CP33" s="251"/>
      <c r="CR33" s="251"/>
      <c r="CS33" s="251"/>
      <c r="CT33" s="251"/>
      <c r="CU33" s="251"/>
      <c r="CW33" s="251"/>
      <c r="CX33" s="251"/>
      <c r="CY33" s="251"/>
      <c r="CZ33" s="251"/>
      <c r="DB33" s="251"/>
      <c r="DC33" s="251"/>
      <c r="DD33" s="251"/>
      <c r="DE33" s="251"/>
      <c r="DG33" s="251"/>
      <c r="DH33" s="251"/>
      <c r="DI33" s="251"/>
      <c r="DJ33" s="251"/>
    </row>
    <row r="34" spans="1:114" s="249" customFormat="1" ht="28.95" x14ac:dyDescent="0.3">
      <c r="A34" s="219" t="s">
        <v>0</v>
      </c>
      <c r="B34" s="220" t="s">
        <v>187</v>
      </c>
      <c r="C34" s="221"/>
      <c r="D34" s="222"/>
      <c r="E34" s="223"/>
      <c r="F34" s="223"/>
      <c r="G34" s="223"/>
      <c r="H34" s="223"/>
      <c r="I34" s="221"/>
      <c r="J34" s="237"/>
      <c r="K34" s="237"/>
      <c r="L34" s="237"/>
      <c r="M34" s="237"/>
      <c r="N34" s="221"/>
      <c r="O34" s="237"/>
      <c r="P34" s="237"/>
      <c r="Q34" s="237"/>
      <c r="R34" s="237"/>
      <c r="S34" s="221"/>
      <c r="T34" s="237"/>
      <c r="U34" s="237"/>
      <c r="V34" s="237"/>
      <c r="W34" s="237"/>
      <c r="X34" s="221"/>
      <c r="Y34" s="237"/>
      <c r="Z34" s="237"/>
      <c r="AA34" s="237"/>
      <c r="AB34" s="237"/>
      <c r="AD34" s="237"/>
      <c r="AE34" s="237"/>
      <c r="AF34" s="237"/>
      <c r="AG34" s="237"/>
      <c r="AI34" s="237"/>
      <c r="AJ34" s="237"/>
      <c r="AK34" s="237"/>
      <c r="AL34" s="237"/>
      <c r="AM34" s="221"/>
      <c r="AN34" s="237"/>
      <c r="AO34" s="237"/>
      <c r="AP34" s="237"/>
      <c r="AQ34" s="237"/>
      <c r="AR34" s="221"/>
      <c r="AS34" s="237"/>
      <c r="AT34" s="237"/>
      <c r="AU34" s="237"/>
      <c r="AV34" s="237"/>
      <c r="AW34" s="221"/>
      <c r="AX34" s="237"/>
      <c r="AY34" s="237"/>
      <c r="AZ34" s="237"/>
      <c r="BA34" s="237"/>
      <c r="BC34" s="237"/>
      <c r="BD34" s="237"/>
      <c r="BE34" s="237"/>
      <c r="BF34" s="237"/>
      <c r="BI34" s="237"/>
      <c r="BJ34" s="237"/>
      <c r="BK34" s="237"/>
      <c r="BL34" s="237"/>
      <c r="BM34" s="221"/>
      <c r="BN34" s="237"/>
      <c r="BO34" s="237"/>
      <c r="BP34" s="237"/>
      <c r="BQ34" s="237"/>
      <c r="BR34" s="221"/>
      <c r="BS34" s="237"/>
      <c r="BT34" s="237"/>
      <c r="BU34" s="237"/>
      <c r="BV34" s="237"/>
      <c r="BW34" s="221"/>
      <c r="BX34" s="237"/>
      <c r="BY34" s="237"/>
      <c r="BZ34" s="237"/>
      <c r="CA34" s="237"/>
      <c r="CC34" s="237"/>
      <c r="CD34" s="237"/>
      <c r="CE34" s="237"/>
      <c r="CF34" s="237"/>
      <c r="CH34" s="237"/>
      <c r="CI34" s="237"/>
      <c r="CJ34" s="237"/>
      <c r="CK34" s="237"/>
      <c r="CM34" s="237"/>
      <c r="CN34" s="237"/>
      <c r="CO34" s="237"/>
      <c r="CP34" s="237"/>
      <c r="CQ34" s="221"/>
      <c r="CR34" s="237"/>
      <c r="CS34" s="237"/>
      <c r="CT34" s="237"/>
      <c r="CU34" s="237"/>
      <c r="CV34" s="221"/>
      <c r="CW34" s="237"/>
      <c r="CX34" s="237"/>
      <c r="CY34" s="237"/>
      <c r="CZ34" s="237"/>
      <c r="DB34" s="237"/>
      <c r="DC34" s="237"/>
      <c r="DD34" s="237"/>
      <c r="DE34" s="237"/>
      <c r="DG34" s="237"/>
      <c r="DH34" s="237"/>
      <c r="DI34" s="237"/>
      <c r="DJ34" s="237"/>
    </row>
    <row r="35" spans="1:114" x14ac:dyDescent="0.3">
      <c r="A35" s="230" t="s">
        <v>83</v>
      </c>
      <c r="B35" s="230"/>
      <c r="D35" s="228"/>
      <c r="E35" s="229"/>
      <c r="F35" s="229"/>
      <c r="G35" s="229"/>
      <c r="H35" s="229"/>
      <c r="J35" s="235"/>
      <c r="K35" s="231">
        <v>360</v>
      </c>
      <c r="L35" s="235"/>
      <c r="M35" s="235"/>
      <c r="O35" s="235"/>
      <c r="P35" s="231"/>
      <c r="Q35" s="235"/>
      <c r="R35" s="235"/>
      <c r="T35" s="235"/>
      <c r="U35" s="231"/>
      <c r="V35" s="235"/>
      <c r="W35" s="235"/>
      <c r="Y35" s="235"/>
      <c r="Z35" s="231"/>
      <c r="AA35" s="235"/>
      <c r="AB35" s="235"/>
      <c r="AD35" s="235"/>
      <c r="AE35" s="231"/>
      <c r="AF35" s="235"/>
      <c r="AG35" s="235"/>
      <c r="AI35" s="303"/>
      <c r="AJ35" s="231">
        <f>SUM(AO35,AT35,AY35,BD35)</f>
        <v>0</v>
      </c>
      <c r="AK35" s="235"/>
      <c r="AL35" s="235"/>
      <c r="AM35" s="208"/>
      <c r="AN35" s="235"/>
      <c r="AO35" s="231"/>
      <c r="AP35" s="235"/>
      <c r="AQ35" s="235"/>
      <c r="AS35" s="235"/>
      <c r="AT35" s="231"/>
      <c r="AU35" s="235"/>
      <c r="AV35" s="235"/>
      <c r="AX35" s="235"/>
      <c r="AY35" s="231"/>
      <c r="AZ35" s="235"/>
      <c r="BA35" s="235"/>
      <c r="BC35" s="235"/>
      <c r="BD35" s="231"/>
      <c r="BE35" s="235"/>
      <c r="BF35" s="235"/>
      <c r="BI35" s="303"/>
      <c r="BJ35" s="231">
        <f>SUM(BO35,BT35,BY35,CD35)</f>
        <v>0</v>
      </c>
      <c r="BK35" s="235"/>
      <c r="BL35" s="235"/>
      <c r="BM35" s="208"/>
      <c r="BN35" s="235"/>
      <c r="BO35" s="231"/>
      <c r="BP35" s="235"/>
      <c r="BQ35" s="235"/>
      <c r="BS35" s="235"/>
      <c r="BT35" s="231"/>
      <c r="BU35" s="235"/>
      <c r="BV35" s="235"/>
      <c r="BX35" s="235"/>
      <c r="BY35" s="231"/>
      <c r="BZ35" s="235"/>
      <c r="CA35" s="235"/>
      <c r="CC35" s="235"/>
      <c r="CD35" s="231"/>
      <c r="CE35" s="235"/>
      <c r="CF35" s="235"/>
      <c r="CH35" s="235"/>
      <c r="CI35" s="231">
        <f>SUM(CN35,CS35,CX35,DC35)</f>
        <v>0</v>
      </c>
      <c r="CJ35" s="235"/>
      <c r="CK35" s="235"/>
      <c r="CM35" s="235"/>
      <c r="CN35" s="231"/>
      <c r="CO35" s="235"/>
      <c r="CP35" s="235"/>
      <c r="CR35" s="235"/>
      <c r="CS35" s="231"/>
      <c r="CT35" s="235"/>
      <c r="CU35" s="235"/>
      <c r="CW35" s="235"/>
      <c r="CX35" s="231"/>
      <c r="CY35" s="235"/>
      <c r="CZ35" s="235"/>
      <c r="DB35" s="235"/>
      <c r="DC35" s="231"/>
      <c r="DD35" s="235"/>
      <c r="DE35" s="235"/>
      <c r="DG35" s="235"/>
      <c r="DH35" s="231">
        <f>SUM(K35,AJ35,BJ35,CI35)</f>
        <v>360</v>
      </c>
      <c r="DI35" s="235"/>
      <c r="DJ35" s="235"/>
    </row>
    <row r="36" spans="1:114" x14ac:dyDescent="0.3">
      <c r="A36" s="230" t="s">
        <v>84</v>
      </c>
      <c r="B36" s="230"/>
      <c r="D36" s="228"/>
      <c r="E36" s="229"/>
      <c r="F36" s="229"/>
      <c r="G36" s="229"/>
      <c r="H36" s="229"/>
      <c r="J36" s="235"/>
      <c r="K36" s="231">
        <f t="shared" ref="K36" si="23">SUM(P36,U36,Z36,AE36)</f>
        <v>0</v>
      </c>
      <c r="L36" s="235"/>
      <c r="M36" s="235"/>
      <c r="O36" s="235"/>
      <c r="P36" s="231"/>
      <c r="Q36" s="235"/>
      <c r="R36" s="235"/>
      <c r="T36" s="235"/>
      <c r="U36" s="231"/>
      <c r="V36" s="235"/>
      <c r="W36" s="235"/>
      <c r="Y36" s="235"/>
      <c r="Z36" s="231"/>
      <c r="AA36" s="235"/>
      <c r="AB36" s="235"/>
      <c r="AD36" s="235"/>
      <c r="AE36" s="231"/>
      <c r="AF36" s="235"/>
      <c r="AG36" s="235"/>
      <c r="AI36" s="303"/>
      <c r="AJ36" s="231">
        <v>544</v>
      </c>
      <c r="AK36" s="235"/>
      <c r="AL36" s="235"/>
      <c r="AM36" s="208"/>
      <c r="AN36" s="235"/>
      <c r="AO36" s="231"/>
      <c r="AP36" s="235"/>
      <c r="AQ36" s="235"/>
      <c r="AS36" s="235"/>
      <c r="AT36" s="231"/>
      <c r="AU36" s="235"/>
      <c r="AV36" s="235"/>
      <c r="AX36" s="235"/>
      <c r="AY36" s="231"/>
      <c r="AZ36" s="235"/>
      <c r="BA36" s="235"/>
      <c r="BC36" s="235"/>
      <c r="BD36" s="231"/>
      <c r="BE36" s="235"/>
      <c r="BF36" s="235"/>
      <c r="BI36" s="303"/>
      <c r="BJ36" s="231">
        <f t="shared" ref="BJ36" si="24">SUM(BO36,BT36,BY36,CD36)</f>
        <v>0</v>
      </c>
      <c r="BK36" s="235"/>
      <c r="BL36" s="235"/>
      <c r="BM36" s="208"/>
      <c r="BN36" s="235"/>
      <c r="BO36" s="231"/>
      <c r="BP36" s="235"/>
      <c r="BQ36" s="235"/>
      <c r="BS36" s="235"/>
      <c r="BT36" s="231"/>
      <c r="BU36" s="235"/>
      <c r="BV36" s="235"/>
      <c r="BX36" s="235"/>
      <c r="BY36" s="231"/>
      <c r="BZ36" s="235"/>
      <c r="CA36" s="235"/>
      <c r="CC36" s="235"/>
      <c r="CD36" s="231"/>
      <c r="CE36" s="235"/>
      <c r="CF36" s="235"/>
      <c r="CH36" s="235"/>
      <c r="CI36" s="231">
        <f t="shared" ref="CI36" si="25">SUM(CN36,CS36,CX36,DC36)</f>
        <v>0</v>
      </c>
      <c r="CJ36" s="235"/>
      <c r="CK36" s="235"/>
      <c r="CM36" s="235"/>
      <c r="CN36" s="231"/>
      <c r="CO36" s="235"/>
      <c r="CP36" s="235"/>
      <c r="CR36" s="235"/>
      <c r="CS36" s="231"/>
      <c r="CT36" s="235"/>
      <c r="CU36" s="235"/>
      <c r="CW36" s="235"/>
      <c r="CX36" s="231"/>
      <c r="CY36" s="235"/>
      <c r="CZ36" s="235"/>
      <c r="DB36" s="235"/>
      <c r="DC36" s="231"/>
      <c r="DD36" s="235"/>
      <c r="DE36" s="235"/>
      <c r="DG36" s="235"/>
      <c r="DH36" s="231">
        <f t="shared" ref="DH36" si="26">SUM(K36,AJ36,BJ36,CI36)</f>
        <v>544</v>
      </c>
      <c r="DI36" s="235"/>
      <c r="DJ36" s="235"/>
    </row>
    <row r="37" spans="1:114" s="208" customFormat="1" outlineLevel="1" x14ac:dyDescent="0.3">
      <c r="D37" s="218"/>
      <c r="J37" s="251"/>
      <c r="K37" s="251"/>
      <c r="L37" s="251"/>
      <c r="M37" s="251"/>
      <c r="O37" s="251"/>
      <c r="P37" s="251"/>
      <c r="Q37" s="251"/>
      <c r="R37" s="251"/>
      <c r="T37" s="251"/>
      <c r="U37" s="251"/>
      <c r="V37" s="251"/>
      <c r="W37" s="251"/>
      <c r="Y37" s="251"/>
      <c r="Z37" s="251"/>
      <c r="AA37" s="251"/>
      <c r="AB37" s="251"/>
      <c r="AD37" s="251"/>
      <c r="AE37" s="251"/>
      <c r="AF37" s="251"/>
      <c r="AG37" s="251"/>
      <c r="AI37" s="251"/>
      <c r="AJ37" s="251"/>
      <c r="AK37" s="251"/>
      <c r="AL37" s="251"/>
      <c r="AN37" s="251"/>
      <c r="AO37" s="251"/>
      <c r="AP37" s="251"/>
      <c r="AQ37" s="251"/>
      <c r="AS37" s="251"/>
      <c r="AT37" s="251"/>
      <c r="AU37" s="251"/>
      <c r="AV37" s="251"/>
      <c r="AX37" s="251"/>
      <c r="AY37" s="251"/>
      <c r="AZ37" s="251"/>
      <c r="BA37" s="251"/>
      <c r="BC37" s="251"/>
      <c r="BD37" s="251"/>
      <c r="BE37" s="251"/>
      <c r="BF37" s="251"/>
      <c r="BI37" s="251"/>
      <c r="BJ37" s="251"/>
      <c r="BK37" s="251"/>
      <c r="BL37" s="251"/>
      <c r="BN37" s="251"/>
      <c r="BO37" s="251"/>
      <c r="BP37" s="251"/>
      <c r="BQ37" s="251"/>
      <c r="BS37" s="251"/>
      <c r="BT37" s="251"/>
      <c r="BU37" s="251"/>
      <c r="BV37" s="251"/>
      <c r="BX37" s="251"/>
      <c r="BY37" s="251"/>
      <c r="BZ37" s="251"/>
      <c r="CA37" s="251"/>
      <c r="CC37" s="251"/>
      <c r="CD37" s="251"/>
      <c r="CE37" s="251"/>
      <c r="CF37" s="251"/>
      <c r="CH37" s="251"/>
      <c r="CI37" s="251"/>
      <c r="CJ37" s="251"/>
      <c r="CK37" s="251"/>
      <c r="CM37" s="251"/>
      <c r="CN37" s="251"/>
      <c r="CO37" s="251"/>
      <c r="CP37" s="251"/>
      <c r="CR37" s="251"/>
      <c r="CS37" s="251"/>
      <c r="CT37" s="251"/>
      <c r="CU37" s="251"/>
      <c r="CW37" s="251"/>
      <c r="CX37" s="251"/>
      <c r="CY37" s="251"/>
      <c r="CZ37" s="251"/>
      <c r="DB37" s="251"/>
      <c r="DC37" s="251"/>
      <c r="DD37" s="251"/>
      <c r="DE37" s="251"/>
      <c r="DG37" s="251"/>
      <c r="DH37" s="251"/>
      <c r="DI37" s="251"/>
      <c r="DJ37" s="251"/>
    </row>
    <row r="38" spans="1:114" s="249" customFormat="1" outlineLevel="1" x14ac:dyDescent="0.3">
      <c r="A38" s="219" t="s">
        <v>203</v>
      </c>
      <c r="B38" s="219"/>
      <c r="C38" s="221"/>
      <c r="D38" s="222"/>
      <c r="E38" s="223"/>
      <c r="F38" s="223"/>
      <c r="G38" s="223"/>
      <c r="H38" s="223"/>
      <c r="I38" s="221"/>
      <c r="J38" s="237"/>
      <c r="K38" s="237"/>
      <c r="L38" s="237"/>
      <c r="M38" s="237"/>
      <c r="N38" s="221"/>
      <c r="O38" s="237"/>
      <c r="P38" s="237"/>
      <c r="Q38" s="237"/>
      <c r="R38" s="237"/>
      <c r="S38" s="221"/>
      <c r="T38" s="237"/>
      <c r="U38" s="237"/>
      <c r="V38" s="237"/>
      <c r="W38" s="237"/>
      <c r="X38" s="221"/>
      <c r="Y38" s="237"/>
      <c r="Z38" s="237"/>
      <c r="AA38" s="237"/>
      <c r="AB38" s="237"/>
      <c r="AD38" s="237"/>
      <c r="AE38" s="237"/>
      <c r="AF38" s="237"/>
      <c r="AG38" s="237"/>
      <c r="AI38" s="237"/>
      <c r="AJ38" s="237"/>
      <c r="AK38" s="237"/>
      <c r="AL38" s="237"/>
      <c r="AM38" s="221"/>
      <c r="AN38" s="237"/>
      <c r="AO38" s="237"/>
      <c r="AP38" s="237"/>
      <c r="AQ38" s="237"/>
      <c r="AR38" s="221"/>
      <c r="AS38" s="237"/>
      <c r="AT38" s="237"/>
      <c r="AU38" s="237"/>
      <c r="AV38" s="237"/>
      <c r="AW38" s="221"/>
      <c r="AX38" s="237"/>
      <c r="AY38" s="237"/>
      <c r="AZ38" s="237"/>
      <c r="BA38" s="237"/>
      <c r="BC38" s="237"/>
      <c r="BD38" s="237"/>
      <c r="BE38" s="237"/>
      <c r="BF38" s="237"/>
      <c r="BI38" s="237"/>
      <c r="BJ38" s="237"/>
      <c r="BK38" s="237"/>
      <c r="BL38" s="237"/>
      <c r="BM38" s="221"/>
      <c r="BN38" s="237"/>
      <c r="BO38" s="237"/>
      <c r="BP38" s="237"/>
      <c r="BQ38" s="237"/>
      <c r="BR38" s="221"/>
      <c r="BS38" s="237"/>
      <c r="BT38" s="237"/>
      <c r="BU38" s="237"/>
      <c r="BV38" s="237"/>
      <c r="BW38" s="221"/>
      <c r="BX38" s="237"/>
      <c r="BY38" s="237"/>
      <c r="BZ38" s="237"/>
      <c r="CA38" s="237"/>
      <c r="CC38" s="237"/>
      <c r="CD38" s="237"/>
      <c r="CE38" s="237"/>
      <c r="CF38" s="237"/>
      <c r="CH38" s="237"/>
      <c r="CI38" s="237"/>
      <c r="CJ38" s="237"/>
      <c r="CK38" s="237"/>
      <c r="CM38" s="237"/>
      <c r="CN38" s="237"/>
      <c r="CO38" s="237"/>
      <c r="CP38" s="237"/>
      <c r="CQ38" s="221"/>
      <c r="CR38" s="237"/>
      <c r="CS38" s="237"/>
      <c r="CT38" s="237"/>
      <c r="CU38" s="237"/>
      <c r="CV38" s="221"/>
      <c r="CW38" s="237"/>
      <c r="CX38" s="237"/>
      <c r="CY38" s="237"/>
      <c r="CZ38" s="237"/>
      <c r="DB38" s="237"/>
      <c r="DC38" s="237"/>
      <c r="DD38" s="237"/>
      <c r="DE38" s="237"/>
      <c r="DG38" s="237"/>
      <c r="DH38" s="237"/>
      <c r="DI38" s="237"/>
      <c r="DJ38" s="237"/>
    </row>
    <row r="39" spans="1:114" outlineLevel="1" x14ac:dyDescent="0.3">
      <c r="A39" s="231" t="s">
        <v>207</v>
      </c>
      <c r="B39" s="231"/>
      <c r="D39" s="228"/>
      <c r="E39" s="229"/>
      <c r="F39" s="229"/>
      <c r="G39" s="229"/>
      <c r="H39" s="229"/>
      <c r="I39" s="251"/>
      <c r="J39" s="235"/>
      <c r="K39" s="235"/>
      <c r="L39" s="235"/>
      <c r="M39" s="235"/>
      <c r="O39" s="235"/>
      <c r="P39" s="235"/>
      <c r="Q39" s="235"/>
      <c r="R39" s="235"/>
      <c r="T39" s="235"/>
      <c r="U39" s="235"/>
      <c r="V39" s="235"/>
      <c r="W39" s="235"/>
      <c r="Y39" s="235"/>
      <c r="Z39" s="235"/>
      <c r="AA39" s="235"/>
      <c r="AB39" s="235"/>
      <c r="AD39" s="235"/>
      <c r="AE39" s="235"/>
      <c r="AF39" s="235"/>
      <c r="AG39" s="235"/>
      <c r="AI39" s="235"/>
      <c r="AJ39" s="235"/>
      <c r="AK39" s="235"/>
      <c r="AL39" s="235"/>
      <c r="AM39" s="208"/>
      <c r="AN39" s="235"/>
      <c r="AO39" s="235"/>
      <c r="AP39" s="235"/>
      <c r="AQ39" s="235"/>
      <c r="AS39" s="235"/>
      <c r="AT39" s="235"/>
      <c r="AU39" s="235"/>
      <c r="AV39" s="235"/>
      <c r="AX39" s="235"/>
      <c r="AY39" s="235"/>
      <c r="AZ39" s="235"/>
      <c r="BA39" s="235"/>
      <c r="BC39" s="235"/>
      <c r="BD39" s="235"/>
      <c r="BE39" s="235"/>
      <c r="BF39" s="235"/>
      <c r="BI39" s="235"/>
      <c r="BJ39" s="235"/>
      <c r="BK39" s="235"/>
      <c r="BL39" s="235"/>
      <c r="BM39" s="208"/>
      <c r="BN39" s="235"/>
      <c r="BO39" s="235"/>
      <c r="BP39" s="235"/>
      <c r="BQ39" s="235"/>
      <c r="BS39" s="235"/>
      <c r="BT39" s="235"/>
      <c r="BU39" s="235"/>
      <c r="BV39" s="235"/>
      <c r="BX39" s="235"/>
      <c r="BY39" s="235"/>
      <c r="BZ39" s="235"/>
      <c r="CA39" s="235"/>
      <c r="CC39" s="235"/>
      <c r="CD39" s="235"/>
      <c r="CE39" s="235"/>
      <c r="CF39" s="235"/>
      <c r="CH39" s="235"/>
      <c r="CI39" s="235"/>
      <c r="CJ39" s="235"/>
      <c r="CK39" s="235"/>
      <c r="CL39" s="304"/>
      <c r="CM39" s="235"/>
      <c r="CN39" s="235"/>
      <c r="CO39" s="235"/>
      <c r="CP39" s="235"/>
      <c r="CR39" s="235"/>
      <c r="CS39" s="235"/>
      <c r="CT39" s="235"/>
      <c r="CU39" s="235"/>
      <c r="CW39" s="235"/>
      <c r="CX39" s="235"/>
      <c r="CY39" s="235"/>
      <c r="CZ39" s="235"/>
      <c r="DB39" s="235"/>
      <c r="DC39" s="235"/>
      <c r="DD39" s="235"/>
      <c r="DE39" s="235"/>
      <c r="DG39" s="235"/>
      <c r="DH39" s="235"/>
      <c r="DI39" s="235"/>
      <c r="DJ39" s="235"/>
    </row>
    <row r="40" spans="1:114" outlineLevel="1" x14ac:dyDescent="0.3">
      <c r="A40" s="231" t="s">
        <v>200</v>
      </c>
      <c r="B40" s="231"/>
      <c r="D40" s="228"/>
      <c r="E40" s="229"/>
      <c r="F40" s="229"/>
      <c r="G40" s="229"/>
      <c r="H40" s="229"/>
      <c r="I40" s="251"/>
      <c r="J40" s="235"/>
      <c r="K40" s="235"/>
      <c r="L40" s="235"/>
      <c r="M40" s="235"/>
      <c r="O40" s="235"/>
      <c r="P40" s="235"/>
      <c r="Q40" s="235"/>
      <c r="R40" s="235"/>
      <c r="T40" s="235"/>
      <c r="U40" s="235"/>
      <c r="V40" s="235"/>
      <c r="W40" s="235"/>
      <c r="Y40" s="235"/>
      <c r="Z40" s="235"/>
      <c r="AA40" s="235"/>
      <c r="AB40" s="235"/>
      <c r="AD40" s="235"/>
      <c r="AE40" s="235"/>
      <c r="AF40" s="235"/>
      <c r="AG40" s="235"/>
      <c r="AI40" s="235"/>
      <c r="AJ40" s="235"/>
      <c r="AK40" s="235"/>
      <c r="AL40" s="235"/>
      <c r="AM40" s="208"/>
      <c r="AN40" s="235"/>
      <c r="AO40" s="235"/>
      <c r="AP40" s="235"/>
      <c r="AQ40" s="235"/>
      <c r="AS40" s="235"/>
      <c r="AT40" s="235"/>
      <c r="AU40" s="235"/>
      <c r="AV40" s="235"/>
      <c r="AX40" s="235"/>
      <c r="AY40" s="235"/>
      <c r="AZ40" s="235"/>
      <c r="BA40" s="235"/>
      <c r="BC40" s="235"/>
      <c r="BD40" s="235"/>
      <c r="BE40" s="235"/>
      <c r="BF40" s="235"/>
      <c r="BI40" s="235"/>
      <c r="BJ40" s="235"/>
      <c r="BK40" s="235"/>
      <c r="BL40" s="235"/>
      <c r="BM40" s="208"/>
      <c r="BN40" s="235"/>
      <c r="BO40" s="235"/>
      <c r="BP40" s="235"/>
      <c r="BQ40" s="235"/>
      <c r="BS40" s="235"/>
      <c r="BT40" s="235"/>
      <c r="BU40" s="235"/>
      <c r="BV40" s="235"/>
      <c r="BX40" s="235"/>
      <c r="BY40" s="235"/>
      <c r="BZ40" s="235"/>
      <c r="CA40" s="235"/>
      <c r="CC40" s="235"/>
      <c r="CD40" s="235"/>
      <c r="CE40" s="235"/>
      <c r="CF40" s="235"/>
      <c r="CH40" s="235"/>
      <c r="CI40" s="235"/>
      <c r="CJ40" s="235"/>
      <c r="CK40" s="235"/>
      <c r="CM40" s="235"/>
      <c r="CN40" s="235"/>
      <c r="CO40" s="235"/>
      <c r="CP40" s="235"/>
      <c r="CR40" s="235"/>
      <c r="CS40" s="235"/>
      <c r="CT40" s="235"/>
      <c r="CU40" s="235"/>
      <c r="CW40" s="235"/>
      <c r="CX40" s="235"/>
      <c r="CY40" s="235"/>
      <c r="CZ40" s="235"/>
      <c r="DB40" s="235"/>
      <c r="DC40" s="235"/>
      <c r="DD40" s="235"/>
      <c r="DE40" s="235"/>
      <c r="DG40" s="235"/>
      <c r="DH40" s="235"/>
      <c r="DI40" s="235"/>
      <c r="DJ40" s="235"/>
    </row>
    <row r="41" spans="1:114" outlineLevel="1" x14ac:dyDescent="0.3">
      <c r="A41" s="231" t="s">
        <v>201</v>
      </c>
      <c r="B41" s="231"/>
      <c r="D41" s="228"/>
      <c r="E41" s="229"/>
      <c r="F41" s="229"/>
      <c r="G41" s="229"/>
      <c r="H41" s="229"/>
      <c r="I41" s="251"/>
      <c r="J41" s="235"/>
      <c r="K41" s="235"/>
      <c r="L41" s="235"/>
      <c r="M41" s="235"/>
      <c r="O41" s="235"/>
      <c r="P41" s="235"/>
      <c r="Q41" s="235"/>
      <c r="R41" s="235"/>
      <c r="T41" s="235"/>
      <c r="U41" s="235"/>
      <c r="V41" s="235"/>
      <c r="W41" s="235"/>
      <c r="Y41" s="235"/>
      <c r="Z41" s="235"/>
      <c r="AA41" s="235"/>
      <c r="AB41" s="235"/>
      <c r="AD41" s="235"/>
      <c r="AE41" s="235"/>
      <c r="AF41" s="235"/>
      <c r="AG41" s="235"/>
      <c r="AI41" s="235"/>
      <c r="AJ41" s="235"/>
      <c r="AK41" s="235"/>
      <c r="AL41" s="235"/>
      <c r="AM41" s="208"/>
      <c r="AN41" s="235"/>
      <c r="AO41" s="235"/>
      <c r="AP41" s="235"/>
      <c r="AQ41" s="235"/>
      <c r="AS41" s="235"/>
      <c r="AT41" s="235"/>
      <c r="AU41" s="235"/>
      <c r="AV41" s="235"/>
      <c r="AX41" s="235"/>
      <c r="AY41" s="235"/>
      <c r="AZ41" s="235"/>
      <c r="BA41" s="235"/>
      <c r="BC41" s="235"/>
      <c r="BD41" s="235"/>
      <c r="BE41" s="235"/>
      <c r="BF41" s="235"/>
      <c r="BI41" s="235"/>
      <c r="BJ41" s="235"/>
      <c r="BK41" s="235"/>
      <c r="BL41" s="235"/>
      <c r="BM41" s="208"/>
      <c r="BN41" s="235"/>
      <c r="BO41" s="235"/>
      <c r="BP41" s="235"/>
      <c r="BQ41" s="235"/>
      <c r="BS41" s="235"/>
      <c r="BT41" s="235"/>
      <c r="BU41" s="235"/>
      <c r="BV41" s="235"/>
      <c r="BX41" s="235"/>
      <c r="BY41" s="235"/>
      <c r="BZ41" s="235"/>
      <c r="CA41" s="235"/>
      <c r="CC41" s="235"/>
      <c r="CD41" s="235"/>
      <c r="CE41" s="235"/>
      <c r="CF41" s="235"/>
      <c r="CH41" s="235"/>
      <c r="CI41" s="235"/>
      <c r="CJ41" s="235"/>
      <c r="CK41" s="235"/>
      <c r="CM41" s="235"/>
      <c r="CN41" s="235"/>
      <c r="CO41" s="235"/>
      <c r="CP41" s="235"/>
      <c r="CR41" s="235"/>
      <c r="CS41" s="235"/>
      <c r="CT41" s="235"/>
      <c r="CU41" s="235"/>
      <c r="CW41" s="235"/>
      <c r="CX41" s="235"/>
      <c r="CY41" s="235"/>
      <c r="CZ41" s="235"/>
      <c r="DB41" s="235"/>
      <c r="DC41" s="235"/>
      <c r="DD41" s="235"/>
      <c r="DE41" s="235"/>
      <c r="DG41" s="235"/>
      <c r="DH41" s="235"/>
      <c r="DI41" s="235"/>
      <c r="DJ41" s="235"/>
    </row>
    <row r="42" spans="1:114" outlineLevel="1" x14ac:dyDescent="0.3">
      <c r="A42" s="231" t="s">
        <v>202</v>
      </c>
      <c r="B42" s="231"/>
      <c r="D42" s="228"/>
      <c r="E42" s="229"/>
      <c r="F42" s="229"/>
      <c r="G42" s="229"/>
      <c r="H42" s="229"/>
      <c r="I42" s="251"/>
      <c r="J42" s="235"/>
      <c r="K42" s="235"/>
      <c r="L42" s="235"/>
      <c r="M42" s="235"/>
      <c r="O42" s="235"/>
      <c r="P42" s="235"/>
      <c r="Q42" s="235"/>
      <c r="R42" s="235"/>
      <c r="T42" s="235"/>
      <c r="U42" s="235"/>
      <c r="V42" s="235"/>
      <c r="W42" s="235"/>
      <c r="Y42" s="235"/>
      <c r="Z42" s="235"/>
      <c r="AA42" s="235"/>
      <c r="AB42" s="235"/>
      <c r="AD42" s="235"/>
      <c r="AE42" s="235"/>
      <c r="AF42" s="235"/>
      <c r="AG42" s="235"/>
      <c r="AI42" s="235"/>
      <c r="AJ42" s="235"/>
      <c r="AK42" s="235"/>
      <c r="AL42" s="235"/>
      <c r="AM42" s="208"/>
      <c r="AN42" s="235"/>
      <c r="AO42" s="235"/>
      <c r="AP42" s="235"/>
      <c r="AQ42" s="235"/>
      <c r="AS42" s="235"/>
      <c r="AT42" s="235"/>
      <c r="AU42" s="235"/>
      <c r="AV42" s="235"/>
      <c r="AX42" s="235"/>
      <c r="AY42" s="235"/>
      <c r="AZ42" s="235"/>
      <c r="BA42" s="235"/>
      <c r="BC42" s="235"/>
      <c r="BD42" s="235"/>
      <c r="BE42" s="235"/>
      <c r="BF42" s="235"/>
      <c r="BI42" s="235"/>
      <c r="BJ42" s="235"/>
      <c r="BK42" s="235"/>
      <c r="BL42" s="235"/>
      <c r="BM42" s="208"/>
      <c r="BN42" s="235"/>
      <c r="BO42" s="235"/>
      <c r="BP42" s="235"/>
      <c r="BQ42" s="235"/>
      <c r="BS42" s="235"/>
      <c r="BT42" s="235"/>
      <c r="BU42" s="235"/>
      <c r="BV42" s="235"/>
      <c r="BX42" s="235"/>
      <c r="BY42" s="235"/>
      <c r="BZ42" s="235"/>
      <c r="CA42" s="235"/>
      <c r="CC42" s="235"/>
      <c r="CD42" s="235"/>
      <c r="CE42" s="235"/>
      <c r="CF42" s="235"/>
      <c r="CH42" s="235"/>
      <c r="CI42" s="235"/>
      <c r="CJ42" s="235"/>
      <c r="CK42" s="235"/>
      <c r="CM42" s="235"/>
      <c r="CN42" s="235"/>
      <c r="CO42" s="235"/>
      <c r="CP42" s="235"/>
      <c r="CR42" s="235"/>
      <c r="CS42" s="235"/>
      <c r="CT42" s="235"/>
      <c r="CU42" s="235"/>
      <c r="CW42" s="235"/>
      <c r="CX42" s="235"/>
      <c r="CY42" s="235"/>
      <c r="CZ42" s="235"/>
      <c r="DB42" s="235"/>
      <c r="DC42" s="235"/>
      <c r="DD42" s="235"/>
      <c r="DE42" s="235"/>
      <c r="DG42" s="235"/>
      <c r="DH42" s="235"/>
      <c r="DI42" s="235"/>
      <c r="DJ42" s="235"/>
    </row>
    <row r="43" spans="1:114" outlineLevel="1" x14ac:dyDescent="0.3">
      <c r="A43" s="231" t="s">
        <v>180</v>
      </c>
      <c r="B43" s="231"/>
      <c r="D43" s="228"/>
      <c r="E43" s="229"/>
      <c r="F43" s="229"/>
      <c r="G43" s="229"/>
      <c r="H43" s="229"/>
      <c r="I43" s="251"/>
      <c r="J43" s="235"/>
      <c r="K43" s="235"/>
      <c r="L43" s="235"/>
      <c r="M43" s="235"/>
      <c r="O43" s="235"/>
      <c r="P43" s="235"/>
      <c r="Q43" s="235"/>
      <c r="R43" s="235"/>
      <c r="T43" s="235"/>
      <c r="U43" s="235"/>
      <c r="V43" s="235"/>
      <c r="W43" s="235"/>
      <c r="Y43" s="235"/>
      <c r="Z43" s="235"/>
      <c r="AA43" s="235"/>
      <c r="AB43" s="235"/>
      <c r="AD43" s="235"/>
      <c r="AE43" s="235"/>
      <c r="AF43" s="235"/>
      <c r="AG43" s="235"/>
      <c r="AI43" s="235"/>
      <c r="AJ43" s="235"/>
      <c r="AK43" s="235"/>
      <c r="AL43" s="235"/>
      <c r="AM43" s="208"/>
      <c r="AN43" s="235"/>
      <c r="AO43" s="235"/>
      <c r="AP43" s="235"/>
      <c r="AQ43" s="235"/>
      <c r="AS43" s="235"/>
      <c r="AT43" s="235"/>
      <c r="AU43" s="235"/>
      <c r="AV43" s="235"/>
      <c r="AX43" s="235"/>
      <c r="AY43" s="235"/>
      <c r="AZ43" s="235"/>
      <c r="BA43" s="235"/>
      <c r="BC43" s="235"/>
      <c r="BD43" s="235"/>
      <c r="BE43" s="235"/>
      <c r="BF43" s="235"/>
      <c r="BI43" s="235"/>
      <c r="BJ43" s="235"/>
      <c r="BK43" s="235"/>
      <c r="BL43" s="235"/>
      <c r="BM43" s="208"/>
      <c r="BN43" s="235"/>
      <c r="BO43" s="235"/>
      <c r="BP43" s="235"/>
      <c r="BQ43" s="235"/>
      <c r="BS43" s="235"/>
      <c r="BT43" s="235"/>
      <c r="BU43" s="235"/>
      <c r="BV43" s="235"/>
      <c r="BX43" s="235"/>
      <c r="BY43" s="235"/>
      <c r="BZ43" s="235"/>
      <c r="CA43" s="235"/>
      <c r="CC43" s="235"/>
      <c r="CD43" s="235"/>
      <c r="CE43" s="235"/>
      <c r="CF43" s="235"/>
      <c r="CH43" s="235"/>
      <c r="CI43" s="235"/>
      <c r="CJ43" s="235"/>
      <c r="CK43" s="235"/>
      <c r="CM43" s="235"/>
      <c r="CN43" s="235"/>
      <c r="CO43" s="235"/>
      <c r="CP43" s="235"/>
      <c r="CR43" s="235"/>
      <c r="CS43" s="235"/>
      <c r="CT43" s="235"/>
      <c r="CU43" s="235"/>
      <c r="CW43" s="235"/>
      <c r="CX43" s="235"/>
      <c r="CY43" s="235"/>
      <c r="CZ43" s="235"/>
      <c r="DB43" s="235"/>
      <c r="DC43" s="235"/>
      <c r="DD43" s="235"/>
      <c r="DE43" s="235"/>
      <c r="DG43" s="235"/>
      <c r="DH43" s="235"/>
      <c r="DI43" s="235"/>
      <c r="DJ43" s="235"/>
    </row>
    <row r="44" spans="1:114" outlineLevel="1" x14ac:dyDescent="0.3">
      <c r="A44" s="231" t="s">
        <v>195</v>
      </c>
      <c r="B44" s="231"/>
      <c r="D44" s="228"/>
      <c r="E44" s="229"/>
      <c r="F44" s="229"/>
      <c r="G44" s="229"/>
      <c r="H44" s="229"/>
      <c r="I44" s="251"/>
      <c r="J44" s="235"/>
      <c r="K44" s="235"/>
      <c r="L44" s="235"/>
      <c r="M44" s="235"/>
      <c r="O44" s="235"/>
      <c r="P44" s="235"/>
      <c r="Q44" s="235"/>
      <c r="R44" s="235"/>
      <c r="T44" s="235"/>
      <c r="U44" s="235"/>
      <c r="V44" s="235"/>
      <c r="W44" s="235"/>
      <c r="Y44" s="235"/>
      <c r="Z44" s="235"/>
      <c r="AA44" s="235"/>
      <c r="AB44" s="235"/>
      <c r="AD44" s="235"/>
      <c r="AE44" s="235"/>
      <c r="AF44" s="235"/>
      <c r="AG44" s="235"/>
      <c r="AI44" s="235"/>
      <c r="AJ44" s="235"/>
      <c r="AK44" s="235"/>
      <c r="AL44" s="235"/>
      <c r="AM44" s="208"/>
      <c r="AN44" s="235"/>
      <c r="AO44" s="235"/>
      <c r="AP44" s="235"/>
      <c r="AQ44" s="235"/>
      <c r="AS44" s="235"/>
      <c r="AT44" s="235"/>
      <c r="AU44" s="235"/>
      <c r="AV44" s="235"/>
      <c r="AX44" s="235"/>
      <c r="AY44" s="235"/>
      <c r="AZ44" s="235"/>
      <c r="BA44" s="235"/>
      <c r="BC44" s="235"/>
      <c r="BD44" s="235"/>
      <c r="BE44" s="235"/>
      <c r="BF44" s="235"/>
      <c r="BI44" s="235"/>
      <c r="BJ44" s="235"/>
      <c r="BK44" s="235"/>
      <c r="BL44" s="235"/>
      <c r="BM44" s="208"/>
      <c r="BN44" s="235"/>
      <c r="BO44" s="235"/>
      <c r="BP44" s="235"/>
      <c r="BQ44" s="235"/>
      <c r="BS44" s="235"/>
      <c r="BT44" s="235"/>
      <c r="BU44" s="235"/>
      <c r="BV44" s="235"/>
      <c r="BX44" s="235"/>
      <c r="BY44" s="235"/>
      <c r="BZ44" s="235"/>
      <c r="CA44" s="235"/>
      <c r="CC44" s="235"/>
      <c r="CD44" s="235"/>
      <c r="CE44" s="235"/>
      <c r="CF44" s="235"/>
      <c r="CH44" s="235"/>
      <c r="CI44" s="235"/>
      <c r="CJ44" s="235"/>
      <c r="CK44" s="235"/>
      <c r="CM44" s="235"/>
      <c r="CN44" s="235"/>
      <c r="CO44" s="235"/>
      <c r="CP44" s="235"/>
      <c r="CR44" s="235"/>
      <c r="CS44" s="235"/>
      <c r="CT44" s="235"/>
      <c r="CU44" s="235"/>
      <c r="CW44" s="235"/>
      <c r="CX44" s="235"/>
      <c r="CY44" s="235"/>
      <c r="CZ44" s="235"/>
      <c r="DB44" s="235"/>
      <c r="DC44" s="235"/>
      <c r="DD44" s="235"/>
      <c r="DE44" s="235"/>
      <c r="DG44" s="235"/>
      <c r="DH44" s="235"/>
      <c r="DI44" s="235"/>
      <c r="DJ44" s="235"/>
    </row>
    <row r="45" spans="1:114" outlineLevel="1" x14ac:dyDescent="0.3">
      <c r="A45" s="231" t="s">
        <v>196</v>
      </c>
      <c r="B45" s="231"/>
      <c r="D45" s="228"/>
      <c r="E45" s="229"/>
      <c r="F45" s="229"/>
      <c r="G45" s="229"/>
      <c r="H45" s="229"/>
      <c r="I45" s="251"/>
      <c r="J45" s="235"/>
      <c r="K45" s="235"/>
      <c r="L45" s="235"/>
      <c r="M45" s="235"/>
      <c r="O45" s="235"/>
      <c r="P45" s="235"/>
      <c r="Q45" s="235"/>
      <c r="R45" s="235"/>
      <c r="T45" s="235"/>
      <c r="U45" s="235"/>
      <c r="V45" s="235"/>
      <c r="W45" s="235"/>
      <c r="Y45" s="235"/>
      <c r="Z45" s="235"/>
      <c r="AA45" s="235"/>
      <c r="AB45" s="235"/>
      <c r="AD45" s="235"/>
      <c r="AE45" s="235"/>
      <c r="AF45" s="235"/>
      <c r="AG45" s="235"/>
      <c r="AI45" s="235"/>
      <c r="AJ45" s="235"/>
      <c r="AK45" s="235"/>
      <c r="AL45" s="235"/>
      <c r="AM45" s="208"/>
      <c r="AN45" s="235"/>
      <c r="AO45" s="235"/>
      <c r="AP45" s="235"/>
      <c r="AQ45" s="235"/>
      <c r="AS45" s="235"/>
      <c r="AT45" s="235"/>
      <c r="AU45" s="235"/>
      <c r="AV45" s="235"/>
      <c r="AX45" s="235"/>
      <c r="AY45" s="235"/>
      <c r="AZ45" s="235"/>
      <c r="BA45" s="235"/>
      <c r="BC45" s="235"/>
      <c r="BD45" s="235"/>
      <c r="BE45" s="235"/>
      <c r="BF45" s="235"/>
      <c r="BI45" s="235"/>
      <c r="BJ45" s="235"/>
      <c r="BK45" s="235"/>
      <c r="BL45" s="235"/>
      <c r="BM45" s="208"/>
      <c r="BN45" s="235"/>
      <c r="BO45" s="235"/>
      <c r="BP45" s="235"/>
      <c r="BQ45" s="235"/>
      <c r="BS45" s="235"/>
      <c r="BT45" s="235"/>
      <c r="BU45" s="235"/>
      <c r="BV45" s="235"/>
      <c r="BX45" s="235"/>
      <c r="BY45" s="235"/>
      <c r="BZ45" s="235"/>
      <c r="CA45" s="235"/>
      <c r="CC45" s="235"/>
      <c r="CD45" s="235"/>
      <c r="CE45" s="235"/>
      <c r="CF45" s="235"/>
      <c r="CH45" s="235"/>
      <c r="CI45" s="235"/>
      <c r="CJ45" s="235"/>
      <c r="CK45" s="235"/>
      <c r="CM45" s="235"/>
      <c r="CN45" s="235"/>
      <c r="CO45" s="235"/>
      <c r="CP45" s="235"/>
      <c r="CR45" s="235"/>
      <c r="CS45" s="235"/>
      <c r="CT45" s="235"/>
      <c r="CU45" s="235"/>
      <c r="CW45" s="235"/>
      <c r="CX45" s="235"/>
      <c r="CY45" s="235"/>
      <c r="CZ45" s="235"/>
      <c r="DB45" s="235"/>
      <c r="DC45" s="235"/>
      <c r="DD45" s="235"/>
      <c r="DE45" s="235"/>
      <c r="DG45" s="235"/>
      <c r="DH45" s="235"/>
      <c r="DI45" s="235"/>
      <c r="DJ45" s="235"/>
    </row>
    <row r="46" spans="1:114" outlineLevel="1" x14ac:dyDescent="0.3">
      <c r="A46" s="231" t="s">
        <v>197</v>
      </c>
      <c r="B46" s="231"/>
      <c r="D46" s="228"/>
      <c r="E46" s="229"/>
      <c r="F46" s="229"/>
      <c r="G46" s="229"/>
      <c r="H46" s="229"/>
      <c r="I46" s="251"/>
      <c r="J46" s="235"/>
      <c r="K46" s="235"/>
      <c r="L46" s="235"/>
      <c r="M46" s="235"/>
      <c r="O46" s="235"/>
      <c r="P46" s="235"/>
      <c r="Q46" s="235"/>
      <c r="R46" s="235"/>
      <c r="T46" s="235"/>
      <c r="U46" s="235"/>
      <c r="V46" s="235"/>
      <c r="W46" s="235"/>
      <c r="Y46" s="235"/>
      <c r="Z46" s="235"/>
      <c r="AA46" s="235"/>
      <c r="AB46" s="235"/>
      <c r="AD46" s="235"/>
      <c r="AE46" s="235"/>
      <c r="AF46" s="235"/>
      <c r="AG46" s="235"/>
      <c r="AI46" s="235"/>
      <c r="AJ46" s="235"/>
      <c r="AK46" s="235"/>
      <c r="AL46" s="235"/>
      <c r="AM46" s="208"/>
      <c r="AN46" s="235"/>
      <c r="AO46" s="235"/>
      <c r="AP46" s="235"/>
      <c r="AQ46" s="235"/>
      <c r="AS46" s="235"/>
      <c r="AT46" s="235"/>
      <c r="AU46" s="235"/>
      <c r="AV46" s="235"/>
      <c r="AX46" s="235"/>
      <c r="AY46" s="235"/>
      <c r="AZ46" s="235"/>
      <c r="BA46" s="235"/>
      <c r="BC46" s="235"/>
      <c r="BD46" s="235"/>
      <c r="BE46" s="235"/>
      <c r="BF46" s="235"/>
      <c r="BI46" s="235"/>
      <c r="BJ46" s="235"/>
      <c r="BK46" s="235"/>
      <c r="BL46" s="235"/>
      <c r="BM46" s="208"/>
      <c r="BN46" s="235"/>
      <c r="BO46" s="235"/>
      <c r="BP46" s="235"/>
      <c r="BQ46" s="235"/>
      <c r="BS46" s="235"/>
      <c r="BT46" s="235"/>
      <c r="BU46" s="235"/>
      <c r="BV46" s="235"/>
      <c r="BX46" s="235"/>
      <c r="BY46" s="235"/>
      <c r="BZ46" s="235"/>
      <c r="CA46" s="235"/>
      <c r="CC46" s="235"/>
      <c r="CD46" s="235"/>
      <c r="CE46" s="235"/>
      <c r="CF46" s="235"/>
      <c r="CH46" s="235"/>
      <c r="CI46" s="235"/>
      <c r="CJ46" s="235"/>
      <c r="CK46" s="235"/>
      <c r="CM46" s="235"/>
      <c r="CN46" s="235"/>
      <c r="CO46" s="235"/>
      <c r="CP46" s="235"/>
      <c r="CR46" s="235"/>
      <c r="CS46" s="235"/>
      <c r="CT46" s="235"/>
      <c r="CU46" s="235"/>
      <c r="CW46" s="235"/>
      <c r="CX46" s="235"/>
      <c r="CY46" s="235"/>
      <c r="CZ46" s="235"/>
      <c r="DB46" s="235"/>
      <c r="DC46" s="235"/>
      <c r="DD46" s="235"/>
      <c r="DE46" s="235"/>
      <c r="DG46" s="235"/>
      <c r="DH46" s="235"/>
      <c r="DI46" s="235"/>
      <c r="DJ46" s="235"/>
    </row>
    <row r="47" spans="1:114" outlineLevel="1" x14ac:dyDescent="0.3">
      <c r="A47" s="230" t="s">
        <v>198</v>
      </c>
      <c r="B47" s="230"/>
      <c r="D47" s="228"/>
      <c r="E47" s="229"/>
      <c r="F47" s="229"/>
      <c r="G47" s="229"/>
      <c r="H47" s="229"/>
      <c r="J47" s="235"/>
      <c r="K47" s="235"/>
      <c r="L47" s="235"/>
      <c r="M47" s="235"/>
      <c r="O47" s="235"/>
      <c r="P47" s="235"/>
      <c r="Q47" s="235"/>
      <c r="R47" s="235"/>
      <c r="T47" s="235"/>
      <c r="U47" s="235"/>
      <c r="V47" s="235"/>
      <c r="W47" s="235"/>
      <c r="Y47" s="235"/>
      <c r="Z47" s="235"/>
      <c r="AA47" s="235"/>
      <c r="AB47" s="235"/>
      <c r="AD47" s="235"/>
      <c r="AE47" s="235"/>
      <c r="AF47" s="235"/>
      <c r="AG47" s="235"/>
      <c r="AI47" s="235"/>
      <c r="AJ47" s="235"/>
      <c r="AK47" s="235"/>
      <c r="AL47" s="235"/>
      <c r="AM47" s="208"/>
      <c r="AN47" s="235"/>
      <c r="AO47" s="235"/>
      <c r="AP47" s="235"/>
      <c r="AQ47" s="235"/>
      <c r="AS47" s="235"/>
      <c r="AT47" s="235"/>
      <c r="AU47" s="235"/>
      <c r="AV47" s="235"/>
      <c r="AX47" s="235"/>
      <c r="AY47" s="235"/>
      <c r="AZ47" s="235"/>
      <c r="BA47" s="235"/>
      <c r="BC47" s="235"/>
      <c r="BD47" s="235"/>
      <c r="BE47" s="235"/>
      <c r="BF47" s="235"/>
      <c r="BI47" s="235"/>
      <c r="BJ47" s="235"/>
      <c r="BK47" s="235"/>
      <c r="BL47" s="235"/>
      <c r="BM47" s="208"/>
      <c r="BN47" s="235"/>
      <c r="BO47" s="235"/>
      <c r="BP47" s="235"/>
      <c r="BQ47" s="235"/>
      <c r="BS47" s="235"/>
      <c r="BT47" s="235"/>
      <c r="BU47" s="235"/>
      <c r="BV47" s="235"/>
      <c r="BX47" s="235"/>
      <c r="BY47" s="235"/>
      <c r="BZ47" s="235"/>
      <c r="CA47" s="235"/>
      <c r="CC47" s="235"/>
      <c r="CD47" s="235"/>
      <c r="CE47" s="235"/>
      <c r="CF47" s="235"/>
      <c r="CH47" s="235"/>
      <c r="CI47" s="235"/>
      <c r="CJ47" s="235"/>
      <c r="CK47" s="235"/>
      <c r="CM47" s="235"/>
      <c r="CN47" s="235"/>
      <c r="CO47" s="235"/>
      <c r="CP47" s="235"/>
      <c r="CR47" s="235"/>
      <c r="CS47" s="235"/>
      <c r="CT47" s="235"/>
      <c r="CU47" s="235"/>
      <c r="CW47" s="235"/>
      <c r="CX47" s="235"/>
      <c r="CY47" s="235"/>
      <c r="CZ47" s="235"/>
      <c r="DB47" s="235"/>
      <c r="DC47" s="235"/>
      <c r="DD47" s="235"/>
      <c r="DE47" s="235"/>
      <c r="DG47" s="235"/>
      <c r="DH47" s="235"/>
      <c r="DI47" s="235"/>
      <c r="DJ47" s="235"/>
    </row>
    <row r="48" spans="1:114" s="208" customFormat="1" ht="18" customHeight="1" x14ac:dyDescent="0.3">
      <c r="A48" s="221" t="s">
        <v>206</v>
      </c>
      <c r="D48" s="218"/>
      <c r="J48" s="251"/>
      <c r="K48" s="251"/>
      <c r="L48" s="251"/>
      <c r="M48" s="251"/>
      <c r="O48" s="251"/>
      <c r="P48" s="251"/>
      <c r="Q48" s="251"/>
      <c r="R48" s="251"/>
      <c r="T48" s="251"/>
      <c r="U48" s="251"/>
      <c r="V48" s="251"/>
      <c r="W48" s="251"/>
      <c r="Y48" s="251"/>
      <c r="Z48" s="251"/>
      <c r="AA48" s="251"/>
      <c r="AB48" s="251"/>
      <c r="AD48" s="251"/>
      <c r="AE48" s="251"/>
      <c r="AF48" s="251"/>
      <c r="AG48" s="251"/>
      <c r="AI48" s="251"/>
      <c r="AJ48" s="251"/>
      <c r="AK48" s="251"/>
      <c r="AL48" s="251"/>
      <c r="AN48" s="251"/>
      <c r="AO48" s="251"/>
      <c r="AP48" s="251"/>
      <c r="AQ48" s="251"/>
      <c r="AS48" s="251"/>
      <c r="AT48" s="251"/>
      <c r="AU48" s="251"/>
      <c r="AV48" s="251"/>
      <c r="AX48" s="251"/>
      <c r="AY48" s="251"/>
      <c r="AZ48" s="251"/>
      <c r="BA48" s="251"/>
      <c r="BC48" s="251"/>
      <c r="BD48" s="251"/>
      <c r="BE48" s="251"/>
      <c r="BF48" s="251"/>
      <c r="BI48" s="251"/>
      <c r="BJ48" s="251"/>
      <c r="BK48" s="251"/>
      <c r="BL48" s="251"/>
      <c r="BN48" s="251"/>
      <c r="BO48" s="251"/>
      <c r="BP48" s="251"/>
      <c r="BQ48" s="251"/>
      <c r="BS48" s="251"/>
      <c r="BT48" s="251"/>
      <c r="BU48" s="251"/>
      <c r="BV48" s="251"/>
      <c r="BX48" s="251"/>
      <c r="BY48" s="251"/>
      <c r="BZ48" s="251"/>
      <c r="CA48" s="251"/>
      <c r="CC48" s="251"/>
      <c r="CD48" s="251"/>
      <c r="CE48" s="251"/>
      <c r="CF48" s="251"/>
      <c r="CH48" s="251"/>
      <c r="CI48" s="251"/>
      <c r="CJ48" s="251"/>
      <c r="CK48" s="251"/>
      <c r="CM48" s="251"/>
      <c r="CN48" s="251"/>
      <c r="CO48" s="251"/>
      <c r="CP48" s="251"/>
      <c r="CR48" s="251"/>
      <c r="CS48" s="251"/>
      <c r="CT48" s="251"/>
      <c r="CU48" s="251"/>
      <c r="CW48" s="251"/>
      <c r="CX48" s="251"/>
      <c r="CY48" s="251"/>
      <c r="CZ48" s="251"/>
      <c r="DB48" s="251"/>
      <c r="DC48" s="251"/>
      <c r="DD48" s="251"/>
      <c r="DE48" s="251"/>
      <c r="DG48" s="251"/>
      <c r="DH48" s="251"/>
      <c r="DI48" s="251"/>
      <c r="DJ48" s="251"/>
    </row>
    <row r="49" spans="1:114" s="249" customFormat="1" x14ac:dyDescent="0.3">
      <c r="A49" s="219" t="s">
        <v>1</v>
      </c>
      <c r="B49" s="219"/>
      <c r="C49" s="221"/>
      <c r="D49" s="222"/>
      <c r="E49" s="223"/>
      <c r="F49" s="223"/>
      <c r="G49" s="223"/>
      <c r="H49" s="223"/>
      <c r="I49" s="221"/>
      <c r="J49" s="237"/>
      <c r="K49" s="237"/>
      <c r="L49" s="237"/>
      <c r="M49" s="237"/>
      <c r="N49" s="221"/>
      <c r="O49" s="237"/>
      <c r="P49" s="237"/>
      <c r="Q49" s="237"/>
      <c r="R49" s="237"/>
      <c r="S49" s="221"/>
      <c r="T49" s="237"/>
      <c r="U49" s="237"/>
      <c r="V49" s="237"/>
      <c r="W49" s="237"/>
      <c r="X49" s="221"/>
      <c r="Y49" s="237"/>
      <c r="Z49" s="237"/>
      <c r="AA49" s="237"/>
      <c r="AB49" s="237"/>
      <c r="AD49" s="237"/>
      <c r="AE49" s="237"/>
      <c r="AF49" s="237"/>
      <c r="AG49" s="237"/>
      <c r="AI49" s="237"/>
      <c r="AJ49" s="237"/>
      <c r="AK49" s="237"/>
      <c r="AL49" s="237"/>
      <c r="AM49" s="221"/>
      <c r="AN49" s="237"/>
      <c r="AO49" s="237"/>
      <c r="AP49" s="237"/>
      <c r="AQ49" s="237"/>
      <c r="AR49" s="221"/>
      <c r="AS49" s="237"/>
      <c r="AT49" s="237"/>
      <c r="AU49" s="237"/>
      <c r="AV49" s="237"/>
      <c r="AW49" s="221"/>
      <c r="AX49" s="237"/>
      <c r="AY49" s="237"/>
      <c r="AZ49" s="237"/>
      <c r="BA49" s="237"/>
      <c r="BC49" s="237"/>
      <c r="BD49" s="237"/>
      <c r="BE49" s="237"/>
      <c r="BF49" s="237"/>
      <c r="BI49" s="237"/>
      <c r="BJ49" s="237"/>
      <c r="BK49" s="237"/>
      <c r="BL49" s="237"/>
      <c r="BM49" s="221"/>
      <c r="BN49" s="237"/>
      <c r="BO49" s="237"/>
      <c r="BP49" s="237"/>
      <c r="BQ49" s="237"/>
      <c r="BR49" s="221"/>
      <c r="BS49" s="237"/>
      <c r="BT49" s="237"/>
      <c r="BU49" s="237"/>
      <c r="BV49" s="237"/>
      <c r="BW49" s="221"/>
      <c r="BX49" s="237"/>
      <c r="BY49" s="237"/>
      <c r="BZ49" s="237"/>
      <c r="CA49" s="237"/>
      <c r="CC49" s="237"/>
      <c r="CD49" s="237"/>
      <c r="CE49" s="237"/>
      <c r="CF49" s="237"/>
      <c r="CH49" s="237"/>
      <c r="CI49" s="237"/>
      <c r="CJ49" s="237"/>
      <c r="CK49" s="237"/>
      <c r="CM49" s="237"/>
      <c r="CN49" s="237"/>
      <c r="CO49" s="237"/>
      <c r="CP49" s="237"/>
      <c r="CQ49" s="221"/>
      <c r="CR49" s="237"/>
      <c r="CS49" s="237"/>
      <c r="CT49" s="237"/>
      <c r="CU49" s="237"/>
      <c r="CV49" s="221"/>
      <c r="CW49" s="237"/>
      <c r="CX49" s="237"/>
      <c r="CY49" s="237"/>
      <c r="CZ49" s="237"/>
      <c r="DB49" s="237"/>
      <c r="DC49" s="237"/>
      <c r="DD49" s="237"/>
      <c r="DE49" s="237"/>
      <c r="DG49" s="237"/>
      <c r="DH49" s="237"/>
      <c r="DI49" s="237"/>
      <c r="DJ49" s="237"/>
    </row>
    <row r="50" spans="1:114" x14ac:dyDescent="0.3">
      <c r="A50" s="230" t="s">
        <v>956</v>
      </c>
      <c r="B50" s="230"/>
      <c r="D50" s="232"/>
      <c r="E50" s="233"/>
      <c r="F50" s="233"/>
      <c r="G50" s="233"/>
      <c r="H50" s="233"/>
      <c r="I50" s="251"/>
      <c r="J50" s="235"/>
      <c r="K50" s="235"/>
      <c r="L50" s="231">
        <f>SUM(Q50,V50,AA50,AF50)</f>
        <v>0</v>
      </c>
      <c r="M50" s="235"/>
      <c r="O50" s="235"/>
      <c r="P50" s="235"/>
      <c r="Q50" s="231"/>
      <c r="R50" s="235"/>
      <c r="T50" s="235"/>
      <c r="U50" s="235"/>
      <c r="V50" s="231"/>
      <c r="W50" s="235"/>
      <c r="Y50" s="235"/>
      <c r="Z50" s="235"/>
      <c r="AA50" s="231"/>
      <c r="AB50" s="235"/>
      <c r="AD50" s="235"/>
      <c r="AE50" s="235"/>
      <c r="AF50" s="231"/>
      <c r="AG50" s="235"/>
      <c r="AI50" s="235"/>
      <c r="AJ50" s="235"/>
      <c r="AK50" s="231">
        <v>2</v>
      </c>
      <c r="AL50" s="235"/>
      <c r="AM50" s="208"/>
      <c r="AN50" s="235"/>
      <c r="AO50" s="235"/>
      <c r="AP50" s="231"/>
      <c r="AQ50" s="235"/>
      <c r="AS50" s="235"/>
      <c r="AT50" s="235"/>
      <c r="AU50" s="231"/>
      <c r="AV50" s="235"/>
      <c r="AX50" s="235"/>
      <c r="AY50" s="235"/>
      <c r="AZ50" s="231"/>
      <c r="BA50" s="235"/>
      <c r="BC50" s="235"/>
      <c r="BD50" s="235"/>
      <c r="BE50" s="231"/>
      <c r="BF50" s="235"/>
      <c r="BI50" s="235"/>
      <c r="BJ50" s="235"/>
      <c r="BK50" s="231">
        <f>SUM(BP50,BU50,BZ50,CE50)</f>
        <v>0</v>
      </c>
      <c r="BL50" s="235"/>
      <c r="BM50" s="208"/>
      <c r="BN50" s="235"/>
      <c r="BO50" s="235"/>
      <c r="BP50" s="231"/>
      <c r="BQ50" s="235"/>
      <c r="BS50" s="235"/>
      <c r="BT50" s="235"/>
      <c r="BU50" s="231"/>
      <c r="BV50" s="235"/>
      <c r="BX50" s="235"/>
      <c r="BY50" s="235"/>
      <c r="BZ50" s="231"/>
      <c r="CA50" s="235"/>
      <c r="CC50" s="235"/>
      <c r="CD50" s="235"/>
      <c r="CE50" s="231"/>
      <c r="CF50" s="235"/>
      <c r="CH50" s="235"/>
      <c r="CI50" s="235"/>
      <c r="CJ50" s="231">
        <f>SUM(CO50,CT50,CY50,DD50)</f>
        <v>0</v>
      </c>
      <c r="CK50" s="235"/>
      <c r="CM50" s="235"/>
      <c r="CN50" s="235"/>
      <c r="CO50" s="231"/>
      <c r="CP50" s="235"/>
      <c r="CR50" s="235"/>
      <c r="CS50" s="235"/>
      <c r="CT50" s="231"/>
      <c r="CU50" s="235"/>
      <c r="CW50" s="235"/>
      <c r="CX50" s="235"/>
      <c r="CY50" s="231"/>
      <c r="CZ50" s="235"/>
      <c r="DB50" s="235"/>
      <c r="DC50" s="235"/>
      <c r="DD50" s="231"/>
      <c r="DE50" s="235"/>
      <c r="DG50" s="235"/>
      <c r="DH50" s="235"/>
      <c r="DI50" s="231">
        <f>SUM(L50,AK50,BK50,CJ50)</f>
        <v>2</v>
      </c>
      <c r="DJ50" s="235"/>
    </row>
    <row r="51" spans="1:114" x14ac:dyDescent="0.3">
      <c r="A51" s="230" t="s">
        <v>153</v>
      </c>
      <c r="B51" s="230"/>
      <c r="D51" s="234"/>
      <c r="E51" s="235"/>
      <c r="F51" s="235"/>
      <c r="G51" s="235"/>
      <c r="H51" s="235"/>
      <c r="I51" s="251"/>
      <c r="J51" s="235"/>
      <c r="K51" s="235"/>
      <c r="L51" s="231">
        <f t="shared" ref="L51:L62" si="27">SUM(Q51,V51,AA51,AF51)</f>
        <v>0</v>
      </c>
      <c r="M51" s="235"/>
      <c r="O51" s="235"/>
      <c r="P51" s="235"/>
      <c r="Q51" s="231"/>
      <c r="R51" s="235"/>
      <c r="T51" s="235"/>
      <c r="U51" s="235"/>
      <c r="V51" s="231"/>
      <c r="W51" s="235"/>
      <c r="Y51" s="235"/>
      <c r="Z51" s="235"/>
      <c r="AA51" s="231"/>
      <c r="AB51" s="235"/>
      <c r="AD51" s="235"/>
      <c r="AE51" s="235"/>
      <c r="AF51" s="231"/>
      <c r="AG51" s="235"/>
      <c r="AI51" s="235"/>
      <c r="AJ51" s="235"/>
      <c r="AK51" s="231">
        <v>2</v>
      </c>
      <c r="AL51" s="235"/>
      <c r="AM51" s="208"/>
      <c r="AN51" s="235"/>
      <c r="AO51" s="235"/>
      <c r="AP51" s="231"/>
      <c r="AQ51" s="235"/>
      <c r="AS51" s="235"/>
      <c r="AT51" s="235"/>
      <c r="AU51" s="231"/>
      <c r="AV51" s="235"/>
      <c r="AX51" s="235"/>
      <c r="AY51" s="235"/>
      <c r="AZ51" s="231"/>
      <c r="BA51" s="235"/>
      <c r="BC51" s="235"/>
      <c r="BD51" s="235"/>
      <c r="BE51" s="231"/>
      <c r="BF51" s="235"/>
      <c r="BI51" s="235"/>
      <c r="BJ51" s="235"/>
      <c r="BK51" s="231">
        <f t="shared" ref="BK51:BK62" si="28">SUM(BP51,BU51,BZ51,CE51)</f>
        <v>0</v>
      </c>
      <c r="BL51" s="235"/>
      <c r="BM51" s="208"/>
      <c r="BN51" s="235"/>
      <c r="BO51" s="235"/>
      <c r="BP51" s="231"/>
      <c r="BQ51" s="235"/>
      <c r="BS51" s="235"/>
      <c r="BT51" s="235"/>
      <c r="BU51" s="231"/>
      <c r="BV51" s="235"/>
      <c r="BX51" s="235"/>
      <c r="BY51" s="235"/>
      <c r="BZ51" s="231"/>
      <c r="CA51" s="235"/>
      <c r="CC51" s="235"/>
      <c r="CD51" s="235"/>
      <c r="CE51" s="231"/>
      <c r="CF51" s="235"/>
      <c r="CH51" s="235"/>
      <c r="CI51" s="235"/>
      <c r="CJ51" s="231">
        <f t="shared" ref="CJ51:CJ62" si="29">SUM(CO51,CT51,CY51,DD51)</f>
        <v>0</v>
      </c>
      <c r="CK51" s="235"/>
      <c r="CM51" s="235"/>
      <c r="CN51" s="235"/>
      <c r="CO51" s="231"/>
      <c r="CP51" s="235"/>
      <c r="CR51" s="235"/>
      <c r="CS51" s="235"/>
      <c r="CT51" s="231"/>
      <c r="CU51" s="235"/>
      <c r="CW51" s="235"/>
      <c r="CX51" s="235"/>
      <c r="CY51" s="231"/>
      <c r="CZ51" s="235"/>
      <c r="DB51" s="235"/>
      <c r="DC51" s="235"/>
      <c r="DD51" s="231"/>
      <c r="DE51" s="235"/>
      <c r="DG51" s="235"/>
      <c r="DH51" s="235"/>
      <c r="DI51" s="231">
        <f t="shared" ref="DI51:DI62" si="30">SUM(L51,AK51,BK51,CJ51)</f>
        <v>2</v>
      </c>
      <c r="DJ51" s="235"/>
    </row>
    <row r="52" spans="1:114" x14ac:dyDescent="0.3">
      <c r="A52" s="230" t="s">
        <v>153</v>
      </c>
      <c r="B52" s="230"/>
      <c r="D52" s="234"/>
      <c r="E52" s="235"/>
      <c r="F52" s="235"/>
      <c r="G52" s="235"/>
      <c r="H52" s="235"/>
      <c r="I52" s="251"/>
      <c r="J52" s="235"/>
      <c r="K52" s="235"/>
      <c r="L52" s="231">
        <f t="shared" si="27"/>
        <v>0</v>
      </c>
      <c r="M52" s="235"/>
      <c r="O52" s="235"/>
      <c r="P52" s="235"/>
      <c r="Q52" s="231"/>
      <c r="R52" s="235"/>
      <c r="T52" s="235"/>
      <c r="U52" s="235"/>
      <c r="V52" s="231"/>
      <c r="W52" s="235"/>
      <c r="Y52" s="235"/>
      <c r="Z52" s="235"/>
      <c r="AA52" s="231"/>
      <c r="AB52" s="235"/>
      <c r="AD52" s="235"/>
      <c r="AE52" s="235"/>
      <c r="AF52" s="231"/>
      <c r="AG52" s="235"/>
      <c r="AI52" s="235"/>
      <c r="AJ52" s="235"/>
      <c r="AK52" s="231">
        <v>2</v>
      </c>
      <c r="AL52" s="235"/>
      <c r="AM52" s="208"/>
      <c r="AN52" s="235"/>
      <c r="AO52" s="235"/>
      <c r="AP52" s="231"/>
      <c r="AQ52" s="235"/>
      <c r="AS52" s="235"/>
      <c r="AT52" s="235"/>
      <c r="AU52" s="231"/>
      <c r="AV52" s="235"/>
      <c r="AX52" s="235"/>
      <c r="AY52" s="235"/>
      <c r="AZ52" s="231"/>
      <c r="BA52" s="235"/>
      <c r="BC52" s="235"/>
      <c r="BD52" s="235"/>
      <c r="BE52" s="231"/>
      <c r="BF52" s="235"/>
      <c r="BI52" s="235"/>
      <c r="BJ52" s="235"/>
      <c r="BK52" s="231">
        <f t="shared" si="28"/>
        <v>0</v>
      </c>
      <c r="BL52" s="235"/>
      <c r="BM52" s="208"/>
      <c r="BN52" s="235"/>
      <c r="BO52" s="235"/>
      <c r="BP52" s="231"/>
      <c r="BQ52" s="235"/>
      <c r="BS52" s="235"/>
      <c r="BT52" s="235"/>
      <c r="BU52" s="231"/>
      <c r="BV52" s="235"/>
      <c r="BX52" s="235"/>
      <c r="BY52" s="235"/>
      <c r="BZ52" s="231"/>
      <c r="CA52" s="235"/>
      <c r="CC52" s="235"/>
      <c r="CD52" s="235"/>
      <c r="CE52" s="231"/>
      <c r="CF52" s="235"/>
      <c r="CH52" s="235"/>
      <c r="CI52" s="235"/>
      <c r="CJ52" s="231">
        <f t="shared" si="29"/>
        <v>0</v>
      </c>
      <c r="CK52" s="235"/>
      <c r="CM52" s="235"/>
      <c r="CN52" s="235"/>
      <c r="CO52" s="231"/>
      <c r="CP52" s="235"/>
      <c r="CR52" s="235"/>
      <c r="CS52" s="235"/>
      <c r="CT52" s="231"/>
      <c r="CU52" s="235"/>
      <c r="CW52" s="235"/>
      <c r="CX52" s="235"/>
      <c r="CY52" s="231"/>
      <c r="CZ52" s="235"/>
      <c r="DB52" s="235"/>
      <c r="DC52" s="235"/>
      <c r="DD52" s="231"/>
      <c r="DE52" s="235"/>
      <c r="DG52" s="235"/>
      <c r="DH52" s="235"/>
      <c r="DI52" s="231">
        <f t="shared" si="30"/>
        <v>2</v>
      </c>
      <c r="DJ52" s="235"/>
    </row>
    <row r="53" spans="1:114" x14ac:dyDescent="0.3">
      <c r="A53" s="230" t="s">
        <v>155</v>
      </c>
      <c r="B53" s="230"/>
      <c r="D53" s="234"/>
      <c r="E53" s="235"/>
      <c r="F53" s="235"/>
      <c r="G53" s="235"/>
      <c r="H53" s="235"/>
      <c r="I53" s="251"/>
      <c r="J53" s="235"/>
      <c r="K53" s="235"/>
      <c r="L53" s="231">
        <f t="shared" si="27"/>
        <v>0</v>
      </c>
      <c r="M53" s="235"/>
      <c r="O53" s="235"/>
      <c r="P53" s="235"/>
      <c r="Q53" s="231"/>
      <c r="R53" s="235"/>
      <c r="T53" s="235"/>
      <c r="U53" s="235"/>
      <c r="V53" s="231"/>
      <c r="W53" s="235"/>
      <c r="Y53" s="235"/>
      <c r="Z53" s="235"/>
      <c r="AA53" s="231"/>
      <c r="AB53" s="235"/>
      <c r="AD53" s="235"/>
      <c r="AE53" s="235"/>
      <c r="AF53" s="231"/>
      <c r="AG53" s="235"/>
      <c r="AI53" s="235"/>
      <c r="AJ53" s="235"/>
      <c r="AK53" s="231">
        <v>1.5</v>
      </c>
      <c r="AL53" s="235"/>
      <c r="AM53" s="208"/>
      <c r="AN53" s="235"/>
      <c r="AO53" s="235"/>
      <c r="AP53" s="231"/>
      <c r="AQ53" s="235"/>
      <c r="AS53" s="235"/>
      <c r="AT53" s="235"/>
      <c r="AU53" s="231"/>
      <c r="AV53" s="235"/>
      <c r="AX53" s="235"/>
      <c r="AY53" s="235"/>
      <c r="AZ53" s="231"/>
      <c r="BA53" s="235"/>
      <c r="BC53" s="235"/>
      <c r="BD53" s="235"/>
      <c r="BE53" s="231"/>
      <c r="BF53" s="235"/>
      <c r="BI53" s="235"/>
      <c r="BJ53" s="235"/>
      <c r="BK53" s="231">
        <f t="shared" si="28"/>
        <v>0</v>
      </c>
      <c r="BL53" s="235"/>
      <c r="BM53" s="208"/>
      <c r="BN53" s="235"/>
      <c r="BO53" s="235"/>
      <c r="BP53" s="231"/>
      <c r="BQ53" s="235"/>
      <c r="BS53" s="235"/>
      <c r="BT53" s="235"/>
      <c r="BU53" s="231"/>
      <c r="BV53" s="235"/>
      <c r="BX53" s="235"/>
      <c r="BY53" s="235"/>
      <c r="BZ53" s="231"/>
      <c r="CA53" s="235"/>
      <c r="CC53" s="235"/>
      <c r="CD53" s="235"/>
      <c r="CE53" s="231"/>
      <c r="CF53" s="235"/>
      <c r="CH53" s="235"/>
      <c r="CI53" s="235"/>
      <c r="CJ53" s="231">
        <f t="shared" si="29"/>
        <v>0</v>
      </c>
      <c r="CK53" s="235"/>
      <c r="CM53" s="235"/>
      <c r="CN53" s="235"/>
      <c r="CO53" s="231"/>
      <c r="CP53" s="235"/>
      <c r="CR53" s="235"/>
      <c r="CS53" s="235"/>
      <c r="CT53" s="231"/>
      <c r="CU53" s="235"/>
      <c r="CW53" s="235"/>
      <c r="CX53" s="235"/>
      <c r="CY53" s="231"/>
      <c r="CZ53" s="235"/>
      <c r="DB53" s="235"/>
      <c r="DC53" s="235"/>
      <c r="DD53" s="231"/>
      <c r="DE53" s="235"/>
      <c r="DG53" s="235"/>
      <c r="DH53" s="235"/>
      <c r="DI53" s="231">
        <f t="shared" si="30"/>
        <v>1.5</v>
      </c>
      <c r="DJ53" s="235"/>
    </row>
    <row r="54" spans="1:114" x14ac:dyDescent="0.3">
      <c r="A54" s="230"/>
      <c r="B54" s="230"/>
      <c r="D54" s="234"/>
      <c r="E54" s="235"/>
      <c r="F54" s="235"/>
      <c r="G54" s="235"/>
      <c r="H54" s="235"/>
      <c r="I54" s="251"/>
      <c r="J54" s="235"/>
      <c r="K54" s="235"/>
      <c r="L54" s="231">
        <f t="shared" si="27"/>
        <v>0</v>
      </c>
      <c r="M54" s="235"/>
      <c r="O54" s="235"/>
      <c r="P54" s="235"/>
      <c r="Q54" s="231"/>
      <c r="R54" s="235"/>
      <c r="T54" s="235"/>
      <c r="U54" s="235"/>
      <c r="V54" s="231"/>
      <c r="W54" s="235"/>
      <c r="Y54" s="235"/>
      <c r="Z54" s="235"/>
      <c r="AA54" s="231"/>
      <c r="AB54" s="235"/>
      <c r="AD54" s="235"/>
      <c r="AE54" s="235"/>
      <c r="AF54" s="231"/>
      <c r="AG54" s="235"/>
      <c r="AI54" s="235"/>
      <c r="AJ54" s="235"/>
      <c r="AK54" s="231">
        <f t="shared" ref="AK54:AK62" si="31">SUM(AP54,AU54,AZ54,BE54)</f>
        <v>0</v>
      </c>
      <c r="AL54" s="235"/>
      <c r="AM54" s="208"/>
      <c r="AN54" s="235"/>
      <c r="AO54" s="235"/>
      <c r="AP54" s="231"/>
      <c r="AQ54" s="235"/>
      <c r="AS54" s="235"/>
      <c r="AT54" s="235"/>
      <c r="AU54" s="231"/>
      <c r="AV54" s="235"/>
      <c r="AX54" s="235"/>
      <c r="AY54" s="235"/>
      <c r="AZ54" s="231"/>
      <c r="BA54" s="235"/>
      <c r="BC54" s="235"/>
      <c r="BD54" s="235"/>
      <c r="BE54" s="231"/>
      <c r="BF54" s="235"/>
      <c r="BI54" s="235"/>
      <c r="BJ54" s="235"/>
      <c r="BK54" s="231">
        <f t="shared" si="28"/>
        <v>0</v>
      </c>
      <c r="BL54" s="235"/>
      <c r="BM54" s="208"/>
      <c r="BN54" s="235"/>
      <c r="BO54" s="235"/>
      <c r="BP54" s="231"/>
      <c r="BQ54" s="235"/>
      <c r="BS54" s="235"/>
      <c r="BT54" s="235"/>
      <c r="BU54" s="231"/>
      <c r="BV54" s="235"/>
      <c r="BX54" s="235"/>
      <c r="BY54" s="235"/>
      <c r="BZ54" s="231"/>
      <c r="CA54" s="235"/>
      <c r="CC54" s="235"/>
      <c r="CD54" s="235"/>
      <c r="CE54" s="231"/>
      <c r="CF54" s="235"/>
      <c r="CH54" s="235"/>
      <c r="CI54" s="235"/>
      <c r="CJ54" s="231">
        <f t="shared" si="29"/>
        <v>0</v>
      </c>
      <c r="CK54" s="235"/>
      <c r="CM54" s="235"/>
      <c r="CN54" s="235"/>
      <c r="CO54" s="231"/>
      <c r="CP54" s="235"/>
      <c r="CR54" s="235"/>
      <c r="CS54" s="235"/>
      <c r="CT54" s="231"/>
      <c r="CU54" s="235"/>
      <c r="CW54" s="235"/>
      <c r="CX54" s="235"/>
      <c r="CY54" s="231"/>
      <c r="CZ54" s="235"/>
      <c r="DB54" s="235"/>
      <c r="DC54" s="235"/>
      <c r="DD54" s="231"/>
      <c r="DE54" s="235"/>
      <c r="DG54" s="235"/>
      <c r="DH54" s="235"/>
      <c r="DI54" s="231">
        <f t="shared" si="30"/>
        <v>0</v>
      </c>
      <c r="DJ54" s="235"/>
    </row>
    <row r="55" spans="1:114" x14ac:dyDescent="0.3">
      <c r="A55" s="230"/>
      <c r="B55" s="230"/>
      <c r="D55" s="234"/>
      <c r="E55" s="235"/>
      <c r="F55" s="235"/>
      <c r="G55" s="235"/>
      <c r="H55" s="235"/>
      <c r="I55" s="251"/>
      <c r="J55" s="235"/>
      <c r="K55" s="235"/>
      <c r="L55" s="231">
        <f t="shared" si="27"/>
        <v>0</v>
      </c>
      <c r="M55" s="235"/>
      <c r="O55" s="235"/>
      <c r="P55" s="235"/>
      <c r="Q55" s="231"/>
      <c r="R55" s="235"/>
      <c r="T55" s="235"/>
      <c r="U55" s="235"/>
      <c r="V55" s="231"/>
      <c r="W55" s="235"/>
      <c r="Y55" s="235"/>
      <c r="Z55" s="235"/>
      <c r="AA55" s="231"/>
      <c r="AB55" s="235"/>
      <c r="AD55" s="235"/>
      <c r="AE55" s="235"/>
      <c r="AF55" s="231"/>
      <c r="AG55" s="235"/>
      <c r="AI55" s="235"/>
      <c r="AJ55" s="235"/>
      <c r="AK55" s="231">
        <f t="shared" si="31"/>
        <v>0</v>
      </c>
      <c r="AL55" s="235"/>
      <c r="AM55" s="208"/>
      <c r="AN55" s="235"/>
      <c r="AO55" s="235"/>
      <c r="AP55" s="231"/>
      <c r="AQ55" s="235"/>
      <c r="AS55" s="235"/>
      <c r="AT55" s="235"/>
      <c r="AU55" s="231"/>
      <c r="AV55" s="235"/>
      <c r="AX55" s="235"/>
      <c r="AY55" s="235"/>
      <c r="AZ55" s="231"/>
      <c r="BA55" s="235"/>
      <c r="BC55" s="235"/>
      <c r="BD55" s="235"/>
      <c r="BE55" s="231"/>
      <c r="BF55" s="235"/>
      <c r="BI55" s="235"/>
      <c r="BJ55" s="235"/>
      <c r="BK55" s="231">
        <f t="shared" si="28"/>
        <v>0</v>
      </c>
      <c r="BL55" s="235"/>
      <c r="BM55" s="208"/>
      <c r="BN55" s="235"/>
      <c r="BO55" s="235"/>
      <c r="BP55" s="231"/>
      <c r="BQ55" s="235"/>
      <c r="BS55" s="235"/>
      <c r="BT55" s="235"/>
      <c r="BU55" s="231"/>
      <c r="BV55" s="235"/>
      <c r="BX55" s="235"/>
      <c r="BY55" s="235"/>
      <c r="BZ55" s="231"/>
      <c r="CA55" s="235"/>
      <c r="CC55" s="235"/>
      <c r="CD55" s="235"/>
      <c r="CE55" s="231"/>
      <c r="CF55" s="235"/>
      <c r="CH55" s="235"/>
      <c r="CI55" s="235"/>
      <c r="CJ55" s="231">
        <f t="shared" si="29"/>
        <v>0</v>
      </c>
      <c r="CK55" s="235"/>
      <c r="CM55" s="235"/>
      <c r="CN55" s="235"/>
      <c r="CO55" s="231"/>
      <c r="CP55" s="235"/>
      <c r="CR55" s="235"/>
      <c r="CS55" s="235"/>
      <c r="CT55" s="231"/>
      <c r="CU55" s="235"/>
      <c r="CW55" s="235"/>
      <c r="CX55" s="235"/>
      <c r="CY55" s="231"/>
      <c r="CZ55" s="235"/>
      <c r="DB55" s="235"/>
      <c r="DC55" s="235"/>
      <c r="DD55" s="231"/>
      <c r="DE55" s="235"/>
      <c r="DG55" s="235"/>
      <c r="DH55" s="235"/>
      <c r="DI55" s="231">
        <f t="shared" si="30"/>
        <v>0</v>
      </c>
      <c r="DJ55" s="235"/>
    </row>
    <row r="56" spans="1:114" x14ac:dyDescent="0.3">
      <c r="A56" s="230"/>
      <c r="B56" s="230"/>
      <c r="D56" s="234"/>
      <c r="E56" s="235"/>
      <c r="F56" s="235"/>
      <c r="G56" s="235"/>
      <c r="H56" s="235"/>
      <c r="I56" s="251"/>
      <c r="J56" s="235"/>
      <c r="K56" s="235"/>
      <c r="L56" s="231">
        <f t="shared" si="27"/>
        <v>0</v>
      </c>
      <c r="M56" s="235"/>
      <c r="O56" s="235"/>
      <c r="P56" s="235"/>
      <c r="Q56" s="231"/>
      <c r="R56" s="235"/>
      <c r="T56" s="235"/>
      <c r="U56" s="235"/>
      <c r="V56" s="231"/>
      <c r="W56" s="235"/>
      <c r="Y56" s="235"/>
      <c r="Z56" s="235"/>
      <c r="AA56" s="231"/>
      <c r="AB56" s="235"/>
      <c r="AD56" s="235"/>
      <c r="AE56" s="235"/>
      <c r="AF56" s="231"/>
      <c r="AG56" s="235"/>
      <c r="AI56" s="235"/>
      <c r="AJ56" s="235"/>
      <c r="AK56" s="231">
        <f t="shared" si="31"/>
        <v>0</v>
      </c>
      <c r="AL56" s="235"/>
      <c r="AM56" s="208"/>
      <c r="AN56" s="235"/>
      <c r="AO56" s="235"/>
      <c r="AP56" s="231"/>
      <c r="AQ56" s="235"/>
      <c r="AS56" s="235"/>
      <c r="AT56" s="235"/>
      <c r="AU56" s="231"/>
      <c r="AV56" s="235"/>
      <c r="AX56" s="235"/>
      <c r="AY56" s="235"/>
      <c r="AZ56" s="231"/>
      <c r="BA56" s="235"/>
      <c r="BC56" s="235"/>
      <c r="BD56" s="235"/>
      <c r="BE56" s="231"/>
      <c r="BF56" s="235"/>
      <c r="BI56" s="235"/>
      <c r="BJ56" s="235"/>
      <c r="BK56" s="231">
        <f t="shared" si="28"/>
        <v>0</v>
      </c>
      <c r="BL56" s="235"/>
      <c r="BM56" s="208"/>
      <c r="BN56" s="235"/>
      <c r="BO56" s="235"/>
      <c r="BP56" s="231"/>
      <c r="BQ56" s="235"/>
      <c r="BS56" s="235"/>
      <c r="BT56" s="235"/>
      <c r="BU56" s="231"/>
      <c r="BV56" s="235"/>
      <c r="BX56" s="235"/>
      <c r="BY56" s="235"/>
      <c r="BZ56" s="231"/>
      <c r="CA56" s="235"/>
      <c r="CC56" s="235"/>
      <c r="CD56" s="235"/>
      <c r="CE56" s="231"/>
      <c r="CF56" s="235"/>
      <c r="CH56" s="235"/>
      <c r="CI56" s="235"/>
      <c r="CJ56" s="231">
        <f t="shared" si="29"/>
        <v>0</v>
      </c>
      <c r="CK56" s="235"/>
      <c r="CM56" s="235"/>
      <c r="CN56" s="235"/>
      <c r="CO56" s="231"/>
      <c r="CP56" s="235"/>
      <c r="CR56" s="235"/>
      <c r="CS56" s="235"/>
      <c r="CT56" s="231"/>
      <c r="CU56" s="235"/>
      <c r="CW56" s="235"/>
      <c r="CX56" s="235"/>
      <c r="CY56" s="231"/>
      <c r="CZ56" s="235"/>
      <c r="DB56" s="235"/>
      <c r="DC56" s="235"/>
      <c r="DD56" s="231"/>
      <c r="DE56" s="235"/>
      <c r="DG56" s="235"/>
      <c r="DH56" s="235"/>
      <c r="DI56" s="231">
        <f t="shared" si="30"/>
        <v>0</v>
      </c>
      <c r="DJ56" s="235"/>
    </row>
    <row r="57" spans="1:114" x14ac:dyDescent="0.3">
      <c r="A57" s="230"/>
      <c r="B57" s="230"/>
      <c r="D57" s="234"/>
      <c r="E57" s="235"/>
      <c r="F57" s="235"/>
      <c r="G57" s="235"/>
      <c r="H57" s="235"/>
      <c r="I57" s="251"/>
      <c r="J57" s="235"/>
      <c r="K57" s="235"/>
      <c r="L57" s="231">
        <f t="shared" si="27"/>
        <v>0</v>
      </c>
      <c r="M57" s="235"/>
      <c r="O57" s="235"/>
      <c r="P57" s="235"/>
      <c r="Q57" s="231"/>
      <c r="R57" s="235"/>
      <c r="T57" s="235"/>
      <c r="U57" s="235"/>
      <c r="V57" s="231"/>
      <c r="W57" s="235"/>
      <c r="Y57" s="235"/>
      <c r="Z57" s="235"/>
      <c r="AA57" s="231"/>
      <c r="AB57" s="235"/>
      <c r="AD57" s="235"/>
      <c r="AE57" s="235"/>
      <c r="AF57" s="231"/>
      <c r="AG57" s="235"/>
      <c r="AI57" s="235"/>
      <c r="AJ57" s="235"/>
      <c r="AK57" s="231">
        <f t="shared" si="31"/>
        <v>0</v>
      </c>
      <c r="AL57" s="235"/>
      <c r="AM57" s="208"/>
      <c r="AN57" s="235"/>
      <c r="AO57" s="235"/>
      <c r="AP57" s="231"/>
      <c r="AQ57" s="235"/>
      <c r="AS57" s="235"/>
      <c r="AT57" s="235"/>
      <c r="AU57" s="231"/>
      <c r="AV57" s="235"/>
      <c r="AX57" s="235"/>
      <c r="AY57" s="235"/>
      <c r="AZ57" s="231"/>
      <c r="BA57" s="235"/>
      <c r="BC57" s="235"/>
      <c r="BD57" s="235"/>
      <c r="BE57" s="231"/>
      <c r="BF57" s="235"/>
      <c r="BI57" s="235"/>
      <c r="BJ57" s="235"/>
      <c r="BK57" s="231">
        <f t="shared" si="28"/>
        <v>0</v>
      </c>
      <c r="BL57" s="235"/>
      <c r="BM57" s="208"/>
      <c r="BN57" s="235"/>
      <c r="BO57" s="235"/>
      <c r="BP57" s="231"/>
      <c r="BQ57" s="235"/>
      <c r="BS57" s="235"/>
      <c r="BT57" s="235"/>
      <c r="BU57" s="231"/>
      <c r="BV57" s="235"/>
      <c r="BX57" s="235"/>
      <c r="BY57" s="235"/>
      <c r="BZ57" s="231"/>
      <c r="CA57" s="235"/>
      <c r="CC57" s="235"/>
      <c r="CD57" s="235"/>
      <c r="CE57" s="231"/>
      <c r="CF57" s="235"/>
      <c r="CH57" s="235"/>
      <c r="CI57" s="235"/>
      <c r="CJ57" s="231">
        <f t="shared" si="29"/>
        <v>0</v>
      </c>
      <c r="CK57" s="235"/>
      <c r="CM57" s="235"/>
      <c r="CN57" s="235"/>
      <c r="CO57" s="231"/>
      <c r="CP57" s="235"/>
      <c r="CR57" s="235"/>
      <c r="CS57" s="235"/>
      <c r="CT57" s="231"/>
      <c r="CU57" s="235"/>
      <c r="CW57" s="235"/>
      <c r="CX57" s="235"/>
      <c r="CY57" s="231"/>
      <c r="CZ57" s="235"/>
      <c r="DB57" s="235"/>
      <c r="DC57" s="235"/>
      <c r="DD57" s="231"/>
      <c r="DE57" s="235"/>
      <c r="DG57" s="235"/>
      <c r="DH57" s="235"/>
      <c r="DI57" s="231">
        <f t="shared" si="30"/>
        <v>0</v>
      </c>
      <c r="DJ57" s="235"/>
    </row>
    <row r="58" spans="1:114" x14ac:dyDescent="0.3">
      <c r="A58" s="230"/>
      <c r="B58" s="230"/>
      <c r="D58" s="234"/>
      <c r="E58" s="235"/>
      <c r="F58" s="235"/>
      <c r="G58" s="235"/>
      <c r="H58" s="235"/>
      <c r="I58" s="251"/>
      <c r="J58" s="235"/>
      <c r="K58" s="235"/>
      <c r="L58" s="231">
        <f t="shared" si="27"/>
        <v>0</v>
      </c>
      <c r="M58" s="235"/>
      <c r="O58" s="235"/>
      <c r="P58" s="235"/>
      <c r="Q58" s="231"/>
      <c r="R58" s="235"/>
      <c r="T58" s="235"/>
      <c r="U58" s="235"/>
      <c r="V58" s="231"/>
      <c r="W58" s="235"/>
      <c r="Y58" s="235"/>
      <c r="Z58" s="235"/>
      <c r="AA58" s="231"/>
      <c r="AB58" s="235"/>
      <c r="AD58" s="235"/>
      <c r="AE58" s="235"/>
      <c r="AF58" s="231"/>
      <c r="AG58" s="235"/>
      <c r="AI58" s="235"/>
      <c r="AJ58" s="235"/>
      <c r="AK58" s="231">
        <f t="shared" si="31"/>
        <v>0</v>
      </c>
      <c r="AL58" s="235"/>
      <c r="AM58" s="208"/>
      <c r="AN58" s="235"/>
      <c r="AO58" s="235"/>
      <c r="AP58" s="231"/>
      <c r="AQ58" s="235"/>
      <c r="AS58" s="235"/>
      <c r="AT58" s="235"/>
      <c r="AU58" s="231"/>
      <c r="AV58" s="235"/>
      <c r="AX58" s="235"/>
      <c r="AY58" s="235"/>
      <c r="AZ58" s="231"/>
      <c r="BA58" s="235"/>
      <c r="BC58" s="235"/>
      <c r="BD58" s="235"/>
      <c r="BE58" s="231"/>
      <c r="BF58" s="235"/>
      <c r="BI58" s="235"/>
      <c r="BJ58" s="235"/>
      <c r="BK58" s="231">
        <f t="shared" si="28"/>
        <v>0</v>
      </c>
      <c r="BL58" s="235"/>
      <c r="BM58" s="208"/>
      <c r="BN58" s="235"/>
      <c r="BO58" s="235"/>
      <c r="BP58" s="231"/>
      <c r="BQ58" s="235"/>
      <c r="BS58" s="235"/>
      <c r="BT58" s="235"/>
      <c r="BU58" s="231"/>
      <c r="BV58" s="235"/>
      <c r="BX58" s="235"/>
      <c r="BY58" s="235"/>
      <c r="BZ58" s="231"/>
      <c r="CA58" s="235"/>
      <c r="CC58" s="235"/>
      <c r="CD58" s="235"/>
      <c r="CE58" s="231"/>
      <c r="CF58" s="235"/>
      <c r="CH58" s="235"/>
      <c r="CI58" s="235"/>
      <c r="CJ58" s="231">
        <f t="shared" si="29"/>
        <v>0</v>
      </c>
      <c r="CK58" s="235"/>
      <c r="CM58" s="235"/>
      <c r="CN58" s="235"/>
      <c r="CO58" s="231"/>
      <c r="CP58" s="235"/>
      <c r="CR58" s="235"/>
      <c r="CS58" s="235"/>
      <c r="CT58" s="231"/>
      <c r="CU58" s="235"/>
      <c r="CW58" s="235"/>
      <c r="CX58" s="235"/>
      <c r="CY58" s="231"/>
      <c r="CZ58" s="235"/>
      <c r="DB58" s="235"/>
      <c r="DC58" s="235"/>
      <c r="DD58" s="231"/>
      <c r="DE58" s="235"/>
      <c r="DG58" s="235"/>
      <c r="DH58" s="235"/>
      <c r="DI58" s="231">
        <f t="shared" si="30"/>
        <v>0</v>
      </c>
      <c r="DJ58" s="235"/>
    </row>
    <row r="59" spans="1:114" x14ac:dyDescent="0.3">
      <c r="A59" s="230"/>
      <c r="B59" s="230"/>
      <c r="D59" s="234"/>
      <c r="E59" s="235"/>
      <c r="F59" s="235"/>
      <c r="G59" s="235"/>
      <c r="H59" s="235"/>
      <c r="I59" s="251"/>
      <c r="J59" s="235"/>
      <c r="K59" s="235"/>
      <c r="L59" s="231">
        <f t="shared" si="27"/>
        <v>0</v>
      </c>
      <c r="M59" s="235"/>
      <c r="O59" s="235"/>
      <c r="P59" s="235"/>
      <c r="Q59" s="231"/>
      <c r="R59" s="235"/>
      <c r="T59" s="235"/>
      <c r="U59" s="235"/>
      <c r="V59" s="231"/>
      <c r="W59" s="235"/>
      <c r="Y59" s="235"/>
      <c r="Z59" s="235"/>
      <c r="AA59" s="231"/>
      <c r="AB59" s="235"/>
      <c r="AD59" s="235"/>
      <c r="AE59" s="235"/>
      <c r="AF59" s="231"/>
      <c r="AG59" s="235"/>
      <c r="AI59" s="235"/>
      <c r="AJ59" s="235"/>
      <c r="AK59" s="231">
        <f t="shared" si="31"/>
        <v>0</v>
      </c>
      <c r="AL59" s="235"/>
      <c r="AM59" s="208"/>
      <c r="AN59" s="235"/>
      <c r="AO59" s="235"/>
      <c r="AP59" s="231"/>
      <c r="AQ59" s="235"/>
      <c r="AS59" s="235"/>
      <c r="AT59" s="235"/>
      <c r="AU59" s="231"/>
      <c r="AV59" s="235"/>
      <c r="AX59" s="235"/>
      <c r="AY59" s="235"/>
      <c r="AZ59" s="231"/>
      <c r="BA59" s="235"/>
      <c r="BC59" s="235"/>
      <c r="BD59" s="235"/>
      <c r="BE59" s="231"/>
      <c r="BF59" s="235"/>
      <c r="BI59" s="235"/>
      <c r="BJ59" s="235"/>
      <c r="BK59" s="231">
        <f t="shared" si="28"/>
        <v>0</v>
      </c>
      <c r="BL59" s="235"/>
      <c r="BM59" s="208"/>
      <c r="BN59" s="235"/>
      <c r="BO59" s="235"/>
      <c r="BP59" s="231"/>
      <c r="BQ59" s="235"/>
      <c r="BS59" s="235"/>
      <c r="BT59" s="235"/>
      <c r="BU59" s="231"/>
      <c r="BV59" s="235"/>
      <c r="BX59" s="235"/>
      <c r="BY59" s="235"/>
      <c r="BZ59" s="231"/>
      <c r="CA59" s="235"/>
      <c r="CC59" s="235"/>
      <c r="CD59" s="235"/>
      <c r="CE59" s="231"/>
      <c r="CF59" s="235"/>
      <c r="CH59" s="235"/>
      <c r="CI59" s="235"/>
      <c r="CJ59" s="231">
        <f t="shared" si="29"/>
        <v>0</v>
      </c>
      <c r="CK59" s="235"/>
      <c r="CM59" s="235"/>
      <c r="CN59" s="235"/>
      <c r="CO59" s="231"/>
      <c r="CP59" s="235"/>
      <c r="CR59" s="235"/>
      <c r="CS59" s="235"/>
      <c r="CT59" s="231"/>
      <c r="CU59" s="235"/>
      <c r="CW59" s="235"/>
      <c r="CX59" s="235"/>
      <c r="CY59" s="231"/>
      <c r="CZ59" s="235"/>
      <c r="DB59" s="235"/>
      <c r="DC59" s="235"/>
      <c r="DD59" s="231"/>
      <c r="DE59" s="235"/>
      <c r="DG59" s="235"/>
      <c r="DH59" s="235"/>
      <c r="DI59" s="231">
        <f t="shared" si="30"/>
        <v>0</v>
      </c>
      <c r="DJ59" s="235"/>
    </row>
    <row r="60" spans="1:114" x14ac:dyDescent="0.3">
      <c r="A60" s="230"/>
      <c r="B60" s="230"/>
      <c r="D60" s="234"/>
      <c r="E60" s="235"/>
      <c r="F60" s="235"/>
      <c r="G60" s="235"/>
      <c r="H60" s="235"/>
      <c r="I60" s="251"/>
      <c r="J60" s="235"/>
      <c r="K60" s="235"/>
      <c r="L60" s="231">
        <f t="shared" si="27"/>
        <v>0</v>
      </c>
      <c r="M60" s="235"/>
      <c r="O60" s="235"/>
      <c r="P60" s="235"/>
      <c r="Q60" s="231"/>
      <c r="R60" s="235"/>
      <c r="T60" s="235"/>
      <c r="U60" s="235"/>
      <c r="V60" s="231"/>
      <c r="W60" s="235"/>
      <c r="Y60" s="235"/>
      <c r="Z60" s="235"/>
      <c r="AA60" s="231"/>
      <c r="AB60" s="235"/>
      <c r="AD60" s="235"/>
      <c r="AE60" s="235"/>
      <c r="AF60" s="231"/>
      <c r="AG60" s="235"/>
      <c r="AI60" s="235"/>
      <c r="AJ60" s="235"/>
      <c r="AK60" s="231">
        <f t="shared" si="31"/>
        <v>0</v>
      </c>
      <c r="AL60" s="235"/>
      <c r="AM60" s="208"/>
      <c r="AN60" s="235"/>
      <c r="AO60" s="235"/>
      <c r="AP60" s="231"/>
      <c r="AQ60" s="235"/>
      <c r="AS60" s="235"/>
      <c r="AT60" s="235"/>
      <c r="AU60" s="231"/>
      <c r="AV60" s="235"/>
      <c r="AX60" s="235"/>
      <c r="AY60" s="235"/>
      <c r="AZ60" s="231"/>
      <c r="BA60" s="235"/>
      <c r="BC60" s="235"/>
      <c r="BD60" s="235"/>
      <c r="BE60" s="231"/>
      <c r="BF60" s="235"/>
      <c r="BI60" s="235"/>
      <c r="BJ60" s="235"/>
      <c r="BK60" s="231">
        <f t="shared" si="28"/>
        <v>0</v>
      </c>
      <c r="BL60" s="235"/>
      <c r="BM60" s="208"/>
      <c r="BN60" s="235"/>
      <c r="BO60" s="235"/>
      <c r="BP60" s="231"/>
      <c r="BQ60" s="235"/>
      <c r="BS60" s="235"/>
      <c r="BT60" s="235"/>
      <c r="BU60" s="231"/>
      <c r="BV60" s="235"/>
      <c r="BX60" s="235"/>
      <c r="BY60" s="235"/>
      <c r="BZ60" s="231"/>
      <c r="CA60" s="235"/>
      <c r="CC60" s="235"/>
      <c r="CD60" s="235"/>
      <c r="CE60" s="231"/>
      <c r="CF60" s="235"/>
      <c r="CH60" s="235"/>
      <c r="CI60" s="235"/>
      <c r="CJ60" s="231">
        <f t="shared" si="29"/>
        <v>0</v>
      </c>
      <c r="CK60" s="235"/>
      <c r="CM60" s="235"/>
      <c r="CN60" s="235"/>
      <c r="CO60" s="231"/>
      <c r="CP60" s="235"/>
      <c r="CR60" s="235"/>
      <c r="CS60" s="235"/>
      <c r="CT60" s="231"/>
      <c r="CU60" s="235"/>
      <c r="CW60" s="235"/>
      <c r="CX60" s="235"/>
      <c r="CY60" s="231"/>
      <c r="CZ60" s="235"/>
      <c r="DB60" s="235"/>
      <c r="DC60" s="235"/>
      <c r="DD60" s="231"/>
      <c r="DE60" s="235"/>
      <c r="DG60" s="235"/>
      <c r="DH60" s="235"/>
      <c r="DI60" s="231">
        <f t="shared" si="30"/>
        <v>0</v>
      </c>
      <c r="DJ60" s="235"/>
    </row>
    <row r="61" spans="1:114" x14ac:dyDescent="0.3">
      <c r="A61" s="230"/>
      <c r="B61" s="230"/>
      <c r="D61" s="234"/>
      <c r="E61" s="235"/>
      <c r="F61" s="235"/>
      <c r="G61" s="235"/>
      <c r="H61" s="235"/>
      <c r="I61" s="251"/>
      <c r="J61" s="235"/>
      <c r="K61" s="235"/>
      <c r="L61" s="231">
        <f t="shared" si="27"/>
        <v>0</v>
      </c>
      <c r="M61" s="235"/>
      <c r="O61" s="235"/>
      <c r="P61" s="235"/>
      <c r="Q61" s="231"/>
      <c r="R61" s="235"/>
      <c r="T61" s="235"/>
      <c r="U61" s="235"/>
      <c r="V61" s="231"/>
      <c r="W61" s="235"/>
      <c r="Y61" s="235"/>
      <c r="Z61" s="235"/>
      <c r="AA61" s="231"/>
      <c r="AB61" s="235"/>
      <c r="AD61" s="235"/>
      <c r="AE61" s="235"/>
      <c r="AF61" s="231"/>
      <c r="AG61" s="235"/>
      <c r="AI61" s="235"/>
      <c r="AJ61" s="235"/>
      <c r="AK61" s="231">
        <f t="shared" si="31"/>
        <v>0</v>
      </c>
      <c r="AL61" s="235"/>
      <c r="AM61" s="208"/>
      <c r="AN61" s="235"/>
      <c r="AO61" s="235"/>
      <c r="AP61" s="231"/>
      <c r="AQ61" s="235"/>
      <c r="AS61" s="235"/>
      <c r="AT61" s="235"/>
      <c r="AU61" s="231"/>
      <c r="AV61" s="235"/>
      <c r="AX61" s="235"/>
      <c r="AY61" s="235"/>
      <c r="AZ61" s="231"/>
      <c r="BA61" s="235"/>
      <c r="BC61" s="235"/>
      <c r="BD61" s="235"/>
      <c r="BE61" s="231"/>
      <c r="BF61" s="235"/>
      <c r="BI61" s="235"/>
      <c r="BJ61" s="235"/>
      <c r="BK61" s="231">
        <f t="shared" si="28"/>
        <v>0</v>
      </c>
      <c r="BL61" s="235"/>
      <c r="BM61" s="208"/>
      <c r="BN61" s="235"/>
      <c r="BO61" s="235"/>
      <c r="BP61" s="231"/>
      <c r="BQ61" s="235"/>
      <c r="BS61" s="235"/>
      <c r="BT61" s="235"/>
      <c r="BU61" s="231"/>
      <c r="BV61" s="235"/>
      <c r="BX61" s="235"/>
      <c r="BY61" s="235"/>
      <c r="BZ61" s="231"/>
      <c r="CA61" s="235"/>
      <c r="CC61" s="235"/>
      <c r="CD61" s="235"/>
      <c r="CE61" s="231"/>
      <c r="CF61" s="235"/>
      <c r="CH61" s="235"/>
      <c r="CI61" s="235"/>
      <c r="CJ61" s="231">
        <f t="shared" si="29"/>
        <v>0</v>
      </c>
      <c r="CK61" s="235"/>
      <c r="CM61" s="235"/>
      <c r="CN61" s="235"/>
      <c r="CO61" s="231"/>
      <c r="CP61" s="235"/>
      <c r="CR61" s="235"/>
      <c r="CS61" s="235"/>
      <c r="CT61" s="231"/>
      <c r="CU61" s="235"/>
      <c r="CW61" s="235"/>
      <c r="CX61" s="235"/>
      <c r="CY61" s="231"/>
      <c r="CZ61" s="235"/>
      <c r="DB61" s="235"/>
      <c r="DC61" s="235"/>
      <c r="DD61" s="231"/>
      <c r="DE61" s="235"/>
      <c r="DG61" s="235"/>
      <c r="DH61" s="235"/>
      <c r="DI61" s="231">
        <f t="shared" si="30"/>
        <v>0</v>
      </c>
      <c r="DJ61" s="235"/>
    </row>
    <row r="62" spans="1:114" x14ac:dyDescent="0.3">
      <c r="A62" s="230"/>
      <c r="B62" s="230"/>
      <c r="D62" s="234"/>
      <c r="E62" s="235"/>
      <c r="F62" s="235"/>
      <c r="G62" s="235"/>
      <c r="H62" s="235"/>
      <c r="I62" s="251"/>
      <c r="J62" s="235"/>
      <c r="K62" s="235"/>
      <c r="L62" s="231">
        <f t="shared" si="27"/>
        <v>0</v>
      </c>
      <c r="M62" s="235"/>
      <c r="O62" s="235"/>
      <c r="P62" s="235"/>
      <c r="Q62" s="231"/>
      <c r="R62" s="235"/>
      <c r="T62" s="235"/>
      <c r="U62" s="235"/>
      <c r="V62" s="231"/>
      <c r="W62" s="235"/>
      <c r="Y62" s="235"/>
      <c r="Z62" s="235"/>
      <c r="AA62" s="231"/>
      <c r="AB62" s="235"/>
      <c r="AD62" s="235"/>
      <c r="AE62" s="235"/>
      <c r="AF62" s="231"/>
      <c r="AG62" s="235"/>
      <c r="AI62" s="235"/>
      <c r="AJ62" s="235"/>
      <c r="AK62" s="231">
        <f t="shared" si="31"/>
        <v>0</v>
      </c>
      <c r="AL62" s="235"/>
      <c r="AM62" s="208"/>
      <c r="AN62" s="235"/>
      <c r="AO62" s="235"/>
      <c r="AP62" s="231"/>
      <c r="AQ62" s="235"/>
      <c r="AS62" s="235"/>
      <c r="AT62" s="235"/>
      <c r="AU62" s="231"/>
      <c r="AV62" s="235"/>
      <c r="AX62" s="235"/>
      <c r="AY62" s="235"/>
      <c r="AZ62" s="231"/>
      <c r="BA62" s="235"/>
      <c r="BC62" s="235"/>
      <c r="BD62" s="235"/>
      <c r="BE62" s="231"/>
      <c r="BF62" s="235"/>
      <c r="BI62" s="235"/>
      <c r="BJ62" s="235"/>
      <c r="BK62" s="231">
        <f t="shared" si="28"/>
        <v>0</v>
      </c>
      <c r="BL62" s="235"/>
      <c r="BM62" s="208"/>
      <c r="BN62" s="235"/>
      <c r="BO62" s="235"/>
      <c r="BP62" s="231"/>
      <c r="BQ62" s="235"/>
      <c r="BS62" s="235"/>
      <c r="BT62" s="235"/>
      <c r="BU62" s="231"/>
      <c r="BV62" s="235"/>
      <c r="BX62" s="235"/>
      <c r="BY62" s="235"/>
      <c r="BZ62" s="231"/>
      <c r="CA62" s="235"/>
      <c r="CC62" s="235"/>
      <c r="CD62" s="235"/>
      <c r="CE62" s="231"/>
      <c r="CF62" s="235"/>
      <c r="CH62" s="305"/>
      <c r="CI62" s="305"/>
      <c r="CJ62" s="231">
        <f t="shared" si="29"/>
        <v>0</v>
      </c>
      <c r="CK62" s="305"/>
      <c r="CM62" s="235"/>
      <c r="CN62" s="235"/>
      <c r="CO62" s="231"/>
      <c r="CP62" s="235"/>
      <c r="CR62" s="235"/>
      <c r="CS62" s="235"/>
      <c r="CT62" s="231"/>
      <c r="CU62" s="235"/>
      <c r="CW62" s="235"/>
      <c r="CX62" s="235"/>
      <c r="CY62" s="231"/>
      <c r="CZ62" s="235"/>
      <c r="DB62" s="235"/>
      <c r="DC62" s="235"/>
      <c r="DD62" s="231"/>
      <c r="DE62" s="235"/>
      <c r="DG62" s="305"/>
      <c r="DH62" s="305"/>
      <c r="DI62" s="231">
        <f t="shared" si="30"/>
        <v>0</v>
      </c>
      <c r="DJ62" s="305"/>
    </row>
    <row r="63" spans="1:114" s="208" customFormat="1" x14ac:dyDescent="0.3">
      <c r="D63" s="218"/>
      <c r="J63" s="251"/>
      <c r="K63" s="251"/>
      <c r="L63" s="251"/>
      <c r="M63" s="251"/>
      <c r="O63" s="251"/>
      <c r="P63" s="251"/>
      <c r="Q63" s="251"/>
      <c r="R63" s="251"/>
      <c r="T63" s="251"/>
      <c r="U63" s="251"/>
      <c r="V63" s="251"/>
      <c r="W63" s="251"/>
      <c r="Y63" s="251"/>
      <c r="Z63" s="251"/>
      <c r="AA63" s="251"/>
      <c r="AB63" s="251"/>
      <c r="AD63" s="251"/>
      <c r="AE63" s="251"/>
      <c r="AF63" s="251"/>
      <c r="AG63" s="251"/>
      <c r="AI63" s="251"/>
      <c r="AJ63" s="251"/>
      <c r="AK63" s="251"/>
      <c r="AL63" s="251"/>
      <c r="AN63" s="251"/>
      <c r="AO63" s="251"/>
      <c r="AP63" s="251"/>
      <c r="AQ63" s="251"/>
      <c r="AS63" s="251"/>
      <c r="AT63" s="251"/>
      <c r="AU63" s="251"/>
      <c r="AV63" s="251"/>
      <c r="AX63" s="251"/>
      <c r="AY63" s="251"/>
      <c r="AZ63" s="251"/>
      <c r="BA63" s="251"/>
      <c r="BC63" s="251"/>
      <c r="BD63" s="251"/>
      <c r="BE63" s="251"/>
      <c r="BF63" s="251"/>
      <c r="BI63" s="251"/>
      <c r="BJ63" s="251"/>
      <c r="BK63" s="251"/>
      <c r="BL63" s="251"/>
      <c r="BN63" s="251"/>
      <c r="BO63" s="251"/>
      <c r="BP63" s="251"/>
      <c r="BQ63" s="251"/>
      <c r="BS63" s="251"/>
      <c r="BT63" s="251"/>
      <c r="BU63" s="251"/>
      <c r="BV63" s="251"/>
      <c r="BX63" s="251"/>
      <c r="BY63" s="251"/>
      <c r="BZ63" s="251"/>
      <c r="CA63" s="251"/>
      <c r="CC63" s="251"/>
      <c r="CD63" s="251"/>
      <c r="CE63" s="251"/>
      <c r="CF63" s="251"/>
      <c r="CH63" s="251"/>
      <c r="CI63" s="251"/>
      <c r="CJ63" s="251"/>
      <c r="CK63" s="251"/>
      <c r="CM63" s="251"/>
      <c r="CN63" s="251"/>
      <c r="CO63" s="251"/>
      <c r="CP63" s="251"/>
      <c r="CR63" s="251"/>
      <c r="CS63" s="251"/>
      <c r="CT63" s="251"/>
      <c r="CU63" s="251"/>
      <c r="CW63" s="251"/>
      <c r="CX63" s="251"/>
      <c r="CY63" s="251"/>
      <c r="CZ63" s="251"/>
      <c r="DB63" s="251"/>
      <c r="DC63" s="251"/>
      <c r="DD63" s="251"/>
      <c r="DE63" s="251"/>
      <c r="DG63" s="251"/>
      <c r="DH63" s="251"/>
      <c r="DI63" s="251"/>
      <c r="DJ63" s="251"/>
    </row>
    <row r="64" spans="1:114" s="249" customFormat="1" ht="28.8" x14ac:dyDescent="0.3">
      <c r="A64" s="219" t="s">
        <v>6</v>
      </c>
      <c r="B64" s="220" t="s">
        <v>187</v>
      </c>
      <c r="C64" s="221"/>
      <c r="D64" s="236"/>
      <c r="E64" s="237"/>
      <c r="F64" s="237"/>
      <c r="G64" s="237"/>
      <c r="H64" s="237"/>
      <c r="I64" s="221"/>
      <c r="J64" s="237"/>
      <c r="K64" s="237"/>
      <c r="L64" s="237"/>
      <c r="M64" s="237"/>
      <c r="N64" s="221"/>
      <c r="O64" s="237"/>
      <c r="P64" s="237"/>
      <c r="Q64" s="237"/>
      <c r="R64" s="237"/>
      <c r="S64" s="221"/>
      <c r="T64" s="237"/>
      <c r="U64" s="237"/>
      <c r="V64" s="237"/>
      <c r="W64" s="237"/>
      <c r="X64" s="221"/>
      <c r="Y64" s="237"/>
      <c r="Z64" s="237"/>
      <c r="AA64" s="237"/>
      <c r="AB64" s="237"/>
      <c r="AD64" s="237"/>
      <c r="AE64" s="237"/>
      <c r="AF64" s="237"/>
      <c r="AG64" s="237"/>
      <c r="AI64" s="237"/>
      <c r="AJ64" s="237"/>
      <c r="AK64" s="237"/>
      <c r="AL64" s="237"/>
      <c r="AM64" s="221"/>
      <c r="AN64" s="237"/>
      <c r="AO64" s="237"/>
      <c r="AP64" s="237"/>
      <c r="AQ64" s="237"/>
      <c r="AR64" s="221"/>
      <c r="AS64" s="237"/>
      <c r="AT64" s="237"/>
      <c r="AU64" s="237"/>
      <c r="AV64" s="237"/>
      <c r="AW64" s="221"/>
      <c r="AX64" s="237"/>
      <c r="AY64" s="237"/>
      <c r="AZ64" s="237"/>
      <c r="BA64" s="237"/>
      <c r="BC64" s="237"/>
      <c r="BD64" s="237"/>
      <c r="BE64" s="237"/>
      <c r="BF64" s="237"/>
      <c r="BI64" s="237"/>
      <c r="BJ64" s="237"/>
      <c r="BK64" s="237"/>
      <c r="BL64" s="237"/>
      <c r="BM64" s="221"/>
      <c r="BN64" s="237"/>
      <c r="BO64" s="237"/>
      <c r="BP64" s="237"/>
      <c r="BQ64" s="237"/>
      <c r="BR64" s="221"/>
      <c r="BS64" s="237"/>
      <c r="BT64" s="237"/>
      <c r="BU64" s="237"/>
      <c r="BV64" s="237"/>
      <c r="BW64" s="221"/>
      <c r="BX64" s="237"/>
      <c r="BY64" s="237"/>
      <c r="BZ64" s="237"/>
      <c r="CA64" s="237"/>
      <c r="CC64" s="237"/>
      <c r="CD64" s="237"/>
      <c r="CE64" s="237"/>
      <c r="CF64" s="237"/>
      <c r="CH64" s="237"/>
      <c r="CI64" s="237"/>
      <c r="CJ64" s="237"/>
      <c r="CK64" s="237"/>
      <c r="CM64" s="237"/>
      <c r="CN64" s="237"/>
      <c r="CO64" s="237"/>
      <c r="CP64" s="237"/>
      <c r="CQ64" s="221"/>
      <c r="CR64" s="237"/>
      <c r="CS64" s="237"/>
      <c r="CT64" s="237"/>
      <c r="CU64" s="237"/>
      <c r="CV64" s="221"/>
      <c r="CW64" s="237"/>
      <c r="CX64" s="237"/>
      <c r="CY64" s="237"/>
      <c r="CZ64" s="237"/>
      <c r="DB64" s="237"/>
      <c r="DC64" s="237"/>
      <c r="DD64" s="237"/>
      <c r="DE64" s="237"/>
      <c r="DG64" s="237"/>
      <c r="DH64" s="237"/>
      <c r="DI64" s="237"/>
      <c r="DJ64" s="237"/>
    </row>
    <row r="65" spans="1:114" x14ac:dyDescent="0.3">
      <c r="A65" s="230" t="s">
        <v>85</v>
      </c>
      <c r="B65" s="230"/>
      <c r="D65" s="238"/>
      <c r="E65" s="230"/>
      <c r="F65" s="230"/>
      <c r="G65" s="230"/>
      <c r="H65" s="230"/>
      <c r="J65" s="231">
        <f t="shared" si="15"/>
        <v>0</v>
      </c>
      <c r="K65" s="231">
        <f>SUM(P65,U65,Z65,AE65)</f>
        <v>0</v>
      </c>
      <c r="L65" s="235"/>
      <c r="M65" s="231">
        <f t="shared" si="0"/>
        <v>0</v>
      </c>
      <c r="O65" s="231"/>
      <c r="P65" s="231"/>
      <c r="Q65" s="235"/>
      <c r="R65" s="231"/>
      <c r="T65" s="231"/>
      <c r="U65" s="231"/>
      <c r="V65" s="235"/>
      <c r="W65" s="231"/>
      <c r="Y65" s="231"/>
      <c r="Z65" s="231"/>
      <c r="AA65" s="235"/>
      <c r="AB65" s="231"/>
      <c r="AD65" s="231"/>
      <c r="AE65" s="231"/>
      <c r="AF65" s="235"/>
      <c r="AG65" s="231"/>
      <c r="AI65" s="231">
        <f t="shared" ref="AI65:AI67" si="32">SUM(AN65,AS65,AX65,BC65)</f>
        <v>0</v>
      </c>
      <c r="AJ65" s="231">
        <f>SUM(AO65,AT65,AY65,BD65)</f>
        <v>0</v>
      </c>
      <c r="AK65" s="235"/>
      <c r="AL65" s="231">
        <f t="shared" ref="AL65:AL67" si="33">SUM(AQ65,AV65,BA65,BF65)</f>
        <v>0</v>
      </c>
      <c r="AM65" s="208"/>
      <c r="AN65" s="231"/>
      <c r="AO65" s="231"/>
      <c r="AP65" s="235"/>
      <c r="AQ65" s="231"/>
      <c r="AS65" s="231"/>
      <c r="AT65" s="231"/>
      <c r="AU65" s="235"/>
      <c r="AV65" s="231"/>
      <c r="AX65" s="231"/>
      <c r="AY65" s="231"/>
      <c r="AZ65" s="235"/>
      <c r="BA65" s="231"/>
      <c r="BC65" s="231"/>
      <c r="BD65" s="231"/>
      <c r="BE65" s="235"/>
      <c r="BF65" s="231"/>
      <c r="BI65" s="231">
        <f t="shared" ref="BI65:BI67" si="34">SUM(BN65,BS65,BX65,CC65)</f>
        <v>0</v>
      </c>
      <c r="BJ65" s="231">
        <f>SUM(BO65,BT65,BY65,CD65)</f>
        <v>0</v>
      </c>
      <c r="BK65" s="235"/>
      <c r="BL65" s="231">
        <f t="shared" ref="BL65:BL67" si="35">SUM(BQ65,BV65,CA65,CF65)</f>
        <v>0</v>
      </c>
      <c r="BM65" s="208"/>
      <c r="BN65" s="231"/>
      <c r="BO65" s="231"/>
      <c r="BP65" s="235"/>
      <c r="BQ65" s="231"/>
      <c r="BS65" s="231"/>
      <c r="BT65" s="231"/>
      <c r="BU65" s="235"/>
      <c r="BV65" s="231"/>
      <c r="BX65" s="231"/>
      <c r="BY65" s="231"/>
      <c r="BZ65" s="235"/>
      <c r="CA65" s="231"/>
      <c r="CC65" s="231"/>
      <c r="CD65" s="231"/>
      <c r="CE65" s="235"/>
      <c r="CF65" s="231"/>
      <c r="CH65" s="231">
        <f>SUM(CM65,CR65,CW65,DB65)</f>
        <v>0</v>
      </c>
      <c r="CI65" s="231">
        <f>SUM(CN65,CS65,CX65,DC65)</f>
        <v>0</v>
      </c>
      <c r="CJ65" s="235"/>
      <c r="CK65" s="231">
        <f>SUM(CP65,CU65,CZ65,DE65)</f>
        <v>0</v>
      </c>
      <c r="CM65" s="231"/>
      <c r="CN65" s="231"/>
      <c r="CO65" s="235"/>
      <c r="CP65" s="231"/>
      <c r="CR65" s="231"/>
      <c r="CS65" s="231"/>
      <c r="CT65" s="235"/>
      <c r="CU65" s="231"/>
      <c r="CW65" s="231"/>
      <c r="CX65" s="231"/>
      <c r="CY65" s="235"/>
      <c r="CZ65" s="231"/>
      <c r="DB65" s="231"/>
      <c r="DC65" s="231"/>
      <c r="DD65" s="235"/>
      <c r="DE65" s="231"/>
      <c r="DG65" s="231">
        <f>SUM(J65,AI65,BI65,CH65)</f>
        <v>0</v>
      </c>
      <c r="DH65" s="231">
        <f>SUM(K65,AJ65,BJ65,CI65)</f>
        <v>0</v>
      </c>
      <c r="DI65" s="235"/>
      <c r="DJ65" s="231">
        <f>SUM(M65,AL65,BL65,CK65)</f>
        <v>0</v>
      </c>
    </row>
    <row r="66" spans="1:114" x14ac:dyDescent="0.3">
      <c r="A66" s="230" t="s">
        <v>86</v>
      </c>
      <c r="B66" s="230"/>
      <c r="D66" s="238"/>
      <c r="E66" s="230"/>
      <c r="F66" s="230"/>
      <c r="G66" s="230"/>
      <c r="H66" s="230"/>
      <c r="J66" s="231">
        <f t="shared" ref="J66:J67" si="36">SUM(O66,T66,Y66,AD66)</f>
        <v>0</v>
      </c>
      <c r="K66" s="231">
        <f t="shared" ref="K66:K67" si="37">SUM(P66,U66,Z66,AE66)</f>
        <v>0</v>
      </c>
      <c r="L66" s="235"/>
      <c r="M66" s="231">
        <f t="shared" ref="M66:M69" si="38">SUM(R66,W66,AB66,AG66)</f>
        <v>0</v>
      </c>
      <c r="O66" s="231"/>
      <c r="P66" s="231"/>
      <c r="Q66" s="235"/>
      <c r="R66" s="231"/>
      <c r="T66" s="231"/>
      <c r="U66" s="231"/>
      <c r="V66" s="235"/>
      <c r="W66" s="231"/>
      <c r="Y66" s="231"/>
      <c r="Z66" s="231"/>
      <c r="AA66" s="235"/>
      <c r="AB66" s="231"/>
      <c r="AD66" s="231"/>
      <c r="AE66" s="231"/>
      <c r="AF66" s="235"/>
      <c r="AG66" s="231"/>
      <c r="AI66" s="231">
        <f t="shared" si="32"/>
        <v>0</v>
      </c>
      <c r="AJ66" s="231">
        <f t="shared" ref="AJ66:AJ67" si="39">SUM(AO66,AT66,AY66,BD66)</f>
        <v>0</v>
      </c>
      <c r="AK66" s="235"/>
      <c r="AL66" s="231">
        <f t="shared" si="33"/>
        <v>0</v>
      </c>
      <c r="AM66" s="208"/>
      <c r="AN66" s="231"/>
      <c r="AO66" s="231"/>
      <c r="AP66" s="235"/>
      <c r="AQ66" s="231"/>
      <c r="AS66" s="231"/>
      <c r="AT66" s="231"/>
      <c r="AU66" s="235"/>
      <c r="AV66" s="231"/>
      <c r="AX66" s="231"/>
      <c r="AY66" s="231"/>
      <c r="AZ66" s="235"/>
      <c r="BA66" s="231"/>
      <c r="BC66" s="231"/>
      <c r="BD66" s="231"/>
      <c r="BE66" s="235"/>
      <c r="BF66" s="231"/>
      <c r="BI66" s="231">
        <f t="shared" si="34"/>
        <v>0</v>
      </c>
      <c r="BJ66" s="231">
        <f t="shared" ref="BJ66:BJ67" si="40">SUM(BO66,BT66,BY66,CD66)</f>
        <v>0</v>
      </c>
      <c r="BK66" s="235"/>
      <c r="BL66" s="231">
        <f t="shared" si="35"/>
        <v>0</v>
      </c>
      <c r="BM66" s="208"/>
      <c r="BN66" s="231"/>
      <c r="BO66" s="231"/>
      <c r="BP66" s="235"/>
      <c r="BQ66" s="231"/>
      <c r="BS66" s="231"/>
      <c r="BT66" s="231"/>
      <c r="BU66" s="235"/>
      <c r="BV66" s="231"/>
      <c r="BX66" s="231"/>
      <c r="BY66" s="231"/>
      <c r="BZ66" s="235"/>
      <c r="CA66" s="231"/>
      <c r="CC66" s="231"/>
      <c r="CD66" s="231"/>
      <c r="CE66" s="235"/>
      <c r="CF66" s="231"/>
      <c r="CH66" s="231">
        <f t="shared" ref="CH66:CH67" si="41">SUM(CM66,CR66,CW66,DB66)</f>
        <v>0</v>
      </c>
      <c r="CI66" s="231">
        <f t="shared" ref="CI66:CI67" si="42">SUM(CN66,CS66,CX66,DC66)</f>
        <v>0</v>
      </c>
      <c r="CJ66" s="235"/>
      <c r="CK66" s="231">
        <f t="shared" ref="CK66:CK67" si="43">SUM(CP66,CU66,CZ66,DE66)</f>
        <v>0</v>
      </c>
      <c r="CM66" s="231"/>
      <c r="CN66" s="231"/>
      <c r="CO66" s="235"/>
      <c r="CP66" s="231"/>
      <c r="CR66" s="231"/>
      <c r="CS66" s="231"/>
      <c r="CT66" s="235"/>
      <c r="CU66" s="231"/>
      <c r="CW66" s="231"/>
      <c r="CX66" s="231"/>
      <c r="CY66" s="235"/>
      <c r="CZ66" s="231"/>
      <c r="DB66" s="231"/>
      <c r="DC66" s="231"/>
      <c r="DD66" s="235"/>
      <c r="DE66" s="231"/>
      <c r="DG66" s="231">
        <f t="shared" ref="DG66:DG67" si="44">SUM(J66,AI66,BI66,CH66)</f>
        <v>0</v>
      </c>
      <c r="DH66" s="231">
        <f t="shared" ref="DH66:DH67" si="45">SUM(K66,AJ66,BJ66,CI66)</f>
        <v>0</v>
      </c>
      <c r="DI66" s="235"/>
      <c r="DJ66" s="231">
        <f t="shared" ref="DJ66:DJ67" si="46">SUM(M66,AL66,BL66,CK66)</f>
        <v>0</v>
      </c>
    </row>
    <row r="67" spans="1:114" x14ac:dyDescent="0.3">
      <c r="A67" s="230" t="s">
        <v>87</v>
      </c>
      <c r="B67" s="230"/>
      <c r="D67" s="238"/>
      <c r="E67" s="230"/>
      <c r="F67" s="230"/>
      <c r="G67" s="230"/>
      <c r="H67" s="230"/>
      <c r="J67" s="231">
        <f t="shared" si="36"/>
        <v>0</v>
      </c>
      <c r="K67" s="231">
        <f t="shared" si="37"/>
        <v>0</v>
      </c>
      <c r="L67" s="235"/>
      <c r="M67" s="231">
        <f t="shared" si="38"/>
        <v>0</v>
      </c>
      <c r="O67" s="231"/>
      <c r="P67" s="231"/>
      <c r="Q67" s="235"/>
      <c r="R67" s="231"/>
      <c r="T67" s="231"/>
      <c r="U67" s="231"/>
      <c r="V67" s="235"/>
      <c r="W67" s="231"/>
      <c r="Y67" s="231"/>
      <c r="Z67" s="231"/>
      <c r="AA67" s="235"/>
      <c r="AB67" s="231"/>
      <c r="AD67" s="231"/>
      <c r="AE67" s="231"/>
      <c r="AF67" s="235"/>
      <c r="AG67" s="231"/>
      <c r="AI67" s="231">
        <f t="shared" si="32"/>
        <v>0</v>
      </c>
      <c r="AJ67" s="231">
        <f t="shared" si="39"/>
        <v>0</v>
      </c>
      <c r="AK67" s="235"/>
      <c r="AL67" s="231">
        <f t="shared" si="33"/>
        <v>0</v>
      </c>
      <c r="AM67" s="208"/>
      <c r="AN67" s="231"/>
      <c r="AO67" s="231"/>
      <c r="AP67" s="235"/>
      <c r="AQ67" s="231"/>
      <c r="AS67" s="231"/>
      <c r="AT67" s="231"/>
      <c r="AU67" s="235"/>
      <c r="AV67" s="231"/>
      <c r="AX67" s="231"/>
      <c r="AY67" s="231"/>
      <c r="AZ67" s="235"/>
      <c r="BA67" s="231"/>
      <c r="BC67" s="231"/>
      <c r="BD67" s="231"/>
      <c r="BE67" s="235"/>
      <c r="BF67" s="231"/>
      <c r="BI67" s="231">
        <f t="shared" si="34"/>
        <v>0</v>
      </c>
      <c r="BJ67" s="231">
        <f t="shared" si="40"/>
        <v>0</v>
      </c>
      <c r="BK67" s="235"/>
      <c r="BL67" s="231">
        <f t="shared" si="35"/>
        <v>0</v>
      </c>
      <c r="BM67" s="208"/>
      <c r="BN67" s="231"/>
      <c r="BO67" s="231"/>
      <c r="BP67" s="235"/>
      <c r="BQ67" s="231"/>
      <c r="BS67" s="231"/>
      <c r="BT67" s="231"/>
      <c r="BU67" s="235"/>
      <c r="BV67" s="231"/>
      <c r="BX67" s="231"/>
      <c r="BY67" s="231"/>
      <c r="BZ67" s="235"/>
      <c r="CA67" s="231"/>
      <c r="CC67" s="231"/>
      <c r="CD67" s="231"/>
      <c r="CE67" s="235"/>
      <c r="CF67" s="231"/>
      <c r="CH67" s="231">
        <f t="shared" si="41"/>
        <v>0</v>
      </c>
      <c r="CI67" s="231">
        <f t="shared" si="42"/>
        <v>0</v>
      </c>
      <c r="CJ67" s="235"/>
      <c r="CK67" s="231">
        <f t="shared" si="43"/>
        <v>0</v>
      </c>
      <c r="CM67" s="231"/>
      <c r="CN67" s="231"/>
      <c r="CO67" s="235"/>
      <c r="CP67" s="231"/>
      <c r="CR67" s="231"/>
      <c r="CS67" s="231"/>
      <c r="CT67" s="235"/>
      <c r="CU67" s="231"/>
      <c r="CW67" s="231"/>
      <c r="CX67" s="231"/>
      <c r="CY67" s="235"/>
      <c r="CZ67" s="231"/>
      <c r="DB67" s="231"/>
      <c r="DC67" s="231"/>
      <c r="DD67" s="235"/>
      <c r="DE67" s="231"/>
      <c r="DG67" s="231">
        <f t="shared" si="44"/>
        <v>0</v>
      </c>
      <c r="DH67" s="231">
        <f t="shared" si="45"/>
        <v>0</v>
      </c>
      <c r="DI67" s="235"/>
      <c r="DJ67" s="231">
        <f t="shared" si="46"/>
        <v>0</v>
      </c>
    </row>
    <row r="68" spans="1:114" s="208" customFormat="1" x14ac:dyDescent="0.3">
      <c r="D68" s="218"/>
      <c r="J68" s="251"/>
      <c r="K68" s="251"/>
      <c r="L68" s="251"/>
      <c r="M68" s="251"/>
      <c r="O68" s="251"/>
      <c r="P68" s="251"/>
      <c r="Q68" s="251"/>
      <c r="R68" s="251"/>
      <c r="T68" s="251"/>
      <c r="U68" s="251"/>
      <c r="V68" s="251"/>
      <c r="W68" s="251"/>
      <c r="Y68" s="251"/>
      <c r="Z68" s="251"/>
      <c r="AA68" s="251"/>
      <c r="AB68" s="251"/>
      <c r="AD68" s="251"/>
      <c r="AE68" s="251"/>
      <c r="AF68" s="251"/>
      <c r="AG68" s="251"/>
      <c r="AI68" s="251"/>
      <c r="AJ68" s="251"/>
      <c r="AK68" s="251"/>
      <c r="AL68" s="251"/>
      <c r="AM68" s="251"/>
      <c r="AN68" s="251"/>
      <c r="AO68" s="251"/>
      <c r="AP68" s="251"/>
      <c r="AQ68" s="251"/>
      <c r="AS68" s="251"/>
      <c r="AT68" s="251"/>
      <c r="AU68" s="251"/>
      <c r="AV68" s="251"/>
      <c r="AX68" s="251"/>
      <c r="AY68" s="251"/>
      <c r="AZ68" s="251"/>
      <c r="BA68" s="251"/>
      <c r="BC68" s="251"/>
      <c r="BD68" s="251"/>
      <c r="BE68" s="251"/>
      <c r="BF68" s="251"/>
      <c r="BI68" s="251"/>
      <c r="BJ68" s="251"/>
      <c r="BK68" s="251"/>
      <c r="BL68" s="251"/>
      <c r="BM68" s="251"/>
      <c r="BN68" s="251"/>
      <c r="BO68" s="251"/>
      <c r="BP68" s="251"/>
      <c r="BQ68" s="251"/>
      <c r="BS68" s="251"/>
      <c r="BT68" s="251"/>
      <c r="BU68" s="251"/>
      <c r="BV68" s="251"/>
      <c r="BX68" s="251"/>
      <c r="BY68" s="251"/>
      <c r="BZ68" s="251"/>
      <c r="CA68" s="251"/>
      <c r="CC68" s="251"/>
      <c r="CD68" s="251"/>
      <c r="CE68" s="251"/>
      <c r="CF68" s="251"/>
      <c r="CH68" s="251"/>
      <c r="CI68" s="251"/>
      <c r="CJ68" s="251"/>
      <c r="CK68" s="251"/>
      <c r="CM68" s="251"/>
      <c r="CN68" s="251"/>
      <c r="CO68" s="251"/>
      <c r="CP68" s="251"/>
      <c r="CR68" s="251"/>
      <c r="CS68" s="251"/>
      <c r="CT68" s="251"/>
      <c r="CU68" s="251"/>
      <c r="CW68" s="251"/>
      <c r="CX68" s="251"/>
      <c r="CY68" s="251"/>
      <c r="CZ68" s="251"/>
      <c r="DB68" s="251"/>
      <c r="DC68" s="251"/>
      <c r="DD68" s="251"/>
      <c r="DE68" s="251"/>
      <c r="DG68" s="251"/>
      <c r="DH68" s="251"/>
      <c r="DI68" s="251"/>
      <c r="DJ68" s="251"/>
    </row>
    <row r="69" spans="1:114" s="211" customFormat="1" x14ac:dyDescent="0.3">
      <c r="A69" s="306" t="s">
        <v>148</v>
      </c>
      <c r="B69" s="307"/>
      <c r="C69" s="217"/>
      <c r="D69" s="308"/>
      <c r="E69" s="307"/>
      <c r="F69" s="307"/>
      <c r="G69" s="307"/>
      <c r="H69" s="307"/>
      <c r="I69" s="217"/>
      <c r="J69" s="309">
        <f>SUM(J17:J68)</f>
        <v>742</v>
      </c>
      <c r="K69" s="310">
        <f>SUM(K17:K68)</f>
        <v>360</v>
      </c>
      <c r="L69" s="310">
        <f>SUM(L17:L68)</f>
        <v>0</v>
      </c>
      <c r="M69" s="231">
        <f t="shared" si="38"/>
        <v>0</v>
      </c>
      <c r="N69" s="217"/>
      <c r="O69" s="311">
        <f>SUM(O17:O68)</f>
        <v>0</v>
      </c>
      <c r="P69" s="310">
        <f>SUM(P17:P68)</f>
        <v>0</v>
      </c>
      <c r="Q69" s="310">
        <f>SUM(Q17:Q68)</f>
        <v>0</v>
      </c>
      <c r="R69" s="310">
        <f>SUM(R17:R68)</f>
        <v>0</v>
      </c>
      <c r="S69" s="217"/>
      <c r="T69" s="311">
        <f>SUM(T17:T68)</f>
        <v>0</v>
      </c>
      <c r="U69" s="310">
        <f>SUM(U17:U68)</f>
        <v>0</v>
      </c>
      <c r="V69" s="310">
        <f>SUM(V17:V68)</f>
        <v>0</v>
      </c>
      <c r="W69" s="310">
        <f>SUM(W17:W68)</f>
        <v>0</v>
      </c>
      <c r="X69" s="217"/>
      <c r="Y69" s="311">
        <f>SUM(Y17:Y68)</f>
        <v>0</v>
      </c>
      <c r="Z69" s="310">
        <f>SUM(Z17:Z68)</f>
        <v>0</v>
      </c>
      <c r="AA69" s="310">
        <f>SUM(AA17:AA68)</f>
        <v>0</v>
      </c>
      <c r="AB69" s="310">
        <f>SUM(AB17:AB68)</f>
        <v>0</v>
      </c>
      <c r="AC69" s="210"/>
      <c r="AD69" s="311">
        <f>SUM(AD17:AD68)</f>
        <v>0</v>
      </c>
      <c r="AE69" s="310">
        <f>SUM(AE17:AE68)</f>
        <v>0</v>
      </c>
      <c r="AF69" s="310">
        <f>SUM(AF17:AF68)</f>
        <v>0</v>
      </c>
      <c r="AG69" s="310">
        <f>SUM(AG17:AG68)</f>
        <v>0</v>
      </c>
      <c r="AH69" s="210"/>
      <c r="AI69" s="310">
        <f>SUM(AI17:AI68)</f>
        <v>621</v>
      </c>
      <c r="AJ69" s="310">
        <f>SUM(AJ17:AJ68)</f>
        <v>544</v>
      </c>
      <c r="AK69" s="310">
        <f>SUM(AK17:AK68)</f>
        <v>7.5</v>
      </c>
      <c r="AL69" s="310">
        <f t="shared" ref="AL69" si="47">SUM(AQ69,AV69,BA69,BF69)</f>
        <v>0</v>
      </c>
      <c r="AM69" s="312"/>
      <c r="AN69" s="311">
        <f>SUM(AN17:AN68)</f>
        <v>0</v>
      </c>
      <c r="AO69" s="310">
        <f>SUM(AO17:AO68)</f>
        <v>0</v>
      </c>
      <c r="AP69" s="310">
        <f>SUM(AP17:AP68)</f>
        <v>0</v>
      </c>
      <c r="AQ69" s="310">
        <f>SUM(AQ17:AQ68)</f>
        <v>0</v>
      </c>
      <c r="AR69" s="217"/>
      <c r="AS69" s="311">
        <f>SUM(AS17:AS68)</f>
        <v>0</v>
      </c>
      <c r="AT69" s="310">
        <f>SUM(AT17:AT68)</f>
        <v>0</v>
      </c>
      <c r="AU69" s="310">
        <f>SUM(AU17:AU68)</f>
        <v>0</v>
      </c>
      <c r="AV69" s="310">
        <f>SUM(AV17:AV68)</f>
        <v>0</v>
      </c>
      <c r="AW69" s="217"/>
      <c r="AX69" s="311">
        <f>SUM(AX17:AX68)</f>
        <v>0</v>
      </c>
      <c r="AY69" s="310">
        <f>SUM(AY17:AY68)</f>
        <v>0</v>
      </c>
      <c r="AZ69" s="310">
        <f>SUM(AZ17:AZ68)</f>
        <v>0</v>
      </c>
      <c r="BA69" s="310">
        <f>SUM(BA17:BA68)</f>
        <v>0</v>
      </c>
      <c r="BB69" s="210"/>
      <c r="BC69" s="311">
        <f>SUM(BC17:BC68)</f>
        <v>0</v>
      </c>
      <c r="BD69" s="310">
        <f>SUM(BD17:BD68)</f>
        <v>0</v>
      </c>
      <c r="BE69" s="310">
        <f>SUM(BE17:BE68)</f>
        <v>0</v>
      </c>
      <c r="BF69" s="310">
        <f>SUM(BF17:BF68)</f>
        <v>0</v>
      </c>
      <c r="BG69" s="210"/>
      <c r="BH69" s="210"/>
      <c r="BI69" s="310">
        <f>SUM(BI17:BI68)</f>
        <v>0</v>
      </c>
      <c r="BJ69" s="310">
        <f>SUM(BJ17:BJ68)</f>
        <v>0</v>
      </c>
      <c r="BK69" s="310">
        <f>SUM(BK17:BK68)</f>
        <v>0</v>
      </c>
      <c r="BL69" s="310">
        <f t="shared" ref="BL69" si="48">SUM(BQ69,BV69,CA69,CF69)</f>
        <v>0</v>
      </c>
      <c r="BM69" s="312"/>
      <c r="BN69" s="311">
        <f>SUM(BN17:BN68)</f>
        <v>0</v>
      </c>
      <c r="BO69" s="310">
        <f>SUM(BO17:BO68)</f>
        <v>0</v>
      </c>
      <c r="BP69" s="310">
        <f>SUM(BP17:BP68)</f>
        <v>0</v>
      </c>
      <c r="BQ69" s="310">
        <f>SUM(BQ17:BQ68)</f>
        <v>0</v>
      </c>
      <c r="BR69" s="217"/>
      <c r="BS69" s="311">
        <f>SUM(BS17:BS68)</f>
        <v>0</v>
      </c>
      <c r="BT69" s="310">
        <f>SUM(BT17:BT68)</f>
        <v>0</v>
      </c>
      <c r="BU69" s="310">
        <f>SUM(BU17:BU68)</f>
        <v>0</v>
      </c>
      <c r="BV69" s="310">
        <f>SUM(BV17:BV68)</f>
        <v>0</v>
      </c>
      <c r="BW69" s="217"/>
      <c r="BX69" s="311">
        <f>SUM(BX17:BX68)</f>
        <v>0</v>
      </c>
      <c r="BY69" s="310">
        <f>SUM(BY17:BY68)</f>
        <v>0</v>
      </c>
      <c r="BZ69" s="310">
        <f>SUM(BZ17:BZ68)</f>
        <v>0</v>
      </c>
      <c r="CA69" s="310">
        <f>SUM(CA17:CA68)</f>
        <v>0</v>
      </c>
      <c r="CB69" s="210"/>
      <c r="CC69" s="311">
        <f>SUM(CC17:CC68)</f>
        <v>0</v>
      </c>
      <c r="CD69" s="310">
        <f>SUM(CD17:CD68)</f>
        <v>0</v>
      </c>
      <c r="CE69" s="310">
        <f>SUM(CE17:CE68)</f>
        <v>0</v>
      </c>
      <c r="CF69" s="310">
        <f>SUM(CF17:CF68)</f>
        <v>0</v>
      </c>
      <c r="CG69" s="210"/>
      <c r="CH69" s="310">
        <f>SUM(CH17:CH68)</f>
        <v>0</v>
      </c>
      <c r="CI69" s="310">
        <f>SUM(CI17:CI68)</f>
        <v>0</v>
      </c>
      <c r="CJ69" s="310">
        <f>SUM(CJ17:CJ68)</f>
        <v>0</v>
      </c>
      <c r="CK69" s="310">
        <f t="shared" ref="CK69" si="49">SUM(CP69,CU69,CZ69,DE69)</f>
        <v>0</v>
      </c>
      <c r="CM69" s="311">
        <f>SUM(CM17:CM68)</f>
        <v>0</v>
      </c>
      <c r="CN69" s="310">
        <f>SUM(CN17:CN68)</f>
        <v>0</v>
      </c>
      <c r="CO69" s="310">
        <f>SUM(CO17:CO68)</f>
        <v>0</v>
      </c>
      <c r="CP69" s="310">
        <f>SUM(CP17:CP68)</f>
        <v>0</v>
      </c>
      <c r="CQ69" s="217"/>
      <c r="CR69" s="311">
        <f>SUM(CR17:CR68)</f>
        <v>0</v>
      </c>
      <c r="CS69" s="310">
        <f>SUM(CS17:CS68)</f>
        <v>0</v>
      </c>
      <c r="CT69" s="310">
        <f>SUM(CT17:CT68)</f>
        <v>0</v>
      </c>
      <c r="CU69" s="310">
        <f>SUM(CU17:CU68)</f>
        <v>0</v>
      </c>
      <c r="CV69" s="217"/>
      <c r="CW69" s="311">
        <f>SUM(CW17:CW68)</f>
        <v>0</v>
      </c>
      <c r="CX69" s="310">
        <f>SUM(CX17:CX68)</f>
        <v>0</v>
      </c>
      <c r="CY69" s="310">
        <f>SUM(CY17:CY68)</f>
        <v>0</v>
      </c>
      <c r="CZ69" s="310">
        <f>SUM(CZ17:CZ68)</f>
        <v>0</v>
      </c>
      <c r="DA69" s="210"/>
      <c r="DB69" s="311">
        <f>SUM(DB17:DB68)</f>
        <v>0</v>
      </c>
      <c r="DC69" s="310">
        <f>SUM(DC17:DC68)</f>
        <v>0</v>
      </c>
      <c r="DD69" s="310">
        <f>SUM(DD17:DD68)</f>
        <v>0</v>
      </c>
      <c r="DE69" s="310">
        <f>SUM(DE17:DE68)</f>
        <v>0</v>
      </c>
      <c r="DF69" s="210"/>
      <c r="DG69" s="310">
        <f>SUM(DG17:DG68)</f>
        <v>1363</v>
      </c>
      <c r="DH69" s="310">
        <f>SUM(DH17:DH68)</f>
        <v>904</v>
      </c>
      <c r="DI69" s="310">
        <f>SUM(DI17:DI68)</f>
        <v>7.5</v>
      </c>
      <c r="DJ69" s="310">
        <f t="shared" ref="DJ69" si="50">SUM(DO69,DT69,DY69,ED69)</f>
        <v>0</v>
      </c>
    </row>
    <row r="71" spans="1:114" x14ac:dyDescent="0.3">
      <c r="A71" s="313" t="s">
        <v>149</v>
      </c>
      <c r="B71" s="307"/>
      <c r="J71" s="362" t="s">
        <v>189</v>
      </c>
      <c r="K71" s="363"/>
      <c r="L71" s="364"/>
      <c r="M71" s="310">
        <f>SUM(J69:M69)</f>
        <v>1102</v>
      </c>
      <c r="O71" s="362" t="s">
        <v>188</v>
      </c>
      <c r="P71" s="363"/>
      <c r="Q71" s="364"/>
      <c r="R71" s="310">
        <f>SUM(O69:R69)</f>
        <v>0</v>
      </c>
      <c r="T71" s="362" t="s">
        <v>188</v>
      </c>
      <c r="U71" s="363"/>
      <c r="V71" s="364"/>
      <c r="W71" s="310">
        <f>SUM(T69:W69)</f>
        <v>0</v>
      </c>
      <c r="Y71" s="362" t="s">
        <v>188</v>
      </c>
      <c r="Z71" s="363"/>
      <c r="AA71" s="364"/>
      <c r="AB71" s="310">
        <f>SUM(Y69:AB69)</f>
        <v>0</v>
      </c>
      <c r="AD71" s="362" t="s">
        <v>188</v>
      </c>
      <c r="AE71" s="363"/>
      <c r="AF71" s="364"/>
      <c r="AG71" s="310">
        <f>SUM(AD69:AG69)</f>
        <v>0</v>
      </c>
      <c r="AI71" s="362" t="s">
        <v>189</v>
      </c>
      <c r="AJ71" s="363"/>
      <c r="AK71" s="364"/>
      <c r="AL71" s="310">
        <f>SUM(AI69:AL69)</f>
        <v>1172.5</v>
      </c>
      <c r="AM71" s="312"/>
      <c r="AN71" s="362" t="s">
        <v>188</v>
      </c>
      <c r="AO71" s="363"/>
      <c r="AP71" s="364"/>
      <c r="AQ71" s="310">
        <f>+AN69+AO69+AP69+AQ69</f>
        <v>0</v>
      </c>
      <c r="AS71" s="362" t="s">
        <v>188</v>
      </c>
      <c r="AT71" s="363"/>
      <c r="AU71" s="364"/>
      <c r="AV71" s="310">
        <f>+AS69+AT69+AU69+AV69</f>
        <v>0</v>
      </c>
      <c r="AX71" s="362" t="s">
        <v>188</v>
      </c>
      <c r="AY71" s="363"/>
      <c r="AZ71" s="364"/>
      <c r="BA71" s="310">
        <f>+AX69+AY69+AZ69+BA69</f>
        <v>0</v>
      </c>
      <c r="BC71" s="362" t="s">
        <v>188</v>
      </c>
      <c r="BD71" s="363"/>
      <c r="BE71" s="364"/>
      <c r="BF71" s="310">
        <f>+BC69+BD69+BE69+BF69</f>
        <v>0</v>
      </c>
      <c r="BI71" s="362" t="s">
        <v>189</v>
      </c>
      <c r="BJ71" s="363"/>
      <c r="BK71" s="364"/>
      <c r="BL71" s="310">
        <f>SUM(BI69:BL69)</f>
        <v>0</v>
      </c>
      <c r="BM71" s="312"/>
      <c r="BN71" s="362" t="s">
        <v>188</v>
      </c>
      <c r="BO71" s="363"/>
      <c r="BP71" s="364"/>
      <c r="BQ71" s="310">
        <f>SUM(BN69:BQ69)</f>
        <v>0</v>
      </c>
      <c r="BS71" s="362" t="s">
        <v>188</v>
      </c>
      <c r="BT71" s="363"/>
      <c r="BU71" s="364"/>
      <c r="BV71" s="310">
        <f>SUM(BS69:BV69)</f>
        <v>0</v>
      </c>
      <c r="BX71" s="362" t="s">
        <v>188</v>
      </c>
      <c r="BY71" s="363"/>
      <c r="BZ71" s="364"/>
      <c r="CA71" s="310">
        <f>SUM(BX69:CA69)</f>
        <v>0</v>
      </c>
      <c r="CC71" s="362" t="s">
        <v>188</v>
      </c>
      <c r="CD71" s="363"/>
      <c r="CE71" s="364"/>
      <c r="CF71" s="310">
        <f>SUM(CC69:CF69)</f>
        <v>0</v>
      </c>
      <c r="CH71" s="362" t="s">
        <v>190</v>
      </c>
      <c r="CI71" s="363"/>
      <c r="CJ71" s="364"/>
      <c r="CK71" s="310">
        <f>SUM(CH69:CK69)</f>
        <v>0</v>
      </c>
      <c r="CM71" s="362" t="s">
        <v>188</v>
      </c>
      <c r="CN71" s="363"/>
      <c r="CO71" s="364"/>
      <c r="CP71" s="310">
        <f>SUM(CM69:CP69)</f>
        <v>0</v>
      </c>
      <c r="CR71" s="362" t="s">
        <v>188</v>
      </c>
      <c r="CS71" s="363"/>
      <c r="CT71" s="364"/>
      <c r="CU71" s="310">
        <f>SUM(CR69:CU69)</f>
        <v>0</v>
      </c>
      <c r="CW71" s="362" t="s">
        <v>188</v>
      </c>
      <c r="CX71" s="363"/>
      <c r="CY71" s="364"/>
      <c r="CZ71" s="310">
        <f>SUM(CW69:CZ69)</f>
        <v>0</v>
      </c>
      <c r="DB71" s="362" t="s">
        <v>188</v>
      </c>
      <c r="DC71" s="363"/>
      <c r="DD71" s="364"/>
      <c r="DE71" s="310">
        <f>SUM(DB69:DE69)</f>
        <v>0</v>
      </c>
      <c r="DG71" s="362" t="s">
        <v>190</v>
      </c>
      <c r="DH71" s="363"/>
      <c r="DI71" s="364"/>
      <c r="DJ71" s="310">
        <f>SUM(DG69:DJ69)</f>
        <v>2274.5</v>
      </c>
    </row>
    <row r="74" spans="1:114" x14ac:dyDescent="0.3">
      <c r="A74" s="211" t="s">
        <v>24</v>
      </c>
      <c r="B74" s="211"/>
      <c r="D74" s="389">
        <f>Examenprogramma!$B$25</f>
        <v>42924</v>
      </c>
      <c r="E74" s="389"/>
      <c r="F74" s="389"/>
      <c r="G74" s="389"/>
      <c r="H74" s="389"/>
      <c r="J74" s="208"/>
      <c r="K74" s="208"/>
      <c r="L74" s="208"/>
      <c r="M74" s="208"/>
      <c r="O74" s="208"/>
      <c r="P74" s="208"/>
      <c r="Q74" s="208"/>
      <c r="R74" s="208"/>
      <c r="T74" s="208"/>
      <c r="U74" s="208"/>
      <c r="V74" s="208"/>
      <c r="W74" s="208"/>
      <c r="AN74" s="208"/>
      <c r="AO74" s="208"/>
      <c r="AP74" s="208"/>
      <c r="AQ74" s="208"/>
      <c r="AS74" s="208"/>
      <c r="AT74" s="208"/>
      <c r="AU74" s="208"/>
      <c r="AV74" s="208"/>
      <c r="BN74" s="208"/>
      <c r="BO74" s="208"/>
      <c r="BP74" s="208"/>
      <c r="BQ74" s="208"/>
      <c r="BS74" s="208"/>
      <c r="BT74" s="208"/>
      <c r="BU74" s="208"/>
      <c r="BV74" s="208"/>
      <c r="CM74" s="208"/>
      <c r="CN74" s="208"/>
      <c r="CO74" s="208"/>
      <c r="CP74" s="208"/>
      <c r="CR74" s="208"/>
      <c r="CS74" s="208"/>
      <c r="CT74" s="208"/>
      <c r="CU74" s="208"/>
    </row>
    <row r="75" spans="1:114" x14ac:dyDescent="0.3">
      <c r="A75" s="211" t="s">
        <v>25</v>
      </c>
      <c r="B75" s="211"/>
      <c r="D75" s="390" t="str">
        <f>Examenprogramma!$B$26</f>
        <v>Naaldwijk</v>
      </c>
      <c r="E75" s="390"/>
      <c r="F75" s="390"/>
      <c r="G75" s="390"/>
      <c r="H75" s="390"/>
      <c r="J75" s="208"/>
      <c r="K75" s="208"/>
      <c r="L75" s="208"/>
      <c r="M75" s="208"/>
      <c r="O75" s="208"/>
      <c r="P75" s="208"/>
      <c r="Q75" s="208"/>
      <c r="R75" s="208"/>
      <c r="T75" s="208"/>
      <c r="U75" s="208"/>
      <c r="V75" s="208"/>
      <c r="W75" s="208"/>
      <c r="AN75" s="208"/>
      <c r="AO75" s="208"/>
      <c r="AP75" s="208"/>
      <c r="AQ75" s="208"/>
      <c r="AS75" s="208"/>
      <c r="AT75" s="208"/>
      <c r="AU75" s="208"/>
      <c r="AV75" s="208"/>
      <c r="BN75" s="208"/>
      <c r="BO75" s="208"/>
      <c r="BP75" s="208"/>
      <c r="BQ75" s="208"/>
      <c r="BS75" s="208"/>
      <c r="BT75" s="208"/>
      <c r="BU75" s="208"/>
      <c r="BV75" s="208"/>
      <c r="CM75" s="208"/>
      <c r="CN75" s="208"/>
      <c r="CO75" s="208"/>
      <c r="CP75" s="208"/>
      <c r="CR75" s="208"/>
      <c r="CS75" s="208"/>
      <c r="CT75" s="208"/>
      <c r="CU75" s="208"/>
    </row>
    <row r="76" spans="1:114" x14ac:dyDescent="0.3">
      <c r="A76" s="211" t="s">
        <v>21</v>
      </c>
      <c r="B76" s="211"/>
      <c r="D76" s="391" t="str">
        <f>Examenprogramma!$B$27</f>
        <v>M.P. de Groot</v>
      </c>
      <c r="E76" s="391"/>
      <c r="F76" s="391"/>
      <c r="G76" s="391"/>
      <c r="H76" s="391"/>
      <c r="J76" s="208"/>
      <c r="K76" s="208"/>
      <c r="L76" s="208"/>
      <c r="M76" s="208"/>
      <c r="O76" s="208"/>
      <c r="P76" s="208"/>
      <c r="Q76" s="208"/>
      <c r="R76" s="208"/>
      <c r="T76" s="208"/>
      <c r="U76" s="208"/>
      <c r="V76" s="208"/>
      <c r="W76" s="208"/>
      <c r="AN76" s="208"/>
      <c r="AO76" s="208"/>
      <c r="AP76" s="208"/>
      <c r="AQ76" s="208"/>
      <c r="AS76" s="208"/>
      <c r="AT76" s="208"/>
      <c r="AU76" s="208"/>
      <c r="AV76" s="208"/>
      <c r="BN76" s="208"/>
      <c r="BO76" s="208"/>
      <c r="BP76" s="208"/>
      <c r="BQ76" s="208"/>
      <c r="BS76" s="208"/>
      <c r="BT76" s="208"/>
      <c r="BU76" s="208"/>
      <c r="BV76" s="208"/>
      <c r="CM76" s="208"/>
      <c r="CN76" s="208"/>
      <c r="CO76" s="208"/>
      <c r="CP76" s="208"/>
      <c r="CR76" s="208"/>
      <c r="CS76" s="208"/>
      <c r="CT76" s="208"/>
      <c r="CU76" s="208"/>
    </row>
    <row r="90" spans="4:4" x14ac:dyDescent="0.3">
      <c r="D90" s="239"/>
    </row>
  </sheetData>
  <mergeCells count="145">
    <mergeCell ref="CH12:CJ12"/>
    <mergeCell ref="CH13:CH14"/>
    <mergeCell ref="CI13:CI14"/>
    <mergeCell ref="CJ13:CJ14"/>
    <mergeCell ref="AI13:AI14"/>
    <mergeCell ref="AJ13:AJ14"/>
    <mergeCell ref="D74:H74"/>
    <mergeCell ref="D75:H75"/>
    <mergeCell ref="D76:H76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71:CJ71"/>
    <mergeCell ref="B12:B14"/>
    <mergeCell ref="BI71:BK71"/>
    <mergeCell ref="BN71:BP71"/>
    <mergeCell ref="BS71:BU71"/>
    <mergeCell ref="BX71:BZ71"/>
    <mergeCell ref="CC71:CE71"/>
    <mergeCell ref="AI71:AK71"/>
    <mergeCell ref="AN71:AP71"/>
    <mergeCell ref="AS71:AU71"/>
    <mergeCell ref="AX71:AZ71"/>
    <mergeCell ref="BC71:BE71"/>
    <mergeCell ref="J71:L71"/>
    <mergeCell ref="O71:Q71"/>
    <mergeCell ref="T71:V71"/>
    <mergeCell ref="Y71:AA71"/>
    <mergeCell ref="AD71:AF71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71:CO71"/>
    <mergeCell ref="CR71:CT71"/>
    <mergeCell ref="CW71:CY71"/>
    <mergeCell ref="DB71:DD71"/>
    <mergeCell ref="DG71:DI71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50:B50">
      <formula1>Examinering</formula1>
    </dataValidation>
    <dataValidation type="list" allowBlank="1" showErrorMessage="1" prompt="Selecteer het examenonderdeel" sqref="I35:I36 D28:H28 I65:I67 I23:I28">
      <formula1>Examinering</formula1>
    </dataValidation>
    <dataValidation allowBlank="1" showInputMessage="1" showErrorMessage="1" prompt="Selecteer het examenonderdeel" sqref="A39:B39"/>
    <dataValidation allowBlank="1" showErrorMessage="1" prompt="Selecteer het examenonderdeel" sqref="I30:I32 I17:I20"/>
    <dataValidation type="list" allowBlank="1" showInputMessage="1" showErrorMessage="1" sqref="A51:B62">
      <formula1>Examinering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5"/>
    <hyperlink ref="A23" r:id="rId5" display="Beroepsgericht vak 1"/>
    <hyperlink ref="A24" r:id="rId6" display="Beroepsgericht vak 2"/>
    <hyperlink ref="A25" r:id="rId7" display="Beroepsgericht vak 3"/>
    <hyperlink ref="A26" r:id="rId8" display="Beroepsgericht vak 4"/>
    <hyperlink ref="A27" r:id="rId9" display="Beroepsgericht vak 5"/>
    <hyperlink ref="A30" r:id="rId10" display="Beroepsgericht vak 1"/>
    <hyperlink ref="A31" r:id="rId11" display="Beroepsgericht vak 2"/>
    <hyperlink ref="A32" r:id="rId12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Examenprogramma!$A$12:$A$20</xm:f>
          </x14:formula1>
          <xm:sqref>D18:D20 E17:H20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D23:H27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D39:H47 D35:H36 D65:H67 D30:H32</xm:sqref>
        </x14:dataValidation>
        <x14:dataValidation type="list" errorStyle="warning" showInputMessage="1" showErrorMessage="1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85" zoomScaleNormal="85" workbookViewId="0">
      <selection activeCell="B25" sqref="B25:C25"/>
    </sheetView>
  </sheetViews>
  <sheetFormatPr defaultColWidth="8.88671875" defaultRowHeight="14.4" x14ac:dyDescent="0.3"/>
  <cols>
    <col min="1" max="1" width="32.6640625" style="320" customWidth="1"/>
    <col min="2" max="2" width="48.109375" style="320" customWidth="1"/>
    <col min="3" max="3" width="47.6640625" style="320" customWidth="1"/>
    <col min="4" max="5" width="32.6640625" style="320" customWidth="1"/>
    <col min="6" max="6" width="24.109375" style="320" customWidth="1"/>
    <col min="7" max="16384" width="8.88671875" style="320"/>
  </cols>
  <sheetData>
    <row r="1" spans="1:6" s="319" customFormat="1" ht="15.6" x14ac:dyDescent="0.3">
      <c r="A1" s="399" t="s">
        <v>151</v>
      </c>
      <c r="B1" s="399"/>
      <c r="C1" s="399"/>
      <c r="D1" s="399"/>
      <c r="E1" s="399"/>
      <c r="F1" s="399"/>
    </row>
    <row r="2" spans="1:6" x14ac:dyDescent="0.3">
      <c r="A2" s="328" t="s">
        <v>147</v>
      </c>
      <c r="B2" s="398" t="str">
        <f>+Opleidingsplan!D3</f>
        <v>MBO | Greenport</v>
      </c>
      <c r="C2" s="398"/>
      <c r="D2" s="398"/>
      <c r="E2" s="398"/>
      <c r="F2" s="398"/>
    </row>
    <row r="3" spans="1:6" x14ac:dyDescent="0.3">
      <c r="A3" s="328" t="s">
        <v>23</v>
      </c>
      <c r="B3" s="398" t="str">
        <f>B26</f>
        <v>Naaldwijk</v>
      </c>
      <c r="C3" s="398"/>
      <c r="D3" s="398"/>
      <c r="E3" s="398"/>
      <c r="F3" s="398"/>
    </row>
    <row r="4" spans="1:6" x14ac:dyDescent="0.3">
      <c r="A4" s="328" t="s">
        <v>27</v>
      </c>
      <c r="B4" s="398" t="str">
        <f>+Opleidingsplan!D5</f>
        <v>Horti Technics &amp; Management niveau 3</v>
      </c>
      <c r="C4" s="398"/>
      <c r="D4" s="398"/>
      <c r="E4" s="398"/>
      <c r="F4" s="398"/>
    </row>
    <row r="5" spans="1:6" x14ac:dyDescent="0.3">
      <c r="A5" s="328" t="s">
        <v>146</v>
      </c>
      <c r="B5" s="398" t="str">
        <f>+Opleidingsplan!D6</f>
        <v>2017-2018</v>
      </c>
      <c r="C5" s="398"/>
      <c r="D5" s="398"/>
      <c r="E5" s="398"/>
      <c r="F5" s="398"/>
    </row>
    <row r="6" spans="1:6" ht="14.4" customHeight="1" x14ac:dyDescent="0.3">
      <c r="A6" s="328" t="s">
        <v>145</v>
      </c>
      <c r="B6" s="398" t="str">
        <f>+Opleidingsplan!D7</f>
        <v>Agro productie, handel en technologie 23212 (Vakbekwaam medewerker teelt)</v>
      </c>
      <c r="C6" s="398"/>
      <c r="D6" s="398"/>
      <c r="E6" s="398"/>
      <c r="F6" s="398"/>
    </row>
    <row r="7" spans="1:6" x14ac:dyDescent="0.3">
      <c r="A7" s="328" t="s">
        <v>143</v>
      </c>
      <c r="B7" s="398">
        <f>+Opleidingsplan!D8</f>
        <v>25536</v>
      </c>
      <c r="C7" s="398"/>
      <c r="D7" s="398"/>
      <c r="E7" s="398"/>
      <c r="F7" s="398"/>
    </row>
    <row r="8" spans="1:6" x14ac:dyDescent="0.3">
      <c r="A8" s="328" t="s">
        <v>141</v>
      </c>
      <c r="B8" s="398" t="str">
        <f>+Opleidingsplan!D9</f>
        <v>BOL</v>
      </c>
      <c r="C8" s="398"/>
      <c r="D8" s="398"/>
      <c r="E8" s="398"/>
      <c r="F8" s="398"/>
    </row>
    <row r="9" spans="1:6" x14ac:dyDescent="0.3">
      <c r="A9" s="328" t="s">
        <v>142</v>
      </c>
      <c r="B9" s="398">
        <f>+Opleidingsplan!D10</f>
        <v>3</v>
      </c>
      <c r="C9" s="398"/>
      <c r="D9" s="398"/>
      <c r="E9" s="398"/>
      <c r="F9" s="398"/>
    </row>
    <row r="10" spans="1:6" x14ac:dyDescent="0.3">
      <c r="A10" s="321"/>
    </row>
    <row r="11" spans="1:6" s="323" customFormat="1" ht="73.95" customHeight="1" x14ac:dyDescent="0.25">
      <c r="A11" s="322" t="s">
        <v>194</v>
      </c>
      <c r="B11" s="322" t="s">
        <v>152</v>
      </c>
      <c r="C11" s="322" t="s">
        <v>150</v>
      </c>
      <c r="D11" s="322" t="s">
        <v>941</v>
      </c>
      <c r="E11" s="322" t="s">
        <v>28</v>
      </c>
      <c r="F11" s="322" t="s">
        <v>204</v>
      </c>
    </row>
    <row r="12" spans="1:6" s="326" customFormat="1" ht="37.950000000000003" customHeight="1" x14ac:dyDescent="0.3">
      <c r="A12" s="324" t="s">
        <v>927</v>
      </c>
      <c r="B12" s="324"/>
      <c r="C12" s="324"/>
      <c r="D12" s="403" t="s">
        <v>958</v>
      </c>
      <c r="E12" s="400" t="s">
        <v>959</v>
      </c>
      <c r="F12" s="325" t="s">
        <v>960</v>
      </c>
    </row>
    <row r="13" spans="1:6" s="326" customFormat="1" ht="37.950000000000003" customHeight="1" x14ac:dyDescent="0.3">
      <c r="A13" s="324" t="s">
        <v>928</v>
      </c>
      <c r="B13" s="324"/>
      <c r="C13" s="324"/>
      <c r="D13" s="404"/>
      <c r="E13" s="401"/>
      <c r="F13" s="325" t="s">
        <v>924</v>
      </c>
    </row>
    <row r="14" spans="1:6" s="326" customFormat="1" ht="37.950000000000003" customHeight="1" x14ac:dyDescent="0.3">
      <c r="A14" s="324" t="s">
        <v>929</v>
      </c>
      <c r="B14" s="324"/>
      <c r="C14" s="324"/>
      <c r="D14" s="404"/>
      <c r="E14" s="401"/>
      <c r="F14" s="325" t="s">
        <v>925</v>
      </c>
    </row>
    <row r="15" spans="1:6" s="326" customFormat="1" ht="37.950000000000003" customHeight="1" x14ac:dyDescent="0.3">
      <c r="A15" s="324" t="s">
        <v>930</v>
      </c>
      <c r="B15" s="324"/>
      <c r="C15" s="324"/>
      <c r="D15" s="405"/>
      <c r="E15" s="401"/>
      <c r="F15" s="325" t="s">
        <v>925</v>
      </c>
    </row>
    <row r="16" spans="1:6" s="326" customFormat="1" ht="37.950000000000003" customHeight="1" x14ac:dyDescent="0.3">
      <c r="A16" s="324" t="s">
        <v>931</v>
      </c>
      <c r="B16" s="324"/>
      <c r="C16" s="324"/>
      <c r="D16" s="324" t="s">
        <v>961</v>
      </c>
      <c r="E16" s="402"/>
      <c r="F16" s="325" t="s">
        <v>962</v>
      </c>
    </row>
    <row r="17" spans="1:7" s="326" customFormat="1" ht="105" customHeight="1" x14ac:dyDescent="0.25">
      <c r="A17" s="324" t="s">
        <v>154</v>
      </c>
      <c r="B17" s="324" t="s">
        <v>920</v>
      </c>
      <c r="C17" s="324" t="s">
        <v>921</v>
      </c>
      <c r="D17" s="324"/>
      <c r="E17" s="324" t="s">
        <v>922</v>
      </c>
      <c r="F17" s="325"/>
    </row>
    <row r="18" spans="1:7" s="326" customFormat="1" ht="15" x14ac:dyDescent="0.25">
      <c r="A18" s="324" t="s">
        <v>0</v>
      </c>
      <c r="B18" s="324"/>
      <c r="C18" s="324"/>
      <c r="D18" s="324"/>
      <c r="E18" s="324" t="s">
        <v>923</v>
      </c>
      <c r="F18" s="325"/>
    </row>
    <row r="19" spans="1:7" s="326" customFormat="1" ht="133.5" customHeight="1" x14ac:dyDescent="0.3">
      <c r="A19" s="324" t="s">
        <v>939</v>
      </c>
      <c r="B19" s="330" t="s">
        <v>975</v>
      </c>
      <c r="C19" s="324" t="s">
        <v>976</v>
      </c>
      <c r="D19" s="324" t="s">
        <v>179</v>
      </c>
      <c r="E19" s="324" t="s">
        <v>193</v>
      </c>
      <c r="F19" s="325"/>
    </row>
    <row r="20" spans="1:7" s="326" customFormat="1" ht="199.5" customHeight="1" x14ac:dyDescent="0.3">
      <c r="A20" s="324" t="s">
        <v>956</v>
      </c>
      <c r="B20" s="324" t="s">
        <v>963</v>
      </c>
      <c r="C20" s="324" t="s">
        <v>964</v>
      </c>
      <c r="D20" s="324"/>
      <c r="E20" s="324" t="s">
        <v>937</v>
      </c>
      <c r="F20" s="325"/>
    </row>
    <row r="21" spans="1:7" x14ac:dyDescent="0.3">
      <c r="A21" s="321"/>
    </row>
    <row r="22" spans="1:7" x14ac:dyDescent="0.3">
      <c r="A22" s="321" t="s">
        <v>205</v>
      </c>
    </row>
    <row r="23" spans="1:7" x14ac:dyDescent="0.3">
      <c r="A23" s="329" t="s">
        <v>955</v>
      </c>
    </row>
    <row r="25" spans="1:7" x14ac:dyDescent="0.3">
      <c r="A25" s="211" t="s">
        <v>24</v>
      </c>
      <c r="B25" s="394">
        <v>42924</v>
      </c>
      <c r="C25" s="395"/>
      <c r="D25" s="218"/>
      <c r="E25" s="218"/>
      <c r="F25" s="218"/>
      <c r="G25" s="218"/>
    </row>
    <row r="26" spans="1:7" x14ac:dyDescent="0.3">
      <c r="A26" s="211" t="s">
        <v>25</v>
      </c>
      <c r="B26" s="396" t="s">
        <v>973</v>
      </c>
      <c r="C26" s="397"/>
      <c r="D26" s="218"/>
      <c r="E26" s="218"/>
      <c r="F26" s="218"/>
      <c r="G26" s="218"/>
    </row>
    <row r="27" spans="1:7" x14ac:dyDescent="0.3">
      <c r="A27" s="211" t="s">
        <v>21</v>
      </c>
      <c r="B27" s="396" t="s">
        <v>974</v>
      </c>
      <c r="C27" s="397"/>
      <c r="D27" s="327"/>
      <c r="E27" s="327"/>
      <c r="F27" s="327"/>
      <c r="G27" s="327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Variabelen!$H$17:$H$28</xm:f>
          </x14:formula1>
          <xm:sqref>E17:E20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  <x14:dataValidation type="list" allowBlank="1" showInputMessage="1" showErrorMessage="1">
          <x14:formula1>
            <xm:f>[1]Variabelen!#REF!</xm:f>
          </x14:formula1>
          <xm:sqref>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209</v>
      </c>
      <c r="B1" s="28" t="s">
        <v>44</v>
      </c>
      <c r="C1" s="29" t="s">
        <v>46</v>
      </c>
      <c r="D1" s="28" t="s">
        <v>44</v>
      </c>
      <c r="E1" s="29" t="s">
        <v>45</v>
      </c>
      <c r="F1" s="29" t="s">
        <v>210</v>
      </c>
      <c r="G1" s="29" t="s">
        <v>211</v>
      </c>
      <c r="H1" s="30" t="s">
        <v>42</v>
      </c>
      <c r="I1" s="30" t="s">
        <v>41</v>
      </c>
      <c r="J1" s="30" t="s">
        <v>37</v>
      </c>
      <c r="K1" s="31" t="s">
        <v>43</v>
      </c>
      <c r="L1" s="32" t="s">
        <v>212</v>
      </c>
      <c r="M1" s="32" t="s">
        <v>208</v>
      </c>
    </row>
    <row r="2" spans="1:13" s="32" customFormat="1" ht="13.95" x14ac:dyDescent="0.3">
      <c r="A2" s="32" t="str">
        <f t="shared" ref="A2:A73" si="0">CONCATENATE(B2," ","(",D2,")")</f>
        <v>97120 (22203)</v>
      </c>
      <c r="B2" s="33">
        <v>97120</v>
      </c>
      <c r="C2" s="33" t="s">
        <v>88</v>
      </c>
      <c r="D2" s="33">
        <v>22203</v>
      </c>
      <c r="E2" s="33" t="s">
        <v>57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50</v>
      </c>
      <c r="I2" s="32" t="s">
        <v>47</v>
      </c>
      <c r="J2" s="32">
        <v>2</v>
      </c>
      <c r="K2" s="34">
        <v>3200</v>
      </c>
      <c r="M2" s="32">
        <f>COUNTIF($A$2:$A$2000,A2)</f>
        <v>1</v>
      </c>
    </row>
    <row r="3" spans="1:13" s="32" customFormat="1" ht="13.95" x14ac:dyDescent="0.3">
      <c r="A3" s="32" t="str">
        <f t="shared" si="0"/>
        <v>97130 (22203)</v>
      </c>
      <c r="B3" s="33">
        <v>97130</v>
      </c>
      <c r="C3" s="33" t="s">
        <v>89</v>
      </c>
      <c r="D3" s="33">
        <v>22203</v>
      </c>
      <c r="E3" s="33" t="s">
        <v>57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49</v>
      </c>
      <c r="I3" s="32" t="s">
        <v>47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ht="13.95" x14ac:dyDescent="0.3">
      <c r="A4" s="32" t="str">
        <f t="shared" si="0"/>
        <v>97640 (22203)</v>
      </c>
      <c r="B4" s="33">
        <v>97640</v>
      </c>
      <c r="C4" s="33" t="s">
        <v>123</v>
      </c>
      <c r="D4" s="33">
        <v>22203</v>
      </c>
      <c r="E4" s="33" t="s">
        <v>57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51</v>
      </c>
      <c r="I4" s="32" t="s">
        <v>47</v>
      </c>
      <c r="J4" s="32">
        <v>4</v>
      </c>
      <c r="K4" s="34">
        <v>6400</v>
      </c>
      <c r="M4" s="32">
        <f t="shared" si="3"/>
        <v>1</v>
      </c>
    </row>
    <row r="5" spans="1:13" s="32" customFormat="1" ht="13.95" x14ac:dyDescent="0.3">
      <c r="A5" s="32" t="str">
        <f t="shared" si="0"/>
        <v>97681 (22204)</v>
      </c>
      <c r="B5" s="33">
        <v>97681</v>
      </c>
      <c r="C5" s="33" t="s">
        <v>127</v>
      </c>
      <c r="D5" s="33">
        <v>22204</v>
      </c>
      <c r="E5" s="33" t="s">
        <v>80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51</v>
      </c>
      <c r="I5" s="32" t="s">
        <v>47</v>
      </c>
      <c r="J5" s="32">
        <v>4</v>
      </c>
      <c r="K5" s="34">
        <v>6400</v>
      </c>
      <c r="M5" s="32">
        <f t="shared" si="3"/>
        <v>1</v>
      </c>
    </row>
    <row r="6" spans="1:13" s="32" customFormat="1" ht="13.95" x14ac:dyDescent="0.3">
      <c r="A6" s="32" t="str">
        <f t="shared" si="0"/>
        <v>97682 (22204)</v>
      </c>
      <c r="B6" s="33">
        <v>97682</v>
      </c>
      <c r="C6" s="33" t="s">
        <v>128</v>
      </c>
      <c r="D6" s="33">
        <v>22204</v>
      </c>
      <c r="E6" s="33" t="s">
        <v>80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51</v>
      </c>
      <c r="I6" s="32" t="s">
        <v>47</v>
      </c>
      <c r="J6" s="32">
        <v>4</v>
      </c>
      <c r="K6" s="34">
        <v>6400</v>
      </c>
      <c r="M6" s="32">
        <f t="shared" si="3"/>
        <v>1</v>
      </c>
    </row>
    <row r="7" spans="1:13" s="32" customFormat="1" ht="13.95" x14ac:dyDescent="0.3">
      <c r="A7" s="32" t="str">
        <f t="shared" si="0"/>
        <v>97683 (22204)</v>
      </c>
      <c r="B7" s="33">
        <v>97683</v>
      </c>
      <c r="C7" s="33" t="s">
        <v>129</v>
      </c>
      <c r="D7" s="33">
        <v>22204</v>
      </c>
      <c r="E7" s="33" t="s">
        <v>80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51</v>
      </c>
      <c r="I7" s="32" t="s">
        <v>47</v>
      </c>
      <c r="J7" s="32">
        <v>4</v>
      </c>
      <c r="K7" s="34">
        <v>6400</v>
      </c>
      <c r="M7" s="32">
        <f t="shared" si="3"/>
        <v>1</v>
      </c>
    </row>
    <row r="8" spans="1:13" s="32" customFormat="1" ht="13.95" x14ac:dyDescent="0.3">
      <c r="A8" s="32" t="str">
        <f t="shared" si="0"/>
        <v>97520 (22205)</v>
      </c>
      <c r="B8" s="33">
        <v>97520</v>
      </c>
      <c r="C8" s="33" t="s">
        <v>114</v>
      </c>
      <c r="D8" s="33">
        <v>22205</v>
      </c>
      <c r="E8" s="33" t="s">
        <v>69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51</v>
      </c>
      <c r="I8" s="32" t="s">
        <v>47</v>
      </c>
      <c r="J8" s="32">
        <v>4</v>
      </c>
      <c r="K8" s="34">
        <v>6400</v>
      </c>
      <c r="M8" s="32">
        <f t="shared" si="3"/>
        <v>1</v>
      </c>
    </row>
    <row r="9" spans="1:13" s="32" customFormat="1" ht="13.95" x14ac:dyDescent="0.3">
      <c r="A9" s="32" t="str">
        <f t="shared" si="0"/>
        <v>97541 (22206)</v>
      </c>
      <c r="B9" s="33">
        <v>97541</v>
      </c>
      <c r="C9" s="33" t="s">
        <v>117</v>
      </c>
      <c r="D9" s="33">
        <v>22206</v>
      </c>
      <c r="E9" s="33" t="s">
        <v>81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51</v>
      </c>
      <c r="I9" s="32" t="s">
        <v>47</v>
      </c>
      <c r="J9" s="32">
        <v>4</v>
      </c>
      <c r="K9" s="34">
        <v>6400</v>
      </c>
      <c r="M9" s="32">
        <f t="shared" si="3"/>
        <v>1</v>
      </c>
    </row>
    <row r="10" spans="1:13" s="32" customFormat="1" ht="13.95" x14ac:dyDescent="0.3">
      <c r="A10" s="32" t="str">
        <f t="shared" si="0"/>
        <v>97542 (22206)</v>
      </c>
      <c r="B10" s="33">
        <v>97542</v>
      </c>
      <c r="C10" s="33" t="s">
        <v>118</v>
      </c>
      <c r="D10" s="33">
        <v>22206</v>
      </c>
      <c r="E10" s="33" t="s">
        <v>81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51</v>
      </c>
      <c r="I10" s="32" t="s">
        <v>47</v>
      </c>
      <c r="J10" s="32">
        <v>4</v>
      </c>
      <c r="K10" s="34">
        <v>6400</v>
      </c>
      <c r="M10" s="32">
        <f t="shared" si="3"/>
        <v>1</v>
      </c>
    </row>
    <row r="11" spans="1:13" s="32" customFormat="1" ht="13.95" x14ac:dyDescent="0.3">
      <c r="A11" s="32" t="str">
        <f t="shared" si="0"/>
        <v>97660 (22208)</v>
      </c>
      <c r="B11" s="33">
        <v>97660</v>
      </c>
      <c r="C11" s="33" t="s">
        <v>125</v>
      </c>
      <c r="D11" s="33">
        <v>22208</v>
      </c>
      <c r="E11" s="33" t="s">
        <v>79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50</v>
      </c>
      <c r="I11" s="32" t="s">
        <v>47</v>
      </c>
      <c r="J11" s="32">
        <v>2</v>
      </c>
      <c r="K11" s="34">
        <v>3200</v>
      </c>
      <c r="M11" s="32">
        <f t="shared" si="3"/>
        <v>1</v>
      </c>
    </row>
    <row r="12" spans="1:13" s="32" customFormat="1" ht="13.95" x14ac:dyDescent="0.3">
      <c r="A12" s="32" t="str">
        <f t="shared" si="0"/>
        <v>97670 (22208)</v>
      </c>
      <c r="B12" s="33">
        <v>97670</v>
      </c>
      <c r="C12" s="33" t="s">
        <v>126</v>
      </c>
      <c r="D12" s="33">
        <v>22208</v>
      </c>
      <c r="E12" s="33" t="s">
        <v>79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49</v>
      </c>
      <c r="I12" s="32" t="s">
        <v>47</v>
      </c>
      <c r="J12" s="32">
        <v>3</v>
      </c>
      <c r="K12" s="34">
        <v>4800</v>
      </c>
      <c r="M12" s="32">
        <f t="shared" si="3"/>
        <v>1</v>
      </c>
    </row>
    <row r="13" spans="1:13" s="32" customFormat="1" ht="13.95" x14ac:dyDescent="0.3">
      <c r="A13" s="32" t="str">
        <f t="shared" si="0"/>
        <v>97740 (22210)</v>
      </c>
      <c r="B13" s="33">
        <v>97740</v>
      </c>
      <c r="C13" s="33" t="s">
        <v>133</v>
      </c>
      <c r="D13" s="33">
        <v>22210</v>
      </c>
      <c r="E13" s="33" t="s">
        <v>52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50</v>
      </c>
      <c r="I13" s="32" t="s">
        <v>47</v>
      </c>
      <c r="J13" s="32">
        <v>2</v>
      </c>
      <c r="K13" s="34">
        <v>3200</v>
      </c>
      <c r="M13" s="32">
        <f t="shared" si="3"/>
        <v>1</v>
      </c>
    </row>
    <row r="14" spans="1:13" s="32" customFormat="1" ht="13.95" x14ac:dyDescent="0.3">
      <c r="A14" s="32" t="str">
        <f t="shared" si="0"/>
        <v>97750 (22210)</v>
      </c>
      <c r="B14" s="33">
        <v>97750</v>
      </c>
      <c r="C14" s="33" t="s">
        <v>134</v>
      </c>
      <c r="D14" s="33">
        <v>22210</v>
      </c>
      <c r="E14" s="33" t="s">
        <v>52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49</v>
      </c>
      <c r="I14" s="32" t="s">
        <v>47</v>
      </c>
      <c r="J14" s="32">
        <v>3</v>
      </c>
      <c r="K14" s="34">
        <v>4800</v>
      </c>
      <c r="M14" s="32">
        <f t="shared" si="3"/>
        <v>1</v>
      </c>
    </row>
    <row r="15" spans="1:13" s="32" customFormat="1" ht="13.95" x14ac:dyDescent="0.3">
      <c r="A15" s="32" t="str">
        <f t="shared" si="0"/>
        <v>97761 (22210)</v>
      </c>
      <c r="B15" s="33">
        <v>97761</v>
      </c>
      <c r="C15" s="33" t="s">
        <v>135</v>
      </c>
      <c r="D15" s="33">
        <v>22210</v>
      </c>
      <c r="E15" s="33" t="s">
        <v>52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51</v>
      </c>
      <c r="I15" s="32" t="s">
        <v>47</v>
      </c>
      <c r="J15" s="32">
        <v>4</v>
      </c>
      <c r="K15" s="34">
        <v>6400</v>
      </c>
      <c r="M15" s="32">
        <f t="shared" si="3"/>
        <v>1</v>
      </c>
    </row>
    <row r="16" spans="1:13" s="32" customFormat="1" ht="13.95" x14ac:dyDescent="0.3">
      <c r="A16" s="32" t="str">
        <f t="shared" si="0"/>
        <v>97690 (22211)</v>
      </c>
      <c r="B16" s="33">
        <v>97690</v>
      </c>
      <c r="C16" s="33" t="s">
        <v>130</v>
      </c>
      <c r="D16" s="33">
        <v>22211</v>
      </c>
      <c r="E16" s="33" t="s">
        <v>68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51</v>
      </c>
      <c r="I16" s="32" t="s">
        <v>47</v>
      </c>
      <c r="J16" s="32">
        <v>4</v>
      </c>
      <c r="K16" s="34">
        <v>6400</v>
      </c>
      <c r="M16" s="32">
        <f t="shared" si="3"/>
        <v>1</v>
      </c>
    </row>
    <row r="17" spans="1:13" s="32" customFormat="1" ht="13.95" x14ac:dyDescent="0.3">
      <c r="A17" s="32" t="str">
        <f t="shared" si="0"/>
        <v>97531 (22219)</v>
      </c>
      <c r="B17" s="33">
        <v>97531</v>
      </c>
      <c r="C17" s="33" t="s">
        <v>115</v>
      </c>
      <c r="D17" s="33">
        <v>22219</v>
      </c>
      <c r="E17" s="33" t="s">
        <v>70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50</v>
      </c>
      <c r="I17" s="32" t="s">
        <v>47</v>
      </c>
      <c r="J17" s="32">
        <v>2</v>
      </c>
      <c r="K17" s="34">
        <v>3200</v>
      </c>
      <c r="M17" s="32">
        <f t="shared" si="3"/>
        <v>1</v>
      </c>
    </row>
    <row r="18" spans="1:13" s="32" customFormat="1" ht="13.95" x14ac:dyDescent="0.3">
      <c r="A18" s="32" t="str">
        <f t="shared" si="0"/>
        <v>97532 (22219)</v>
      </c>
      <c r="B18" s="33">
        <v>97532</v>
      </c>
      <c r="C18" s="33" t="s">
        <v>116</v>
      </c>
      <c r="D18" s="33">
        <v>22219</v>
      </c>
      <c r="E18" s="33" t="s">
        <v>70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50</v>
      </c>
      <c r="I18" s="32" t="s">
        <v>47</v>
      </c>
      <c r="J18" s="32">
        <v>2</v>
      </c>
      <c r="K18" s="34">
        <v>3200</v>
      </c>
      <c r="M18" s="32">
        <f t="shared" si="3"/>
        <v>1</v>
      </c>
    </row>
    <row r="19" spans="1:13" s="32" customFormat="1" ht="13.95" x14ac:dyDescent="0.3">
      <c r="A19" s="32" t="str">
        <f t="shared" si="0"/>
        <v>97252 (22220)</v>
      </c>
      <c r="B19" s="33">
        <v>97252</v>
      </c>
      <c r="C19" s="33" t="s">
        <v>96</v>
      </c>
      <c r="D19" s="33">
        <v>22220</v>
      </c>
      <c r="E19" s="33" t="s">
        <v>71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49</v>
      </c>
      <c r="I19" s="32" t="s">
        <v>47</v>
      </c>
      <c r="J19" s="32">
        <v>3</v>
      </c>
      <c r="K19" s="34">
        <v>4800</v>
      </c>
      <c r="M19" s="32">
        <f t="shared" si="3"/>
        <v>1</v>
      </c>
    </row>
    <row r="20" spans="1:13" s="32" customFormat="1" ht="13.95" x14ac:dyDescent="0.3">
      <c r="A20" s="32" t="str">
        <f t="shared" si="0"/>
        <v>97253 (22220)</v>
      </c>
      <c r="B20" s="33">
        <v>97253</v>
      </c>
      <c r="C20" s="33" t="s">
        <v>97</v>
      </c>
      <c r="D20" s="33">
        <v>22220</v>
      </c>
      <c r="E20" s="33" t="s">
        <v>71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49</v>
      </c>
      <c r="I20" s="32" t="s">
        <v>47</v>
      </c>
      <c r="J20" s="32">
        <v>3</v>
      </c>
      <c r="K20" s="34">
        <v>4800</v>
      </c>
      <c r="M20" s="32">
        <f t="shared" si="3"/>
        <v>1</v>
      </c>
    </row>
    <row r="21" spans="1:13" s="32" customFormat="1" ht="13.95" x14ac:dyDescent="0.3">
      <c r="A21" s="32" t="str">
        <f t="shared" si="0"/>
        <v>97254 (22220)</v>
      </c>
      <c r="B21" s="33">
        <v>97254</v>
      </c>
      <c r="C21" s="33" t="s">
        <v>98</v>
      </c>
      <c r="D21" s="33">
        <v>22220</v>
      </c>
      <c r="E21" s="33" t="s">
        <v>71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49</v>
      </c>
      <c r="I21" s="32" t="s">
        <v>47</v>
      </c>
      <c r="J21" s="32">
        <v>3</v>
      </c>
      <c r="K21" s="34">
        <v>4800</v>
      </c>
      <c r="M21" s="32">
        <f t="shared" si="3"/>
        <v>1</v>
      </c>
    </row>
    <row r="22" spans="1:13" s="32" customFormat="1" ht="13.95" x14ac:dyDescent="0.3">
      <c r="A22" s="32" t="str">
        <f t="shared" si="0"/>
        <v>97255 (22220)</v>
      </c>
      <c r="B22" s="33">
        <v>97255</v>
      </c>
      <c r="C22" s="33" t="s">
        <v>99</v>
      </c>
      <c r="D22" s="33">
        <v>22220</v>
      </c>
      <c r="E22" s="33" t="s">
        <v>71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49</v>
      </c>
      <c r="I22" s="32" t="s">
        <v>47</v>
      </c>
      <c r="J22" s="32">
        <v>3</v>
      </c>
      <c r="K22" s="34">
        <v>4800</v>
      </c>
      <c r="M22" s="32">
        <f t="shared" si="3"/>
        <v>1</v>
      </c>
    </row>
    <row r="23" spans="1:13" s="32" customFormat="1" ht="13.95" x14ac:dyDescent="0.3">
      <c r="A23" s="32" t="str">
        <f t="shared" si="0"/>
        <v>97090 (22221)</v>
      </c>
      <c r="B23" s="33">
        <v>97090</v>
      </c>
      <c r="C23" s="33" t="s">
        <v>73</v>
      </c>
      <c r="D23" s="33">
        <v>22221</v>
      </c>
      <c r="E23" s="33" t="s">
        <v>72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51</v>
      </c>
      <c r="I23" s="32" t="s">
        <v>47</v>
      </c>
      <c r="J23" s="32">
        <v>4</v>
      </c>
      <c r="K23" s="34">
        <v>6400</v>
      </c>
      <c r="M23" s="32">
        <f t="shared" si="3"/>
        <v>1</v>
      </c>
    </row>
    <row r="24" spans="1:13" s="32" customFormat="1" ht="13.95" x14ac:dyDescent="0.3">
      <c r="A24" s="32" t="str">
        <f t="shared" si="0"/>
        <v>97371 (22222)</v>
      </c>
      <c r="B24" s="33">
        <v>97371</v>
      </c>
      <c r="C24" s="33" t="s">
        <v>101</v>
      </c>
      <c r="D24" s="33">
        <v>22222</v>
      </c>
      <c r="E24" s="33" t="s">
        <v>56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51</v>
      </c>
      <c r="I24" s="32" t="s">
        <v>47</v>
      </c>
      <c r="J24" s="32">
        <v>4</v>
      </c>
      <c r="K24" s="34">
        <v>6400</v>
      </c>
      <c r="M24" s="32">
        <f t="shared" si="3"/>
        <v>1</v>
      </c>
    </row>
    <row r="25" spans="1:13" s="32" customFormat="1" ht="13.95" x14ac:dyDescent="0.3">
      <c r="A25" s="32" t="str">
        <f t="shared" si="0"/>
        <v>97372 (22222)</v>
      </c>
      <c r="B25" s="33">
        <v>97372</v>
      </c>
      <c r="C25" s="33" t="s">
        <v>102</v>
      </c>
      <c r="D25" s="33">
        <v>22222</v>
      </c>
      <c r="E25" s="33" t="s">
        <v>56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51</v>
      </c>
      <c r="I25" s="32" t="s">
        <v>47</v>
      </c>
      <c r="J25" s="32">
        <v>4</v>
      </c>
      <c r="K25" s="34">
        <v>6400</v>
      </c>
      <c r="M25" s="32">
        <f t="shared" si="3"/>
        <v>1</v>
      </c>
    </row>
    <row r="26" spans="1:13" s="32" customFormat="1" ht="13.95" x14ac:dyDescent="0.3">
      <c r="A26" s="32" t="str">
        <f t="shared" si="0"/>
        <v>97420 (22223)</v>
      </c>
      <c r="B26" s="33">
        <v>97420</v>
      </c>
      <c r="C26" s="33" t="s">
        <v>105</v>
      </c>
      <c r="D26" s="33">
        <v>22223</v>
      </c>
      <c r="E26" s="33" t="s">
        <v>58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50</v>
      </c>
      <c r="I26" s="32" t="s">
        <v>47</v>
      </c>
      <c r="J26" s="32">
        <v>2</v>
      </c>
      <c r="K26" s="34">
        <v>3200</v>
      </c>
      <c r="M26" s="32">
        <f t="shared" si="3"/>
        <v>1</v>
      </c>
    </row>
    <row r="27" spans="1:13" s="32" customFormat="1" ht="13.95" x14ac:dyDescent="0.3">
      <c r="A27" s="32" t="str">
        <f t="shared" si="0"/>
        <v>97430 (22223)</v>
      </c>
      <c r="B27" s="33">
        <v>97430</v>
      </c>
      <c r="C27" s="33" t="s">
        <v>106</v>
      </c>
      <c r="D27" s="33">
        <v>22223</v>
      </c>
      <c r="E27" s="33" t="s">
        <v>58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49</v>
      </c>
      <c r="I27" s="32" t="s">
        <v>47</v>
      </c>
      <c r="J27" s="32">
        <v>3</v>
      </c>
      <c r="K27" s="34">
        <v>4800</v>
      </c>
      <c r="M27" s="32">
        <f t="shared" si="3"/>
        <v>1</v>
      </c>
    </row>
    <row r="28" spans="1:13" s="32" customFormat="1" ht="13.95" x14ac:dyDescent="0.3">
      <c r="A28" s="32" t="str">
        <f t="shared" si="0"/>
        <v>97440 (22223)</v>
      </c>
      <c r="B28" s="33">
        <v>97440</v>
      </c>
      <c r="C28" s="33" t="s">
        <v>107</v>
      </c>
      <c r="D28" s="33">
        <v>22223</v>
      </c>
      <c r="E28" s="33" t="s">
        <v>58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51</v>
      </c>
      <c r="I28" s="32" t="s">
        <v>47</v>
      </c>
      <c r="J28" s="32">
        <v>4</v>
      </c>
      <c r="K28" s="34">
        <v>6400</v>
      </c>
      <c r="M28" s="32">
        <f t="shared" si="3"/>
        <v>1</v>
      </c>
    </row>
    <row r="29" spans="1:13" s="32" customFormat="1" ht="13.95" x14ac:dyDescent="0.3">
      <c r="A29" s="32" t="str">
        <f t="shared" si="0"/>
        <v>97480 (22224)</v>
      </c>
      <c r="B29" s="33">
        <v>97480</v>
      </c>
      <c r="C29" s="33" t="s">
        <v>112</v>
      </c>
      <c r="D29" s="33">
        <v>22224</v>
      </c>
      <c r="E29" s="33" t="s">
        <v>74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49</v>
      </c>
      <c r="I29" s="32" t="s">
        <v>47</v>
      </c>
      <c r="J29" s="32">
        <v>3</v>
      </c>
      <c r="K29" s="34">
        <v>4800</v>
      </c>
      <c r="M29" s="32">
        <f t="shared" si="3"/>
        <v>1</v>
      </c>
    </row>
    <row r="30" spans="1:13" s="32" customFormat="1" ht="13.95" x14ac:dyDescent="0.3">
      <c r="A30" s="32" t="str">
        <f t="shared" si="0"/>
        <v>97490 (22224)</v>
      </c>
      <c r="B30" s="33">
        <v>97490</v>
      </c>
      <c r="C30" s="33" t="s">
        <v>113</v>
      </c>
      <c r="D30" s="33">
        <v>22224</v>
      </c>
      <c r="E30" s="33" t="s">
        <v>74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51</v>
      </c>
      <c r="I30" s="32" t="s">
        <v>47</v>
      </c>
      <c r="J30" s="32">
        <v>4</v>
      </c>
      <c r="K30" s="34">
        <v>6400</v>
      </c>
      <c r="M30" s="32">
        <f t="shared" si="3"/>
        <v>1</v>
      </c>
    </row>
    <row r="31" spans="1:13" s="32" customFormat="1" ht="13.95" x14ac:dyDescent="0.3">
      <c r="A31" s="32" t="str">
        <f t="shared" si="0"/>
        <v>97551 (22225)</v>
      </c>
      <c r="B31" s="33">
        <v>97551</v>
      </c>
      <c r="C31" s="33" t="s">
        <v>119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49</v>
      </c>
      <c r="I31" s="32" t="s">
        <v>47</v>
      </c>
      <c r="J31" s="32">
        <v>3</v>
      </c>
      <c r="K31" s="34">
        <v>4800</v>
      </c>
      <c r="M31" s="32">
        <f t="shared" si="3"/>
        <v>1</v>
      </c>
    </row>
    <row r="32" spans="1:13" s="32" customFormat="1" ht="13.95" x14ac:dyDescent="0.3">
      <c r="A32" s="32" t="str">
        <f t="shared" si="0"/>
        <v>97552 (22225)</v>
      </c>
      <c r="B32" s="33">
        <v>97552</v>
      </c>
      <c r="C32" s="33" t="s">
        <v>120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49</v>
      </c>
      <c r="I32" s="32" t="s">
        <v>47</v>
      </c>
      <c r="J32" s="32">
        <v>3</v>
      </c>
      <c r="K32" s="34">
        <v>4800</v>
      </c>
      <c r="M32" s="32">
        <f t="shared" si="3"/>
        <v>1</v>
      </c>
    </row>
    <row r="33" spans="1:13" s="32" customFormat="1" ht="13.95" x14ac:dyDescent="0.3">
      <c r="A33" s="32" t="str">
        <f t="shared" si="0"/>
        <v>97561 (22225)</v>
      </c>
      <c r="B33" s="33">
        <v>97561</v>
      </c>
      <c r="C33" s="33" t="s">
        <v>121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51</v>
      </c>
      <c r="I33" s="32" t="s">
        <v>47</v>
      </c>
      <c r="J33" s="32">
        <v>4</v>
      </c>
      <c r="K33" s="34">
        <v>6400</v>
      </c>
      <c r="M33" s="32">
        <f t="shared" si="3"/>
        <v>1</v>
      </c>
    </row>
    <row r="34" spans="1:13" s="32" customFormat="1" ht="13.95" x14ac:dyDescent="0.3">
      <c r="A34" s="32" t="str">
        <f t="shared" si="0"/>
        <v>97562 (22225)</v>
      </c>
      <c r="B34" s="33">
        <v>97562</v>
      </c>
      <c r="C34" s="33" t="s">
        <v>122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51</v>
      </c>
      <c r="I34" s="32" t="s">
        <v>47</v>
      </c>
      <c r="J34" s="32">
        <v>4</v>
      </c>
      <c r="K34" s="34">
        <v>6400</v>
      </c>
      <c r="M34" s="32">
        <f t="shared" si="3"/>
        <v>1</v>
      </c>
    </row>
    <row r="35" spans="1:13" s="32" customFormat="1" ht="13.95" x14ac:dyDescent="0.3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49</v>
      </c>
      <c r="I35" s="32" t="s">
        <v>47</v>
      </c>
      <c r="J35" s="32">
        <v>3</v>
      </c>
      <c r="K35" s="34">
        <v>4800</v>
      </c>
      <c r="M35" s="32">
        <f t="shared" si="3"/>
        <v>1</v>
      </c>
    </row>
    <row r="36" spans="1:13" s="32" customFormat="1" ht="13.95" x14ac:dyDescent="0.3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50</v>
      </c>
      <c r="I36" s="32" t="s">
        <v>47</v>
      </c>
      <c r="J36" s="32">
        <v>2</v>
      </c>
      <c r="K36" s="34">
        <v>3200</v>
      </c>
      <c r="M36" s="32">
        <f t="shared" si="3"/>
        <v>1</v>
      </c>
    </row>
    <row r="37" spans="1:13" s="32" customFormat="1" ht="13.95" x14ac:dyDescent="0.3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50</v>
      </c>
      <c r="I37" s="32" t="s">
        <v>47</v>
      </c>
      <c r="J37" s="32">
        <v>2</v>
      </c>
      <c r="K37" s="34">
        <v>3200</v>
      </c>
      <c r="M37" s="32">
        <f t="shared" si="3"/>
        <v>1</v>
      </c>
    </row>
    <row r="38" spans="1:13" s="32" customFormat="1" ht="13.95" x14ac:dyDescent="0.3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51</v>
      </c>
      <c r="I38" s="32" t="s">
        <v>47</v>
      </c>
      <c r="J38" s="32">
        <v>4</v>
      </c>
      <c r="K38" s="34">
        <v>6400</v>
      </c>
      <c r="M38" s="32">
        <f t="shared" si="3"/>
        <v>1</v>
      </c>
    </row>
    <row r="39" spans="1:13" s="32" customFormat="1" ht="13.95" x14ac:dyDescent="0.3">
      <c r="A39" s="32" t="s">
        <v>175</v>
      </c>
      <c r="B39" s="33">
        <v>23192</v>
      </c>
      <c r="C39" s="33" t="s">
        <v>944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47</v>
      </c>
      <c r="J39" s="32">
        <v>1</v>
      </c>
      <c r="K39" s="34">
        <v>1600</v>
      </c>
      <c r="M39" s="32">
        <f t="shared" si="3"/>
        <v>1</v>
      </c>
    </row>
    <row r="40" spans="1:13" s="32" customFormat="1" ht="13.95" x14ac:dyDescent="0.3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47</v>
      </c>
      <c r="J40" s="32">
        <v>1</v>
      </c>
      <c r="K40" s="34">
        <v>1600</v>
      </c>
      <c r="M40" s="32">
        <f t="shared" si="3"/>
        <v>1</v>
      </c>
    </row>
    <row r="41" spans="1:13" s="32" customFormat="1" ht="13.95" x14ac:dyDescent="0.3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47</v>
      </c>
      <c r="J41" s="32">
        <v>1</v>
      </c>
      <c r="K41" s="34">
        <v>1600</v>
      </c>
      <c r="M41" s="32">
        <f t="shared" si="3"/>
        <v>1</v>
      </c>
    </row>
    <row r="42" spans="1:13" s="32" customFormat="1" ht="13.95" x14ac:dyDescent="0.3">
      <c r="A42" s="32" t="s">
        <v>178</v>
      </c>
      <c r="B42" s="33">
        <v>23192</v>
      </c>
      <c r="C42" s="33" t="s">
        <v>943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47</v>
      </c>
      <c r="J42" s="32">
        <v>1</v>
      </c>
      <c r="K42" s="34">
        <v>1600</v>
      </c>
      <c r="M42" s="32">
        <f t="shared" si="3"/>
        <v>1</v>
      </c>
    </row>
    <row r="43" spans="1:13" s="32" customFormat="1" ht="13.95" x14ac:dyDescent="0.3">
      <c r="A43" s="32" t="str">
        <f t="shared" si="0"/>
        <v>97380 (22226)</v>
      </c>
      <c r="B43" s="33">
        <v>97380</v>
      </c>
      <c r="C43" s="33" t="s">
        <v>103</v>
      </c>
      <c r="D43" s="33">
        <v>22226</v>
      </c>
      <c r="E43" s="33" t="s">
        <v>54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50</v>
      </c>
      <c r="I43" s="32" t="s">
        <v>47</v>
      </c>
      <c r="J43" s="32">
        <v>2</v>
      </c>
      <c r="K43" s="34">
        <v>3200</v>
      </c>
      <c r="M43" s="32">
        <f t="shared" si="3"/>
        <v>1</v>
      </c>
    </row>
    <row r="44" spans="1:13" s="32" customFormat="1" ht="13.95" x14ac:dyDescent="0.3">
      <c r="A44" s="32" t="str">
        <f t="shared" si="0"/>
        <v>97340 (22227)</v>
      </c>
      <c r="B44" s="33">
        <v>97340</v>
      </c>
      <c r="C44" s="33" t="s">
        <v>100</v>
      </c>
      <c r="D44" s="33">
        <v>22227</v>
      </c>
      <c r="E44" s="33" t="s">
        <v>53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49</v>
      </c>
      <c r="I44" s="32" t="s">
        <v>47</v>
      </c>
      <c r="J44" s="32">
        <v>3</v>
      </c>
      <c r="K44" s="34">
        <v>4800</v>
      </c>
      <c r="M44" s="32">
        <f t="shared" si="3"/>
        <v>1</v>
      </c>
    </row>
    <row r="45" spans="1:13" s="32" customFormat="1" ht="13.95" x14ac:dyDescent="0.3">
      <c r="A45" s="32" t="str">
        <f t="shared" si="0"/>
        <v>97330 (22229)</v>
      </c>
      <c r="B45" s="33">
        <v>97330</v>
      </c>
      <c r="C45" s="33" t="s">
        <v>60</v>
      </c>
      <c r="D45" s="33">
        <v>22229</v>
      </c>
      <c r="E45" s="33" t="s">
        <v>59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50</v>
      </c>
      <c r="I45" s="32" t="s">
        <v>47</v>
      </c>
      <c r="J45" s="32">
        <v>2</v>
      </c>
      <c r="K45" s="34">
        <v>3200</v>
      </c>
      <c r="M45" s="32">
        <f t="shared" si="3"/>
        <v>1</v>
      </c>
    </row>
    <row r="46" spans="1:13" s="32" customFormat="1" ht="13.95" x14ac:dyDescent="0.3">
      <c r="A46" s="32" t="str">
        <f t="shared" si="0"/>
        <v>97220 (22230)</v>
      </c>
      <c r="B46" s="33">
        <v>97220</v>
      </c>
      <c r="C46" s="33" t="s">
        <v>92</v>
      </c>
      <c r="D46" s="33">
        <v>22230</v>
      </c>
      <c r="E46" s="33" t="s">
        <v>75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50</v>
      </c>
      <c r="I46" s="32" t="s">
        <v>47</v>
      </c>
      <c r="J46" s="32">
        <v>2</v>
      </c>
      <c r="K46" s="34">
        <v>3200</v>
      </c>
      <c r="M46" s="32">
        <f t="shared" si="3"/>
        <v>1</v>
      </c>
    </row>
    <row r="47" spans="1:13" s="32" customFormat="1" ht="13.95" x14ac:dyDescent="0.3">
      <c r="A47" s="32" t="str">
        <f t="shared" si="0"/>
        <v>97230 (22230)</v>
      </c>
      <c r="B47" s="33">
        <v>97230</v>
      </c>
      <c r="C47" s="33" t="s">
        <v>93</v>
      </c>
      <c r="D47" s="33">
        <v>22230</v>
      </c>
      <c r="E47" s="33" t="s">
        <v>75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49</v>
      </c>
      <c r="I47" s="32" t="s">
        <v>47</v>
      </c>
      <c r="J47" s="32">
        <v>3</v>
      </c>
      <c r="K47" s="34">
        <v>4800</v>
      </c>
      <c r="M47" s="32">
        <f t="shared" si="3"/>
        <v>1</v>
      </c>
    </row>
    <row r="48" spans="1:13" s="32" customFormat="1" ht="13.95" x14ac:dyDescent="0.3">
      <c r="A48" s="32" t="str">
        <f t="shared" si="0"/>
        <v>97241 (22230)</v>
      </c>
      <c r="B48" s="33">
        <v>97241</v>
      </c>
      <c r="C48" s="33" t="s">
        <v>94</v>
      </c>
      <c r="D48" s="33">
        <v>22230</v>
      </c>
      <c r="E48" s="33" t="s">
        <v>75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51</v>
      </c>
      <c r="I48" s="32" t="s">
        <v>47</v>
      </c>
      <c r="J48" s="32">
        <v>4</v>
      </c>
      <c r="K48" s="34">
        <v>6400</v>
      </c>
      <c r="M48" s="32">
        <f t="shared" si="3"/>
        <v>1</v>
      </c>
    </row>
    <row r="49" spans="1:13" s="32" customFormat="1" ht="13.95" x14ac:dyDescent="0.3">
      <c r="A49" s="32" t="str">
        <f t="shared" si="0"/>
        <v>97242 (22230)</v>
      </c>
      <c r="B49" s="33">
        <v>97242</v>
      </c>
      <c r="C49" s="33" t="s">
        <v>95</v>
      </c>
      <c r="D49" s="33">
        <v>22230</v>
      </c>
      <c r="E49" s="33" t="s">
        <v>75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51</v>
      </c>
      <c r="I49" s="32" t="s">
        <v>47</v>
      </c>
      <c r="J49" s="32">
        <v>4</v>
      </c>
      <c r="K49" s="34">
        <v>6400</v>
      </c>
      <c r="M49" s="32">
        <f t="shared" si="3"/>
        <v>1</v>
      </c>
    </row>
    <row r="50" spans="1:13" s="32" customFormat="1" ht="13.95" x14ac:dyDescent="0.3">
      <c r="A50" s="32" t="str">
        <f t="shared" si="0"/>
        <v>97510 (22231)</v>
      </c>
      <c r="B50" s="33">
        <v>97510</v>
      </c>
      <c r="C50" s="33" t="s">
        <v>64</v>
      </c>
      <c r="D50" s="33">
        <v>22231</v>
      </c>
      <c r="E50" s="33" t="s">
        <v>63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49</v>
      </c>
      <c r="I50" s="32" t="s">
        <v>47</v>
      </c>
      <c r="J50" s="32">
        <v>3</v>
      </c>
      <c r="K50" s="34">
        <v>4800</v>
      </c>
      <c r="M50" s="32">
        <f t="shared" si="3"/>
        <v>1</v>
      </c>
    </row>
    <row r="51" spans="1:13" s="32" customFormat="1" ht="13.95" x14ac:dyDescent="0.3">
      <c r="A51" s="32" t="str">
        <f t="shared" si="0"/>
        <v>97570 (22232)</v>
      </c>
      <c r="B51" s="33">
        <v>97570</v>
      </c>
      <c r="C51" s="33" t="s">
        <v>66</v>
      </c>
      <c r="D51" s="33">
        <v>22232</v>
      </c>
      <c r="E51" s="33" t="s">
        <v>65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49</v>
      </c>
      <c r="I51" s="32" t="s">
        <v>47</v>
      </c>
      <c r="J51" s="32">
        <v>3</v>
      </c>
      <c r="K51" s="34">
        <v>4800</v>
      </c>
      <c r="M51" s="32">
        <f t="shared" si="3"/>
        <v>1</v>
      </c>
    </row>
    <row r="52" spans="1:13" s="32" customFormat="1" ht="13.95" x14ac:dyDescent="0.3">
      <c r="A52" s="32" t="str">
        <f t="shared" si="0"/>
        <v>97460 (22233)</v>
      </c>
      <c r="B52" s="33">
        <v>97460</v>
      </c>
      <c r="C52" s="33" t="s">
        <v>62</v>
      </c>
      <c r="D52" s="33">
        <v>22233</v>
      </c>
      <c r="E52" s="33" t="s">
        <v>61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49</v>
      </c>
      <c r="I52" s="32" t="s">
        <v>47</v>
      </c>
      <c r="J52" s="32">
        <v>3</v>
      </c>
      <c r="K52" s="34">
        <v>4800</v>
      </c>
      <c r="M52" s="32">
        <f t="shared" si="3"/>
        <v>1</v>
      </c>
    </row>
    <row r="53" spans="1:13" s="32" customFormat="1" ht="13.95" x14ac:dyDescent="0.3">
      <c r="A53" s="32" t="str">
        <f t="shared" si="0"/>
        <v>97720 (22235)</v>
      </c>
      <c r="B53" s="33">
        <v>97720</v>
      </c>
      <c r="C53" s="33" t="s">
        <v>131</v>
      </c>
      <c r="D53" s="33">
        <v>22235</v>
      </c>
      <c r="E53" s="33" t="s">
        <v>78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49</v>
      </c>
      <c r="I53" s="32" t="s">
        <v>47</v>
      </c>
      <c r="J53" s="32">
        <v>3</v>
      </c>
      <c r="K53" s="34">
        <v>4800</v>
      </c>
      <c r="M53" s="32">
        <f t="shared" si="3"/>
        <v>1</v>
      </c>
    </row>
    <row r="54" spans="1:13" s="32" customFormat="1" ht="13.95" x14ac:dyDescent="0.3">
      <c r="A54" s="32" t="str">
        <f t="shared" si="0"/>
        <v>97730 (22235)</v>
      </c>
      <c r="B54" s="33">
        <v>97730</v>
      </c>
      <c r="C54" s="33" t="s">
        <v>132</v>
      </c>
      <c r="D54" s="33">
        <v>22235</v>
      </c>
      <c r="E54" s="33" t="s">
        <v>78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51</v>
      </c>
      <c r="I54" s="32" t="s">
        <v>47</v>
      </c>
      <c r="J54" s="32">
        <v>4</v>
      </c>
      <c r="K54" s="34">
        <v>6400</v>
      </c>
      <c r="M54" s="32">
        <f t="shared" si="3"/>
        <v>1</v>
      </c>
    </row>
    <row r="55" spans="1:13" s="32" customFormat="1" ht="13.95" x14ac:dyDescent="0.3">
      <c r="A55" s="32" t="str">
        <f t="shared" si="0"/>
        <v>97590 (22238)</v>
      </c>
      <c r="B55" s="33">
        <v>97590</v>
      </c>
      <c r="C55" s="33" t="s">
        <v>77</v>
      </c>
      <c r="D55" s="33">
        <v>22238</v>
      </c>
      <c r="E55" s="33" t="s">
        <v>76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51</v>
      </c>
      <c r="I55" s="32" t="s">
        <v>47</v>
      </c>
      <c r="J55" s="32">
        <v>4</v>
      </c>
      <c r="K55" s="34">
        <v>6400</v>
      </c>
      <c r="M55" s="32">
        <f t="shared" si="3"/>
        <v>1</v>
      </c>
    </row>
    <row r="56" spans="1:13" s="32" customFormat="1" ht="13.95" x14ac:dyDescent="0.3">
      <c r="A56" s="32" t="str">
        <f t="shared" si="0"/>
        <v>97140 (22239)</v>
      </c>
      <c r="B56" s="33">
        <v>97140</v>
      </c>
      <c r="C56" s="33" t="s">
        <v>90</v>
      </c>
      <c r="D56" s="33">
        <v>22239</v>
      </c>
      <c r="E56" s="33" t="s">
        <v>67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50</v>
      </c>
      <c r="I56" s="32" t="s">
        <v>47</v>
      </c>
      <c r="J56" s="32">
        <v>2</v>
      </c>
      <c r="K56" s="34">
        <v>3200</v>
      </c>
      <c r="M56" s="32">
        <f t="shared" si="3"/>
        <v>1</v>
      </c>
    </row>
    <row r="57" spans="1:13" s="32" customFormat="1" ht="13.95" x14ac:dyDescent="0.3">
      <c r="A57" s="32" t="str">
        <f t="shared" si="0"/>
        <v>97150 (22239)</v>
      </c>
      <c r="B57" s="33">
        <v>97150</v>
      </c>
      <c r="C57" s="33" t="s">
        <v>91</v>
      </c>
      <c r="D57" s="33">
        <v>22239</v>
      </c>
      <c r="E57" s="33" t="s">
        <v>67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49</v>
      </c>
      <c r="I57" s="32" t="s">
        <v>47</v>
      </c>
      <c r="J57" s="32">
        <v>3</v>
      </c>
      <c r="K57" s="34">
        <v>4800</v>
      </c>
      <c r="M57" s="32">
        <f t="shared" si="3"/>
        <v>1</v>
      </c>
    </row>
    <row r="58" spans="1:13" s="32" customFormat="1" ht="13.95" x14ac:dyDescent="0.3">
      <c r="A58" s="32" t="str">
        <f t="shared" si="0"/>
        <v>97650 (22239)</v>
      </c>
      <c r="B58" s="33">
        <v>97650</v>
      </c>
      <c r="C58" s="33" t="s">
        <v>124</v>
      </c>
      <c r="D58" s="33">
        <v>22239</v>
      </c>
      <c r="E58" s="33" t="s">
        <v>67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51</v>
      </c>
      <c r="I58" s="32" t="s">
        <v>47</v>
      </c>
      <c r="J58" s="32">
        <v>4</v>
      </c>
      <c r="K58" s="34">
        <v>6400</v>
      </c>
      <c r="M58" s="32">
        <f t="shared" si="3"/>
        <v>1</v>
      </c>
    </row>
    <row r="59" spans="1:13" s="32" customFormat="1" ht="13.95" x14ac:dyDescent="0.3">
      <c r="A59" s="32" t="str">
        <f t="shared" si="0"/>
        <v>97472 (22253)</v>
      </c>
      <c r="B59" s="33">
        <v>97472</v>
      </c>
      <c r="C59" s="33" t="s">
        <v>108</v>
      </c>
      <c r="D59" s="33">
        <v>22253</v>
      </c>
      <c r="E59" s="33" t="s">
        <v>55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48</v>
      </c>
      <c r="I59" s="32" t="s">
        <v>47</v>
      </c>
      <c r="J59" s="32">
        <v>1</v>
      </c>
      <c r="K59" s="34">
        <v>1600</v>
      </c>
      <c r="M59" s="32">
        <f t="shared" si="3"/>
        <v>1</v>
      </c>
    </row>
    <row r="60" spans="1:13" s="32" customFormat="1" ht="13.95" x14ac:dyDescent="0.3">
      <c r="A60" s="32" t="str">
        <f t="shared" si="0"/>
        <v>97473 (22253)</v>
      </c>
      <c r="B60" s="33">
        <v>97473</v>
      </c>
      <c r="C60" s="33" t="s">
        <v>109</v>
      </c>
      <c r="D60" s="33">
        <v>22253</v>
      </c>
      <c r="E60" s="33" t="s">
        <v>55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48</v>
      </c>
      <c r="I60" s="32" t="s">
        <v>47</v>
      </c>
      <c r="J60" s="32">
        <v>1</v>
      </c>
      <c r="K60" s="34">
        <v>1600</v>
      </c>
      <c r="M60" s="32">
        <f t="shared" si="3"/>
        <v>1</v>
      </c>
    </row>
    <row r="61" spans="1:13" s="32" customFormat="1" ht="13.95" x14ac:dyDescent="0.3">
      <c r="A61" s="32" t="str">
        <f t="shared" si="0"/>
        <v>97474 (22253)</v>
      </c>
      <c r="B61" s="33">
        <v>97474</v>
      </c>
      <c r="C61" s="33" t="s">
        <v>110</v>
      </c>
      <c r="D61" s="33">
        <v>22253</v>
      </c>
      <c r="E61" s="33" t="s">
        <v>55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48</v>
      </c>
      <c r="I61" s="32" t="s">
        <v>47</v>
      </c>
      <c r="J61" s="32">
        <v>1</v>
      </c>
      <c r="K61" s="34">
        <v>1600</v>
      </c>
      <c r="M61" s="32">
        <f t="shared" si="3"/>
        <v>1</v>
      </c>
    </row>
    <row r="62" spans="1:13" s="32" customFormat="1" ht="13.95" x14ac:dyDescent="0.3">
      <c r="A62" s="32" t="str">
        <f t="shared" si="0"/>
        <v>97475 (22253)</v>
      </c>
      <c r="B62" s="33">
        <v>97475</v>
      </c>
      <c r="C62" s="33" t="s">
        <v>111</v>
      </c>
      <c r="D62" s="33">
        <v>22253</v>
      </c>
      <c r="E62" s="33" t="s">
        <v>55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48</v>
      </c>
      <c r="I62" s="32" t="s">
        <v>47</v>
      </c>
      <c r="J62" s="32">
        <v>1</v>
      </c>
      <c r="K62" s="34">
        <v>1600</v>
      </c>
      <c r="M62" s="32">
        <f t="shared" si="3"/>
        <v>1</v>
      </c>
    </row>
    <row r="63" spans="1:13" s="32" customFormat="1" ht="13.95" x14ac:dyDescent="0.3">
      <c r="A63" s="32" t="str">
        <f t="shared" si="0"/>
        <v>97390 (22264)</v>
      </c>
      <c r="B63" s="33">
        <v>97390</v>
      </c>
      <c r="C63" s="33" t="s">
        <v>104</v>
      </c>
      <c r="D63" s="33">
        <v>22264</v>
      </c>
      <c r="E63" s="33" t="s">
        <v>82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48</v>
      </c>
      <c r="I63" s="32" t="s">
        <v>47</v>
      </c>
      <c r="J63" s="32">
        <v>1</v>
      </c>
      <c r="K63" s="34">
        <v>1600</v>
      </c>
      <c r="M63" s="32">
        <f t="shared" si="3"/>
        <v>1</v>
      </c>
    </row>
    <row r="64" spans="1:13" s="32" customFormat="1" ht="13.95" x14ac:dyDescent="0.3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51</v>
      </c>
      <c r="I64" s="32" t="s">
        <v>47</v>
      </c>
      <c r="J64" s="32">
        <v>4</v>
      </c>
      <c r="K64" s="34">
        <v>6400</v>
      </c>
      <c r="M64" s="32">
        <f t="shared" si="3"/>
        <v>1</v>
      </c>
    </row>
    <row r="65" spans="1:13" s="32" customFormat="1" ht="13.95" x14ac:dyDescent="0.3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50</v>
      </c>
      <c r="I65" s="32" t="s">
        <v>47</v>
      </c>
      <c r="J65" s="32">
        <v>2</v>
      </c>
      <c r="K65" s="34">
        <v>3200</v>
      </c>
      <c r="M65" s="32">
        <f t="shared" si="3"/>
        <v>1</v>
      </c>
    </row>
    <row r="66" spans="1:13" s="32" customFormat="1" ht="13.95" x14ac:dyDescent="0.3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47</v>
      </c>
      <c r="J66" s="32">
        <v>1</v>
      </c>
      <c r="K66" s="34">
        <v>1600</v>
      </c>
      <c r="M66" s="32">
        <f t="shared" si="3"/>
        <v>1</v>
      </c>
    </row>
    <row r="67" spans="1:13" s="32" customFormat="1" ht="13.95" x14ac:dyDescent="0.3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47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ht="13.95" x14ac:dyDescent="0.3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47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workbookViewId="0">
      <selection sqref="A1:N201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ht="13.95" x14ac:dyDescent="0.3">
      <c r="A1" s="6" t="s">
        <v>14</v>
      </c>
    </row>
    <row r="3" spans="1:11" ht="13.95" x14ac:dyDescent="0.3">
      <c r="A3" s="6" t="s">
        <v>8</v>
      </c>
      <c r="H3" s="44" t="s">
        <v>978</v>
      </c>
      <c r="I3" s="48">
        <v>1</v>
      </c>
    </row>
    <row r="4" spans="1:11" ht="13.95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979</v>
      </c>
      <c r="I4" s="48">
        <v>1</v>
      </c>
    </row>
    <row r="5" spans="1:11" ht="13.95" x14ac:dyDescent="0.3">
      <c r="A5" s="4" t="s">
        <v>34</v>
      </c>
      <c r="B5" s="4">
        <v>1</v>
      </c>
      <c r="C5" s="4" t="s">
        <v>942</v>
      </c>
      <c r="D5" s="4">
        <v>600</v>
      </c>
      <c r="E5" s="4">
        <v>1000</v>
      </c>
    </row>
    <row r="6" spans="1:11" ht="13.95" x14ac:dyDescent="0.3">
      <c r="A6" s="4" t="s">
        <v>7</v>
      </c>
      <c r="B6" s="4">
        <v>1</v>
      </c>
      <c r="C6" s="4" t="s">
        <v>980</v>
      </c>
      <c r="D6" s="4">
        <v>700</v>
      </c>
      <c r="E6" s="4">
        <v>700</v>
      </c>
    </row>
    <row r="7" spans="1:11" s="2" customFormat="1" ht="13.95" x14ac:dyDescent="0.3">
      <c r="A7" s="4" t="s">
        <v>7</v>
      </c>
      <c r="B7" s="4">
        <v>2</v>
      </c>
      <c r="C7" s="4" t="s">
        <v>981</v>
      </c>
      <c r="D7" s="4">
        <v>700</v>
      </c>
      <c r="E7" s="4">
        <v>1250</v>
      </c>
    </row>
    <row r="8" spans="1:11" ht="13.95" x14ac:dyDescent="0.3">
      <c r="A8" s="4" t="s">
        <v>7</v>
      </c>
      <c r="B8" s="4">
        <v>3</v>
      </c>
      <c r="C8" s="4" t="s">
        <v>982</v>
      </c>
      <c r="D8" s="4">
        <v>700</v>
      </c>
      <c r="E8" s="4">
        <v>1800</v>
      </c>
    </row>
    <row r="9" spans="1:11" ht="13.95" x14ac:dyDescent="0.3">
      <c r="A9" s="4" t="s">
        <v>7</v>
      </c>
      <c r="B9" s="4">
        <v>4</v>
      </c>
      <c r="C9" s="4" t="s">
        <v>983</v>
      </c>
      <c r="D9" s="4">
        <v>700</v>
      </c>
      <c r="E9" s="4">
        <v>2350</v>
      </c>
      <c r="H9" s="1" t="s">
        <v>39</v>
      </c>
      <c r="I9" s="1" t="s">
        <v>26</v>
      </c>
      <c r="J9" s="1" t="s">
        <v>41</v>
      </c>
      <c r="K9" s="1" t="s">
        <v>37</v>
      </c>
    </row>
    <row r="10" spans="1:11" ht="13.95" x14ac:dyDescent="0.3">
      <c r="A10" s="4" t="s">
        <v>13</v>
      </c>
      <c r="B10" s="4">
        <v>1</v>
      </c>
      <c r="C10" s="4" t="s">
        <v>984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ht="13.95" x14ac:dyDescent="0.3">
      <c r="A11" s="4" t="s">
        <v>13</v>
      </c>
      <c r="B11" s="4">
        <v>2</v>
      </c>
      <c r="C11" s="4" t="s">
        <v>985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ht="13.95" x14ac:dyDescent="0.3">
      <c r="A12" s="4" t="s">
        <v>13</v>
      </c>
      <c r="B12" s="4">
        <v>3</v>
      </c>
      <c r="C12" s="4" t="s">
        <v>986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ht="13.95" x14ac:dyDescent="0.3">
      <c r="A13" s="4" t="s">
        <v>13</v>
      </c>
      <c r="B13" s="4">
        <v>4</v>
      </c>
      <c r="C13" s="4" t="s">
        <v>987</v>
      </c>
      <c r="D13" s="4">
        <v>200</v>
      </c>
      <c r="E13" s="4">
        <v>200</v>
      </c>
      <c r="I13" s="1">
        <v>4</v>
      </c>
      <c r="K13" s="1">
        <v>4</v>
      </c>
    </row>
    <row r="16" spans="1:11" ht="13.95" x14ac:dyDescent="0.3">
      <c r="A16" s="6" t="s">
        <v>0</v>
      </c>
      <c r="H16" s="2" t="s">
        <v>936</v>
      </c>
    </row>
    <row r="17" spans="1:14" ht="13.95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954</v>
      </c>
      <c r="I17" s="314"/>
      <c r="J17" s="314"/>
      <c r="K17" s="314"/>
      <c r="L17" s="314"/>
      <c r="M17" s="314"/>
      <c r="N17" s="314"/>
    </row>
    <row r="18" spans="1:14" ht="13.95" x14ac:dyDescent="0.3">
      <c r="A18" s="4" t="s">
        <v>7</v>
      </c>
      <c r="B18" s="4">
        <v>1</v>
      </c>
      <c r="C18" s="4" t="s">
        <v>980</v>
      </c>
      <c r="D18" s="4">
        <v>250</v>
      </c>
      <c r="E18" s="4">
        <v>250</v>
      </c>
      <c r="H18" s="314" t="s">
        <v>926</v>
      </c>
      <c r="I18" s="314"/>
      <c r="J18" s="314"/>
      <c r="K18" s="314"/>
      <c r="L18" s="314"/>
      <c r="M18" s="314"/>
      <c r="N18" s="314"/>
    </row>
    <row r="19" spans="1:14" ht="13.95" x14ac:dyDescent="0.3">
      <c r="A19" s="4" t="s">
        <v>7</v>
      </c>
      <c r="B19" s="4">
        <v>2</v>
      </c>
      <c r="C19" s="4" t="s">
        <v>981</v>
      </c>
      <c r="D19" s="3"/>
      <c r="E19" s="4">
        <v>450</v>
      </c>
      <c r="H19" s="314" t="s">
        <v>988</v>
      </c>
      <c r="I19" s="314"/>
      <c r="J19" s="314"/>
      <c r="K19" s="314"/>
      <c r="L19" s="314"/>
      <c r="M19" s="314"/>
      <c r="N19" s="314"/>
    </row>
    <row r="20" spans="1:14" ht="13.95" x14ac:dyDescent="0.3">
      <c r="A20" s="4" t="s">
        <v>7</v>
      </c>
      <c r="B20" s="4">
        <v>3</v>
      </c>
      <c r="C20" s="4" t="s">
        <v>982</v>
      </c>
      <c r="D20" s="4"/>
      <c r="E20" s="4">
        <v>900</v>
      </c>
      <c r="H20" s="314" t="s">
        <v>989</v>
      </c>
      <c r="I20" s="314"/>
      <c r="J20" s="314"/>
      <c r="K20" s="314"/>
      <c r="L20" s="314"/>
      <c r="M20" s="314"/>
      <c r="N20" s="314"/>
    </row>
    <row r="21" spans="1:14" ht="13.95" x14ac:dyDescent="0.3">
      <c r="A21" s="4" t="s">
        <v>7</v>
      </c>
      <c r="B21" s="4">
        <v>4</v>
      </c>
      <c r="C21" s="4" t="s">
        <v>983</v>
      </c>
      <c r="D21" s="4"/>
      <c r="E21" s="4">
        <v>1350</v>
      </c>
      <c r="H21" s="314" t="s">
        <v>990</v>
      </c>
      <c r="I21" s="314"/>
      <c r="J21" s="314"/>
      <c r="K21" s="314"/>
      <c r="L21" s="314"/>
      <c r="M21" s="314"/>
      <c r="N21" s="314"/>
    </row>
    <row r="22" spans="1:14" ht="13.95" x14ac:dyDescent="0.3">
      <c r="A22" s="4" t="s">
        <v>13</v>
      </c>
      <c r="B22" s="4">
        <v>1</v>
      </c>
      <c r="C22" s="4" t="s">
        <v>984</v>
      </c>
      <c r="D22" s="4">
        <v>610</v>
      </c>
      <c r="E22" s="4">
        <v>610</v>
      </c>
      <c r="H22" s="314" t="s">
        <v>193</v>
      </c>
      <c r="I22" s="314"/>
      <c r="J22" s="314"/>
      <c r="K22" s="314"/>
      <c r="L22" s="314"/>
      <c r="M22" s="314"/>
      <c r="N22" s="314"/>
    </row>
    <row r="23" spans="1:14" ht="13.95" x14ac:dyDescent="0.3">
      <c r="A23" s="4" t="s">
        <v>13</v>
      </c>
      <c r="B23" s="4">
        <v>2</v>
      </c>
      <c r="C23" s="4" t="s">
        <v>985</v>
      </c>
      <c r="D23" s="4">
        <v>610</v>
      </c>
      <c r="E23" s="4">
        <v>610</v>
      </c>
      <c r="H23" s="314" t="s">
        <v>922</v>
      </c>
      <c r="I23" s="314"/>
      <c r="J23" s="314"/>
      <c r="K23" s="314"/>
      <c r="L23" s="314"/>
      <c r="M23" s="314"/>
      <c r="N23" s="314"/>
    </row>
    <row r="24" spans="1:14" ht="13.95" x14ac:dyDescent="0.3">
      <c r="A24" s="4" t="s">
        <v>13</v>
      </c>
      <c r="B24" s="4">
        <v>3</v>
      </c>
      <c r="C24" s="4" t="s">
        <v>986</v>
      </c>
      <c r="D24" s="4">
        <v>610</v>
      </c>
      <c r="E24" s="4">
        <v>610</v>
      </c>
      <c r="H24" s="314" t="s">
        <v>923</v>
      </c>
      <c r="I24" s="314"/>
      <c r="J24" s="314"/>
      <c r="K24" s="314"/>
      <c r="L24" s="314"/>
      <c r="M24" s="314"/>
      <c r="N24" s="314"/>
    </row>
    <row r="25" spans="1:14" ht="13.95" x14ac:dyDescent="0.3">
      <c r="A25" s="4" t="s">
        <v>13</v>
      </c>
      <c r="B25" s="4">
        <v>4</v>
      </c>
      <c r="C25" s="4" t="s">
        <v>987</v>
      </c>
      <c r="D25" s="4">
        <v>610</v>
      </c>
      <c r="E25" s="4">
        <v>610</v>
      </c>
      <c r="H25" s="314" t="s">
        <v>937</v>
      </c>
      <c r="I25" s="314"/>
      <c r="J25" s="314"/>
      <c r="K25" s="314"/>
      <c r="L25" s="314"/>
      <c r="M25" s="314"/>
      <c r="N25" s="314"/>
    </row>
    <row r="26" spans="1:14" ht="13.95" x14ac:dyDescent="0.3">
      <c r="H26" s="314"/>
      <c r="I26" s="314"/>
      <c r="J26" s="314"/>
      <c r="K26" s="314"/>
      <c r="L26" s="314"/>
      <c r="M26" s="314"/>
      <c r="N26" s="314"/>
    </row>
    <row r="27" spans="1:14" ht="13.95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ht="13.95" x14ac:dyDescent="0.3">
      <c r="A28" s="3" t="s">
        <v>33</v>
      </c>
      <c r="B28" s="3" t="s">
        <v>32</v>
      </c>
      <c r="C28" s="3"/>
      <c r="D28" s="3" t="s">
        <v>30</v>
      </c>
      <c r="H28" s="314" t="s">
        <v>938</v>
      </c>
      <c r="I28" s="314"/>
      <c r="J28" s="314"/>
      <c r="K28" s="314"/>
      <c r="L28" s="314"/>
      <c r="M28" s="314"/>
      <c r="N28" s="314"/>
    </row>
    <row r="29" spans="1:14" ht="13.95" x14ac:dyDescent="0.3">
      <c r="A29" s="4" t="s">
        <v>34</v>
      </c>
      <c r="B29" s="4">
        <v>1</v>
      </c>
      <c r="C29" s="4" t="s">
        <v>942</v>
      </c>
      <c r="D29" s="4">
        <v>1000</v>
      </c>
      <c r="H29" s="314" t="s">
        <v>927</v>
      </c>
      <c r="I29" s="314"/>
      <c r="J29" s="314"/>
      <c r="K29" s="314"/>
      <c r="L29" s="314"/>
      <c r="M29" s="314"/>
      <c r="N29" s="314"/>
    </row>
    <row r="30" spans="1:14" ht="13.95" x14ac:dyDescent="0.3">
      <c r="A30" s="4" t="s">
        <v>7</v>
      </c>
      <c r="B30" s="4">
        <v>1</v>
      </c>
      <c r="C30" s="4" t="s">
        <v>980</v>
      </c>
      <c r="D30" s="4">
        <v>1000</v>
      </c>
      <c r="H30" s="318" t="s">
        <v>928</v>
      </c>
      <c r="I30" s="314"/>
      <c r="J30" s="314"/>
      <c r="K30" s="314"/>
      <c r="L30" s="314"/>
      <c r="M30" s="314"/>
      <c r="N30" s="314"/>
    </row>
    <row r="31" spans="1:14" ht="13.95" x14ac:dyDescent="0.3">
      <c r="A31" s="4" t="s">
        <v>7</v>
      </c>
      <c r="B31" s="4">
        <v>2</v>
      </c>
      <c r="C31" s="4" t="s">
        <v>981</v>
      </c>
      <c r="D31" s="4">
        <v>2000</v>
      </c>
      <c r="H31" s="314" t="s">
        <v>929</v>
      </c>
      <c r="I31" s="314"/>
      <c r="J31" s="314"/>
      <c r="K31" s="314"/>
      <c r="L31" s="314"/>
      <c r="M31" s="314"/>
      <c r="N31" s="314"/>
    </row>
    <row r="32" spans="1:14" ht="13.95" x14ac:dyDescent="0.3">
      <c r="A32" s="4" t="s">
        <v>7</v>
      </c>
      <c r="B32" s="4">
        <v>3</v>
      </c>
      <c r="C32" s="4" t="s">
        <v>982</v>
      </c>
      <c r="D32" s="4">
        <v>3000</v>
      </c>
      <c r="H32" s="314" t="s">
        <v>930</v>
      </c>
      <c r="I32" s="314"/>
      <c r="J32" s="314"/>
      <c r="K32" s="314"/>
      <c r="L32" s="314"/>
      <c r="M32" s="314"/>
      <c r="N32" s="314"/>
    </row>
    <row r="33" spans="1:14" ht="13.95" x14ac:dyDescent="0.3">
      <c r="A33" s="4" t="s">
        <v>7</v>
      </c>
      <c r="B33" s="4">
        <v>4</v>
      </c>
      <c r="C33" s="4" t="s">
        <v>983</v>
      </c>
      <c r="D33" s="4">
        <v>4000</v>
      </c>
      <c r="H33" s="314" t="s">
        <v>931</v>
      </c>
      <c r="I33" s="314"/>
      <c r="J33" s="314"/>
      <c r="K33" s="314"/>
      <c r="L33" s="314"/>
      <c r="M33" s="314"/>
      <c r="N33" s="314"/>
    </row>
    <row r="34" spans="1:14" ht="13.95" x14ac:dyDescent="0.3">
      <c r="A34" s="4" t="s">
        <v>13</v>
      </c>
      <c r="B34" s="4">
        <v>1</v>
      </c>
      <c r="C34" s="4" t="s">
        <v>984</v>
      </c>
      <c r="D34" s="4">
        <v>850</v>
      </c>
      <c r="H34" s="314" t="s">
        <v>154</v>
      </c>
      <c r="I34" s="314"/>
      <c r="J34" s="314"/>
      <c r="K34" s="314"/>
      <c r="L34" s="314"/>
      <c r="M34" s="314"/>
      <c r="N34" s="314"/>
    </row>
    <row r="35" spans="1:14" ht="13.95" x14ac:dyDescent="0.3">
      <c r="A35" s="4" t="s">
        <v>13</v>
      </c>
      <c r="B35" s="4">
        <v>2</v>
      </c>
      <c r="C35" s="4" t="s">
        <v>985</v>
      </c>
      <c r="D35" s="4">
        <v>850</v>
      </c>
      <c r="H35" s="314" t="s">
        <v>0</v>
      </c>
      <c r="I35" s="314"/>
      <c r="J35" s="314"/>
      <c r="K35" s="314"/>
      <c r="L35" s="314"/>
      <c r="M35" s="314"/>
      <c r="N35" s="314"/>
    </row>
    <row r="36" spans="1:14" ht="13.95" x14ac:dyDescent="0.3">
      <c r="A36" s="4" t="s">
        <v>13</v>
      </c>
      <c r="B36" s="4">
        <v>3</v>
      </c>
      <c r="C36" s="4" t="s">
        <v>986</v>
      </c>
      <c r="D36" s="4">
        <v>850</v>
      </c>
      <c r="H36" s="314" t="s">
        <v>932</v>
      </c>
      <c r="I36" s="314"/>
      <c r="J36" s="314"/>
      <c r="K36" s="314"/>
      <c r="L36" s="314"/>
      <c r="M36" s="314"/>
      <c r="N36" s="314"/>
    </row>
    <row r="37" spans="1:14" ht="13.95" x14ac:dyDescent="0.3">
      <c r="A37" s="4" t="s">
        <v>13</v>
      </c>
      <c r="B37" s="4">
        <v>4</v>
      </c>
      <c r="C37" s="4" t="s">
        <v>987</v>
      </c>
      <c r="D37" s="4">
        <v>850</v>
      </c>
      <c r="H37" s="314" t="s">
        <v>933</v>
      </c>
      <c r="I37" s="314"/>
      <c r="J37" s="314"/>
      <c r="K37" s="314"/>
      <c r="L37" s="314"/>
      <c r="M37" s="314"/>
      <c r="N37" s="314"/>
    </row>
    <row r="38" spans="1:14" ht="13.95" x14ac:dyDescent="0.3">
      <c r="H38" s="314" t="s">
        <v>934</v>
      </c>
      <c r="I38" s="314"/>
      <c r="J38" s="314"/>
      <c r="K38" s="314"/>
      <c r="L38" s="314"/>
      <c r="M38" s="314"/>
      <c r="N38" s="314"/>
    </row>
    <row r="39" spans="1:14" ht="13.95" x14ac:dyDescent="0.3">
      <c r="H39" s="314" t="s">
        <v>935</v>
      </c>
      <c r="I39" s="314"/>
      <c r="J39" s="314"/>
      <c r="K39" s="314"/>
      <c r="L39" s="314"/>
      <c r="M39" s="314"/>
      <c r="N39" s="314"/>
    </row>
    <row r="40" spans="1:14" ht="13.95" x14ac:dyDescent="0.3">
      <c r="H40" s="314" t="s">
        <v>939</v>
      </c>
      <c r="I40" s="314"/>
      <c r="J40" s="314"/>
      <c r="K40" s="314"/>
      <c r="L40" s="314"/>
      <c r="M40" s="314"/>
      <c r="N40" s="314"/>
    </row>
    <row r="41" spans="1:14" ht="13.95" x14ac:dyDescent="0.3">
      <c r="H41" s="314" t="s">
        <v>956</v>
      </c>
      <c r="I41" s="314"/>
      <c r="J41" s="314"/>
      <c r="K41" s="314"/>
      <c r="L41" s="314"/>
      <c r="M41" s="314"/>
      <c r="N41" s="314"/>
    </row>
    <row r="42" spans="1:14" ht="13.95" x14ac:dyDescent="0.3">
      <c r="H42" s="314" t="s">
        <v>940</v>
      </c>
      <c r="I42" s="314"/>
      <c r="J42" s="314"/>
      <c r="K42" s="314"/>
      <c r="L42" s="314"/>
      <c r="M42" s="314"/>
      <c r="N42" s="314"/>
    </row>
    <row r="43" spans="1:14" ht="13.95" x14ac:dyDescent="0.3">
      <c r="H43" s="314"/>
      <c r="I43" s="314"/>
      <c r="J43" s="314"/>
      <c r="K43" s="314"/>
      <c r="L43" s="314"/>
      <c r="M43" s="314"/>
      <c r="N43" s="314"/>
    </row>
    <row r="44" spans="1:14" ht="13.95" x14ac:dyDescent="0.3">
      <c r="H44" s="314"/>
      <c r="I44" s="314"/>
      <c r="J44" s="314"/>
      <c r="K44" s="314"/>
      <c r="L44" s="314"/>
      <c r="M44" s="314"/>
      <c r="N44" s="314"/>
    </row>
    <row r="45" spans="1:14" ht="13.95" x14ac:dyDescent="0.3">
      <c r="H45" s="314"/>
      <c r="I45" s="314"/>
      <c r="J45" s="314"/>
      <c r="K45" s="314"/>
      <c r="L45" s="314"/>
      <c r="M45" s="314"/>
      <c r="N45" s="314"/>
    </row>
    <row r="46" spans="1:14" ht="13.95" x14ac:dyDescent="0.3">
      <c r="H46" s="314"/>
      <c r="I46" s="314"/>
      <c r="J46" s="314"/>
      <c r="K46" s="314"/>
      <c r="L46" s="314"/>
      <c r="M46" s="314"/>
      <c r="N46" s="314"/>
    </row>
    <row r="47" spans="1:14" ht="13.95" x14ac:dyDescent="0.3">
      <c r="H47" s="314"/>
      <c r="I47" s="314"/>
      <c r="J47" s="314"/>
      <c r="K47" s="314"/>
      <c r="L47" s="314"/>
      <c r="M47" s="314"/>
      <c r="N47" s="314"/>
    </row>
    <row r="48" spans="1:14" ht="13.95" x14ac:dyDescent="0.3">
      <c r="H48" s="314"/>
      <c r="I48" s="314"/>
      <c r="J48" s="314"/>
      <c r="K48" s="314"/>
      <c r="L48" s="314"/>
      <c r="M48" s="314"/>
      <c r="N48" s="314"/>
    </row>
    <row r="49" spans="8:14" ht="13.95" x14ac:dyDescent="0.3">
      <c r="H49" s="314"/>
      <c r="I49" s="314"/>
      <c r="J49" s="314"/>
      <c r="K49" s="314"/>
      <c r="L49" s="314"/>
      <c r="M49" s="314"/>
      <c r="N49" s="314"/>
    </row>
    <row r="50" spans="8:14" ht="13.95" x14ac:dyDescent="0.3">
      <c r="H50" s="314"/>
      <c r="I50" s="314"/>
      <c r="J50" s="314"/>
      <c r="K50" s="314"/>
      <c r="L50" s="314"/>
      <c r="M50" s="314"/>
      <c r="N50" s="314"/>
    </row>
    <row r="51" spans="8:14" ht="13.95" x14ac:dyDescent="0.3">
      <c r="H51" s="314"/>
      <c r="I51" s="314"/>
      <c r="J51" s="314"/>
      <c r="K51" s="314"/>
      <c r="L51" s="314"/>
      <c r="M51" s="314"/>
      <c r="N51" s="314"/>
    </row>
    <row r="52" spans="8:14" ht="13.95" x14ac:dyDescent="0.3">
      <c r="H52" s="314"/>
      <c r="I52" s="314"/>
      <c r="J52" s="314"/>
      <c r="K52" s="314"/>
      <c r="L52" s="314"/>
      <c r="M52" s="314"/>
      <c r="N52" s="314"/>
    </row>
    <row r="53" spans="8:14" ht="13.95" x14ac:dyDescent="0.3">
      <c r="H53" s="314"/>
      <c r="I53" s="314"/>
      <c r="J53" s="314"/>
      <c r="K53" s="314"/>
      <c r="L53" s="314"/>
      <c r="M53" s="314"/>
      <c r="N53" s="314"/>
    </row>
    <row r="54" spans="8:14" ht="13.95" x14ac:dyDescent="0.3">
      <c r="H54" s="314"/>
      <c r="I54" s="314"/>
      <c r="J54" s="314"/>
      <c r="K54" s="314"/>
      <c r="L54" s="314"/>
      <c r="M54" s="314"/>
      <c r="N54" s="314"/>
    </row>
    <row r="55" spans="8:14" ht="13.95" x14ac:dyDescent="0.3">
      <c r="H55" s="314"/>
      <c r="I55" s="314"/>
      <c r="J55" s="314"/>
      <c r="K55" s="314"/>
      <c r="L55" s="314"/>
      <c r="M55" s="314"/>
      <c r="N55" s="314"/>
    </row>
    <row r="56" spans="8:14" ht="13.95" x14ac:dyDescent="0.3">
      <c r="H56" s="314"/>
      <c r="I56" s="314"/>
      <c r="J56" s="314"/>
      <c r="K56" s="314"/>
      <c r="L56" s="314"/>
      <c r="M56" s="314"/>
      <c r="N56" s="314"/>
    </row>
    <row r="57" spans="8:14" ht="13.95" x14ac:dyDescent="0.3">
      <c r="H57" s="314"/>
      <c r="I57" s="314"/>
      <c r="J57" s="314"/>
      <c r="K57" s="314"/>
      <c r="L57" s="314"/>
      <c r="M57" s="314"/>
      <c r="N57" s="314"/>
    </row>
    <row r="58" spans="8:14" ht="13.95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ht="13.95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900</v>
      </c>
      <c r="B2" s="189" t="s">
        <v>895</v>
      </c>
      <c r="C2" s="189" t="s">
        <v>899</v>
      </c>
      <c r="D2" s="190" t="s">
        <v>214</v>
      </c>
      <c r="E2" s="191" t="s">
        <v>45</v>
      </c>
      <c r="F2" s="192"/>
      <c r="G2" s="192" t="s">
        <v>896</v>
      </c>
      <c r="H2" s="192" t="s">
        <v>897</v>
      </c>
      <c r="I2" s="192"/>
      <c r="J2" s="192"/>
      <c r="K2" s="193"/>
      <c r="L2" s="193"/>
      <c r="M2" s="194" t="s">
        <v>918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50</v>
      </c>
      <c r="M3" s="154">
        <f>J3*1600</f>
        <v>3200</v>
      </c>
      <c r="N3" s="155" t="s">
        <v>47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50</v>
      </c>
      <c r="M4" s="154">
        <f t="shared" ref="M4:M67" si="4">J4*1600</f>
        <v>3200</v>
      </c>
      <c r="N4" s="155" t="s">
        <v>47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50</v>
      </c>
      <c r="M5" s="154">
        <f t="shared" si="4"/>
        <v>3200</v>
      </c>
      <c r="N5" s="155" t="s">
        <v>47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49</v>
      </c>
      <c r="M6" s="154">
        <f t="shared" si="4"/>
        <v>4800</v>
      </c>
      <c r="N6" s="155" t="s">
        <v>47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49</v>
      </c>
      <c r="M7" s="154">
        <f t="shared" si="4"/>
        <v>4800</v>
      </c>
      <c r="N7" s="155" t="s">
        <v>47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50</v>
      </c>
      <c r="M8" s="154">
        <f t="shared" si="4"/>
        <v>3200</v>
      </c>
      <c r="N8" s="155" t="s">
        <v>47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49</v>
      </c>
      <c r="M9" s="154">
        <f t="shared" si="4"/>
        <v>4800</v>
      </c>
      <c r="N9" s="155" t="s">
        <v>47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50</v>
      </c>
      <c r="M10" s="154">
        <f t="shared" si="4"/>
        <v>3200</v>
      </c>
      <c r="N10" s="155" t="s">
        <v>47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51</v>
      </c>
      <c r="M11" s="154">
        <f t="shared" si="4"/>
        <v>6400</v>
      </c>
      <c r="N11" s="155" t="s">
        <v>47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50</v>
      </c>
      <c r="M12" s="154">
        <f t="shared" si="4"/>
        <v>3200</v>
      </c>
      <c r="N12" s="155" t="s">
        <v>47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49</v>
      </c>
      <c r="M13" s="154">
        <f t="shared" si="4"/>
        <v>4800</v>
      </c>
      <c r="N13" s="155" t="s">
        <v>47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51</v>
      </c>
      <c r="M14" s="154">
        <f t="shared" si="4"/>
        <v>6400</v>
      </c>
      <c r="N14" s="155" t="s">
        <v>47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51</v>
      </c>
      <c r="M15" s="154">
        <f t="shared" si="4"/>
        <v>6400</v>
      </c>
      <c r="N15" s="155" t="s">
        <v>47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51</v>
      </c>
      <c r="M16" s="154">
        <f t="shared" si="4"/>
        <v>6400</v>
      </c>
      <c r="N16" s="155" t="s">
        <v>47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49</v>
      </c>
      <c r="M17" s="154">
        <f t="shared" si="4"/>
        <v>4800</v>
      </c>
      <c r="N17" s="155" t="s">
        <v>47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50</v>
      </c>
      <c r="M18" s="154">
        <f t="shared" si="4"/>
        <v>3200</v>
      </c>
      <c r="N18" s="155" t="s">
        <v>47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49</v>
      </c>
      <c r="M19" s="154">
        <f t="shared" si="4"/>
        <v>4800</v>
      </c>
      <c r="N19" s="155" t="s">
        <v>47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50</v>
      </c>
      <c r="M20" s="154">
        <f t="shared" si="4"/>
        <v>3200</v>
      </c>
      <c r="N20" s="155" t="s">
        <v>47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51</v>
      </c>
      <c r="M21" s="154">
        <f t="shared" si="4"/>
        <v>6400</v>
      </c>
      <c r="N21" s="155" t="s">
        <v>47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51</v>
      </c>
      <c r="M22" s="154">
        <f t="shared" si="4"/>
        <v>6400</v>
      </c>
      <c r="N22" s="155" t="s">
        <v>47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49</v>
      </c>
      <c r="M23" s="154">
        <f t="shared" si="4"/>
        <v>4800</v>
      </c>
      <c r="N23" s="155" t="s">
        <v>47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50</v>
      </c>
      <c r="M24" s="154">
        <f t="shared" si="4"/>
        <v>3200</v>
      </c>
      <c r="N24" s="155" t="s">
        <v>47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49</v>
      </c>
      <c r="M25" s="154">
        <f t="shared" si="4"/>
        <v>4800</v>
      </c>
      <c r="N25" s="155" t="s">
        <v>47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50</v>
      </c>
      <c r="M26" s="154">
        <f t="shared" si="4"/>
        <v>3200</v>
      </c>
      <c r="N26" s="155" t="s">
        <v>47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49</v>
      </c>
      <c r="M27" s="154">
        <f t="shared" si="4"/>
        <v>4800</v>
      </c>
      <c r="N27" s="155" t="s">
        <v>47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50</v>
      </c>
      <c r="M28" s="154">
        <f t="shared" si="4"/>
        <v>3200</v>
      </c>
      <c r="N28" s="155" t="s">
        <v>47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50</v>
      </c>
      <c r="M29" s="154">
        <f t="shared" si="4"/>
        <v>3200</v>
      </c>
      <c r="N29" s="155" t="s">
        <v>47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51</v>
      </c>
      <c r="M30" s="154">
        <f t="shared" si="4"/>
        <v>6400</v>
      </c>
      <c r="N30" s="155" t="s">
        <v>47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49</v>
      </c>
      <c r="M31" s="154">
        <f t="shared" si="4"/>
        <v>4800</v>
      </c>
      <c r="N31" s="155" t="s">
        <v>47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50</v>
      </c>
      <c r="M32" s="154">
        <f t="shared" si="4"/>
        <v>3200</v>
      </c>
      <c r="N32" s="155" t="s">
        <v>47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49</v>
      </c>
      <c r="M33" s="154">
        <f t="shared" si="4"/>
        <v>4800</v>
      </c>
      <c r="N33" s="155" t="s">
        <v>47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50</v>
      </c>
      <c r="M34" s="154">
        <f t="shared" si="4"/>
        <v>3200</v>
      </c>
      <c r="N34" s="155" t="s">
        <v>47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50</v>
      </c>
      <c r="M35" s="154">
        <f t="shared" si="4"/>
        <v>3200</v>
      </c>
      <c r="N35" s="155" t="s">
        <v>47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50</v>
      </c>
      <c r="M36" s="154">
        <f t="shared" si="4"/>
        <v>3200</v>
      </c>
      <c r="N36" s="155" t="s">
        <v>47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49</v>
      </c>
      <c r="M37" s="154">
        <f t="shared" si="4"/>
        <v>4800</v>
      </c>
      <c r="N37" s="155" t="s">
        <v>47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51</v>
      </c>
      <c r="M38" s="154">
        <f t="shared" si="4"/>
        <v>6400</v>
      </c>
      <c r="N38" s="155" t="s">
        <v>47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49</v>
      </c>
      <c r="M39" s="154">
        <f t="shared" si="4"/>
        <v>4800</v>
      </c>
      <c r="N39" s="155" t="s">
        <v>47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50</v>
      </c>
      <c r="M40" s="154">
        <f t="shared" si="4"/>
        <v>3200</v>
      </c>
      <c r="N40" s="155" t="s">
        <v>47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49</v>
      </c>
      <c r="M41" s="154">
        <f t="shared" si="4"/>
        <v>4800</v>
      </c>
      <c r="N41" s="155" t="s">
        <v>47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50</v>
      </c>
      <c r="M42" s="154">
        <f t="shared" si="4"/>
        <v>3200</v>
      </c>
      <c r="N42" s="155" t="s">
        <v>47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49</v>
      </c>
      <c r="M43" s="154">
        <f t="shared" si="4"/>
        <v>4800</v>
      </c>
      <c r="N43" s="155" t="s">
        <v>47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51</v>
      </c>
      <c r="M44" s="154">
        <f t="shared" si="4"/>
        <v>6400</v>
      </c>
      <c r="N44" s="155" t="s">
        <v>47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49</v>
      </c>
      <c r="M45" s="154">
        <f t="shared" si="4"/>
        <v>4800</v>
      </c>
      <c r="N45" s="155" t="s">
        <v>47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49</v>
      </c>
      <c r="M46" s="154">
        <f t="shared" si="4"/>
        <v>4800</v>
      </c>
      <c r="N46" s="155" t="s">
        <v>47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51</v>
      </c>
      <c r="M47" s="154">
        <f t="shared" si="4"/>
        <v>6400</v>
      </c>
      <c r="N47" s="155" t="s">
        <v>47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51</v>
      </c>
      <c r="M48" s="154">
        <f t="shared" si="4"/>
        <v>6400</v>
      </c>
      <c r="N48" s="155" t="s">
        <v>47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51</v>
      </c>
      <c r="M49" s="154">
        <f t="shared" si="4"/>
        <v>6400</v>
      </c>
      <c r="N49" s="155" t="s">
        <v>47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51</v>
      </c>
      <c r="M50" s="154">
        <f t="shared" si="4"/>
        <v>6400</v>
      </c>
      <c r="N50" s="155" t="s">
        <v>47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51</v>
      </c>
      <c r="M51" s="154">
        <f t="shared" si="4"/>
        <v>6400</v>
      </c>
      <c r="N51" s="155" t="s">
        <v>47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51</v>
      </c>
      <c r="M52" s="154">
        <f t="shared" si="4"/>
        <v>6400</v>
      </c>
      <c r="N52" s="155" t="s">
        <v>47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51</v>
      </c>
      <c r="M53" s="154">
        <f t="shared" si="4"/>
        <v>6400</v>
      </c>
      <c r="N53" s="155" t="s">
        <v>47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51</v>
      </c>
      <c r="M54" s="154">
        <f t="shared" si="4"/>
        <v>6400</v>
      </c>
      <c r="N54" s="168" t="s">
        <v>47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49</v>
      </c>
      <c r="M55" s="154">
        <f t="shared" si="4"/>
        <v>4800</v>
      </c>
      <c r="N55" s="168" t="s">
        <v>47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49</v>
      </c>
      <c r="M56" s="154">
        <f t="shared" si="4"/>
        <v>4800</v>
      </c>
      <c r="N56" s="168" t="s">
        <v>47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51</v>
      </c>
      <c r="M57" s="154">
        <f t="shared" si="4"/>
        <v>6400</v>
      </c>
      <c r="N57" s="155" t="s">
        <v>47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50</v>
      </c>
      <c r="M58" s="154">
        <f t="shared" si="4"/>
        <v>3200</v>
      </c>
      <c r="N58" s="155" t="s">
        <v>47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49</v>
      </c>
      <c r="M59" s="154">
        <f t="shared" si="4"/>
        <v>4800</v>
      </c>
      <c r="N59" s="155" t="s">
        <v>47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51</v>
      </c>
      <c r="M60" s="154">
        <f t="shared" si="4"/>
        <v>6400</v>
      </c>
      <c r="N60" s="155" t="s">
        <v>47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50</v>
      </c>
      <c r="M61" s="154">
        <f t="shared" si="4"/>
        <v>3200</v>
      </c>
      <c r="N61" s="155" t="s">
        <v>47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49</v>
      </c>
      <c r="M62" s="154">
        <f t="shared" si="4"/>
        <v>4800</v>
      </c>
      <c r="N62" s="155" t="s">
        <v>47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51</v>
      </c>
      <c r="M63" s="154">
        <f t="shared" si="4"/>
        <v>6400</v>
      </c>
      <c r="N63" s="155" t="s">
        <v>47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50</v>
      </c>
      <c r="M64" s="154">
        <f t="shared" si="4"/>
        <v>3200</v>
      </c>
      <c r="N64" s="155" t="s">
        <v>47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49</v>
      </c>
      <c r="M65" s="154">
        <f t="shared" si="4"/>
        <v>4800</v>
      </c>
      <c r="N65" s="155" t="s">
        <v>47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49</v>
      </c>
      <c r="M66" s="154">
        <f t="shared" si="4"/>
        <v>4800</v>
      </c>
      <c r="N66" s="155" t="s">
        <v>47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51</v>
      </c>
      <c r="M67" s="154">
        <f t="shared" si="4"/>
        <v>6400</v>
      </c>
      <c r="N67" s="155" t="s">
        <v>47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51</v>
      </c>
      <c r="M68" s="154">
        <f t="shared" ref="M68:M131" si="9">J68*1600</f>
        <v>6400</v>
      </c>
      <c r="N68" s="155" t="s">
        <v>47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50</v>
      </c>
      <c r="M69" s="154">
        <f t="shared" si="9"/>
        <v>3200</v>
      </c>
      <c r="N69" s="155" t="s">
        <v>47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51</v>
      </c>
      <c r="M70" s="154">
        <f t="shared" si="9"/>
        <v>6400</v>
      </c>
      <c r="N70" s="155" t="s">
        <v>47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49</v>
      </c>
      <c r="M71" s="154">
        <f t="shared" si="9"/>
        <v>4800</v>
      </c>
      <c r="N71" s="155" t="s">
        <v>47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51</v>
      </c>
      <c r="M72" s="154">
        <f t="shared" si="9"/>
        <v>6400</v>
      </c>
      <c r="N72" s="155" t="s">
        <v>47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51</v>
      </c>
      <c r="M73" s="154">
        <f t="shared" si="9"/>
        <v>6400</v>
      </c>
      <c r="N73" s="155" t="s">
        <v>47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51</v>
      </c>
      <c r="M74" s="154">
        <f t="shared" si="9"/>
        <v>6400</v>
      </c>
      <c r="N74" s="155" t="s">
        <v>47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49</v>
      </c>
      <c r="M75" s="154">
        <f t="shared" si="9"/>
        <v>4800</v>
      </c>
      <c r="N75" s="155" t="s">
        <v>47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51</v>
      </c>
      <c r="M76" s="154">
        <f t="shared" si="9"/>
        <v>6400</v>
      </c>
      <c r="N76" s="155" t="s">
        <v>47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49</v>
      </c>
      <c r="M77" s="154">
        <f t="shared" si="9"/>
        <v>4800</v>
      </c>
      <c r="N77" s="155" t="s">
        <v>47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49</v>
      </c>
      <c r="M78" s="154">
        <f t="shared" si="9"/>
        <v>4800</v>
      </c>
      <c r="N78" s="155" t="s">
        <v>47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51</v>
      </c>
      <c r="M79" s="154">
        <f t="shared" si="9"/>
        <v>6400</v>
      </c>
      <c r="N79" s="155" t="s">
        <v>47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49</v>
      </c>
      <c r="M80" s="154">
        <f t="shared" si="9"/>
        <v>4800</v>
      </c>
      <c r="N80" s="155" t="s">
        <v>47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49</v>
      </c>
      <c r="M81" s="154">
        <f t="shared" si="9"/>
        <v>4800</v>
      </c>
      <c r="N81" s="155" t="s">
        <v>47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50</v>
      </c>
      <c r="M82" s="154">
        <f t="shared" si="9"/>
        <v>3200</v>
      </c>
      <c r="N82" s="155" t="s">
        <v>47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49</v>
      </c>
      <c r="M83" s="154">
        <f t="shared" si="9"/>
        <v>4800</v>
      </c>
      <c r="N83" s="155" t="s">
        <v>47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49</v>
      </c>
      <c r="M84" s="154">
        <f t="shared" si="9"/>
        <v>4800</v>
      </c>
      <c r="N84" s="155" t="s">
        <v>47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50</v>
      </c>
      <c r="M85" s="154">
        <f t="shared" si="9"/>
        <v>3200</v>
      </c>
      <c r="N85" s="155" t="s">
        <v>47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50</v>
      </c>
      <c r="M86" s="154">
        <f t="shared" si="9"/>
        <v>3200</v>
      </c>
      <c r="N86" s="155" t="s">
        <v>47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49</v>
      </c>
      <c r="M87" s="154">
        <f t="shared" si="9"/>
        <v>4800</v>
      </c>
      <c r="N87" s="155" t="s">
        <v>47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49</v>
      </c>
      <c r="M88" s="154">
        <f t="shared" si="9"/>
        <v>4800</v>
      </c>
      <c r="N88" s="155" t="s">
        <v>47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49</v>
      </c>
      <c r="M89" s="154">
        <f t="shared" si="9"/>
        <v>4800</v>
      </c>
      <c r="N89" s="155" t="s">
        <v>47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50</v>
      </c>
      <c r="M90" s="154">
        <f t="shared" si="9"/>
        <v>3200</v>
      </c>
      <c r="N90" s="155" t="s">
        <v>47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50</v>
      </c>
      <c r="M91" s="154">
        <f t="shared" si="9"/>
        <v>3200</v>
      </c>
      <c r="N91" s="155" t="s">
        <v>47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50</v>
      </c>
      <c r="M92" s="154">
        <f t="shared" si="9"/>
        <v>3200</v>
      </c>
      <c r="N92" s="155" t="s">
        <v>47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49</v>
      </c>
      <c r="M93" s="154">
        <f t="shared" si="9"/>
        <v>4800</v>
      </c>
      <c r="N93" s="155" t="s">
        <v>47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49</v>
      </c>
      <c r="M94" s="154">
        <f t="shared" si="9"/>
        <v>4800</v>
      </c>
      <c r="N94" s="155" t="s">
        <v>47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50</v>
      </c>
      <c r="M95" s="154">
        <f t="shared" si="9"/>
        <v>3200</v>
      </c>
      <c r="N95" s="155" t="s">
        <v>47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49</v>
      </c>
      <c r="M96" s="154">
        <f t="shared" si="9"/>
        <v>4800</v>
      </c>
      <c r="N96" s="155" t="s">
        <v>47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50</v>
      </c>
      <c r="M97" s="154">
        <f t="shared" si="9"/>
        <v>3200</v>
      </c>
      <c r="N97" s="155" t="s">
        <v>47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49</v>
      </c>
      <c r="M98" s="154">
        <f t="shared" si="9"/>
        <v>4800</v>
      </c>
      <c r="N98" s="155" t="s">
        <v>47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50</v>
      </c>
      <c r="M99" s="154">
        <f t="shared" si="9"/>
        <v>3200</v>
      </c>
      <c r="N99" s="155" t="s">
        <v>47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50</v>
      </c>
      <c r="M100" s="154">
        <f t="shared" si="9"/>
        <v>3200</v>
      </c>
      <c r="N100" s="155" t="s">
        <v>47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49</v>
      </c>
      <c r="M101" s="154">
        <f t="shared" si="9"/>
        <v>4800</v>
      </c>
      <c r="N101" s="155" t="s">
        <v>47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49</v>
      </c>
      <c r="M102" s="154">
        <f t="shared" si="9"/>
        <v>4800</v>
      </c>
      <c r="N102" s="155" t="s">
        <v>47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49</v>
      </c>
      <c r="M103" s="154">
        <f t="shared" si="9"/>
        <v>4800</v>
      </c>
      <c r="N103" s="155" t="s">
        <v>47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49</v>
      </c>
      <c r="M104" s="154">
        <f t="shared" si="9"/>
        <v>4800</v>
      </c>
      <c r="N104" s="155" t="s">
        <v>47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50</v>
      </c>
      <c r="M105" s="154">
        <f t="shared" si="9"/>
        <v>3200</v>
      </c>
      <c r="N105" s="155" t="s">
        <v>47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51</v>
      </c>
      <c r="M106" s="154">
        <f t="shared" si="9"/>
        <v>6400</v>
      </c>
      <c r="N106" s="155" t="s">
        <v>47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51</v>
      </c>
      <c r="M107" s="154">
        <f t="shared" si="9"/>
        <v>6400</v>
      </c>
      <c r="N107" s="155" t="s">
        <v>47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51</v>
      </c>
      <c r="M108" s="154">
        <f t="shared" si="9"/>
        <v>6400</v>
      </c>
      <c r="N108" s="155" t="s">
        <v>47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51</v>
      </c>
      <c r="M109" s="154">
        <f t="shared" si="9"/>
        <v>6400</v>
      </c>
      <c r="N109" s="155" t="s">
        <v>47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51</v>
      </c>
      <c r="M110" s="154">
        <f t="shared" si="9"/>
        <v>6400</v>
      </c>
      <c r="N110" s="155" t="s">
        <v>47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49</v>
      </c>
      <c r="M111" s="154">
        <f t="shared" si="9"/>
        <v>4800</v>
      </c>
      <c r="N111" s="155" t="s">
        <v>47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50</v>
      </c>
      <c r="M112" s="154">
        <f t="shared" si="9"/>
        <v>3200</v>
      </c>
      <c r="N112" s="155" t="s">
        <v>47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50</v>
      </c>
      <c r="M113" s="154">
        <f t="shared" si="9"/>
        <v>3200</v>
      </c>
      <c r="N113" s="155" t="s">
        <v>47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49</v>
      </c>
      <c r="M114" s="154">
        <f t="shared" si="9"/>
        <v>4800</v>
      </c>
      <c r="N114" s="155" t="s">
        <v>47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50</v>
      </c>
      <c r="M115" s="154">
        <f t="shared" si="9"/>
        <v>3200</v>
      </c>
      <c r="N115" s="155" t="s">
        <v>47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49</v>
      </c>
      <c r="M116" s="154">
        <f t="shared" si="9"/>
        <v>4800</v>
      </c>
      <c r="N116" s="155" t="s">
        <v>47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50</v>
      </c>
      <c r="M117" s="154">
        <f t="shared" si="9"/>
        <v>3200</v>
      </c>
      <c r="N117" s="155" t="s">
        <v>47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49</v>
      </c>
      <c r="M118" s="154">
        <f t="shared" si="9"/>
        <v>4800</v>
      </c>
      <c r="N118" s="155" t="s">
        <v>47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51</v>
      </c>
      <c r="M119" s="154">
        <f t="shared" si="9"/>
        <v>6400</v>
      </c>
      <c r="N119" s="155" t="s">
        <v>47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51</v>
      </c>
      <c r="M120" s="154">
        <f t="shared" si="9"/>
        <v>6400</v>
      </c>
      <c r="N120" s="155" t="s">
        <v>47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51</v>
      </c>
      <c r="M121" s="154">
        <f t="shared" si="9"/>
        <v>6400</v>
      </c>
      <c r="N121" s="155" t="s">
        <v>47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51</v>
      </c>
      <c r="M122" s="154">
        <f t="shared" si="9"/>
        <v>6400</v>
      </c>
      <c r="N122" s="155" t="s">
        <v>47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51</v>
      </c>
      <c r="M123" s="154">
        <f t="shared" si="9"/>
        <v>6400</v>
      </c>
      <c r="N123" s="155" t="s">
        <v>47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51</v>
      </c>
      <c r="M124" s="154">
        <f t="shared" si="9"/>
        <v>6400</v>
      </c>
      <c r="N124" s="155" t="s">
        <v>47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50</v>
      </c>
      <c r="M125" s="154">
        <f t="shared" si="9"/>
        <v>3200</v>
      </c>
      <c r="N125" s="155" t="s">
        <v>47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49</v>
      </c>
      <c r="M126" s="154">
        <f t="shared" si="9"/>
        <v>4800</v>
      </c>
      <c r="N126" s="155" t="s">
        <v>47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50</v>
      </c>
      <c r="M127" s="154">
        <f t="shared" si="9"/>
        <v>3200</v>
      </c>
      <c r="N127" s="155" t="s">
        <v>47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50</v>
      </c>
      <c r="M128" s="154">
        <f t="shared" si="9"/>
        <v>3200</v>
      </c>
      <c r="N128" s="155" t="s">
        <v>47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50</v>
      </c>
      <c r="M129" s="154">
        <f t="shared" si="9"/>
        <v>3200</v>
      </c>
      <c r="N129" s="155" t="s">
        <v>47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50</v>
      </c>
      <c r="M130" s="154">
        <f t="shared" si="9"/>
        <v>3200</v>
      </c>
      <c r="N130" s="155" t="s">
        <v>47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51</v>
      </c>
      <c r="M131" s="154">
        <f t="shared" si="9"/>
        <v>6400</v>
      </c>
      <c r="N131" s="155" t="s">
        <v>47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51</v>
      </c>
      <c r="M132" s="154">
        <f t="shared" ref="M132:M195" si="14">J132*1600</f>
        <v>6400</v>
      </c>
      <c r="N132" s="155" t="s">
        <v>47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51</v>
      </c>
      <c r="M133" s="154">
        <f t="shared" si="14"/>
        <v>6400</v>
      </c>
      <c r="N133" s="155" t="s">
        <v>47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49</v>
      </c>
      <c r="M134" s="154">
        <f t="shared" si="14"/>
        <v>4800</v>
      </c>
      <c r="N134" s="155" t="s">
        <v>47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49</v>
      </c>
      <c r="M135" s="154">
        <f t="shared" si="14"/>
        <v>4800</v>
      </c>
      <c r="N135" s="155" t="s">
        <v>47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51</v>
      </c>
      <c r="M136" s="154">
        <f t="shared" si="14"/>
        <v>6400</v>
      </c>
      <c r="N136" s="155" t="s">
        <v>47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51</v>
      </c>
      <c r="M137" s="154">
        <f t="shared" si="14"/>
        <v>6400</v>
      </c>
      <c r="N137" s="155" t="s">
        <v>47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51</v>
      </c>
      <c r="M138" s="154">
        <f t="shared" si="14"/>
        <v>6400</v>
      </c>
      <c r="N138" s="155" t="s">
        <v>47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49</v>
      </c>
      <c r="M139" s="154">
        <f t="shared" si="14"/>
        <v>4800</v>
      </c>
      <c r="N139" s="155" t="s">
        <v>47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51</v>
      </c>
      <c r="M140" s="154">
        <f t="shared" si="14"/>
        <v>6400</v>
      </c>
      <c r="N140" s="155" t="s">
        <v>47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51</v>
      </c>
      <c r="M141" s="154">
        <f t="shared" si="14"/>
        <v>6400</v>
      </c>
      <c r="N141" s="155" t="s">
        <v>47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51</v>
      </c>
      <c r="M142" s="154">
        <f t="shared" si="14"/>
        <v>6400</v>
      </c>
      <c r="N142" s="155" t="s">
        <v>47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51</v>
      </c>
      <c r="M143" s="154">
        <f t="shared" si="14"/>
        <v>6400</v>
      </c>
      <c r="N143" s="155" t="s">
        <v>47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51</v>
      </c>
      <c r="M144" s="154">
        <f t="shared" si="14"/>
        <v>6400</v>
      </c>
      <c r="N144" s="155" t="s">
        <v>47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51</v>
      </c>
      <c r="M145" s="154">
        <f t="shared" si="14"/>
        <v>6400</v>
      </c>
      <c r="N145" s="155" t="s">
        <v>47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51</v>
      </c>
      <c r="M146" s="154">
        <f t="shared" si="14"/>
        <v>6400</v>
      </c>
      <c r="N146" s="155" t="s">
        <v>47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51</v>
      </c>
      <c r="M147" s="154">
        <f t="shared" si="14"/>
        <v>6400</v>
      </c>
      <c r="N147" s="155" t="s">
        <v>47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51</v>
      </c>
      <c r="M148" s="154">
        <f t="shared" si="14"/>
        <v>6400</v>
      </c>
      <c r="N148" s="155" t="s">
        <v>47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50</v>
      </c>
      <c r="M149" s="154">
        <f t="shared" si="14"/>
        <v>3200</v>
      </c>
      <c r="N149" s="155" t="s">
        <v>47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50</v>
      </c>
      <c r="M150" s="154">
        <f t="shared" si="14"/>
        <v>3200</v>
      </c>
      <c r="N150" s="155" t="s">
        <v>47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51</v>
      </c>
      <c r="M151" s="154">
        <f t="shared" si="14"/>
        <v>6400</v>
      </c>
      <c r="N151" s="155" t="s">
        <v>47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49</v>
      </c>
      <c r="M152" s="154">
        <f t="shared" si="14"/>
        <v>4800</v>
      </c>
      <c r="N152" s="155" t="s">
        <v>47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49</v>
      </c>
      <c r="M153" s="154">
        <f t="shared" si="14"/>
        <v>4800</v>
      </c>
      <c r="N153" s="155" t="s">
        <v>47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49</v>
      </c>
      <c r="M154" s="154">
        <f t="shared" si="14"/>
        <v>4800</v>
      </c>
      <c r="N154" s="155" t="s">
        <v>47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49</v>
      </c>
      <c r="M155" s="154">
        <f t="shared" si="14"/>
        <v>4800</v>
      </c>
      <c r="N155" s="155" t="s">
        <v>47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51</v>
      </c>
      <c r="M156" s="154">
        <f t="shared" si="14"/>
        <v>6400</v>
      </c>
      <c r="N156" s="155" t="s">
        <v>47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50</v>
      </c>
      <c r="M157" s="154">
        <f t="shared" si="14"/>
        <v>3200</v>
      </c>
      <c r="N157" s="155" t="s">
        <v>47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47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47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51</v>
      </c>
      <c r="M160" s="154">
        <f t="shared" si="14"/>
        <v>6400</v>
      </c>
      <c r="N160" s="155" t="s">
        <v>47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49</v>
      </c>
      <c r="M161" s="154">
        <f t="shared" si="14"/>
        <v>4800</v>
      </c>
      <c r="N161" s="155" t="s">
        <v>47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51</v>
      </c>
      <c r="M162" s="154">
        <f t="shared" si="14"/>
        <v>6400</v>
      </c>
      <c r="N162" s="155" t="s">
        <v>47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47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51</v>
      </c>
      <c r="M164" s="154">
        <f t="shared" si="14"/>
        <v>6400</v>
      </c>
      <c r="N164" s="155" t="s">
        <v>47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50</v>
      </c>
      <c r="M165" s="154">
        <f t="shared" si="14"/>
        <v>3200</v>
      </c>
      <c r="N165" s="155" t="s">
        <v>47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50</v>
      </c>
      <c r="M166" s="154">
        <f t="shared" si="14"/>
        <v>3200</v>
      </c>
      <c r="N166" s="155" t="s">
        <v>47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51</v>
      </c>
      <c r="M167" s="154">
        <f t="shared" si="14"/>
        <v>6400</v>
      </c>
      <c r="N167" s="155" t="s">
        <v>47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51</v>
      </c>
      <c r="M168" s="154">
        <f t="shared" si="14"/>
        <v>6400</v>
      </c>
      <c r="N168" s="155" t="s">
        <v>47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49</v>
      </c>
      <c r="M169" s="154">
        <f t="shared" si="14"/>
        <v>4800</v>
      </c>
      <c r="N169" s="155" t="s">
        <v>47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51</v>
      </c>
      <c r="M170" s="154">
        <f t="shared" si="14"/>
        <v>6400</v>
      </c>
      <c r="N170" s="155" t="s">
        <v>47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50</v>
      </c>
      <c r="M171" s="154">
        <f t="shared" si="14"/>
        <v>3200</v>
      </c>
      <c r="N171" s="155" t="s">
        <v>47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49</v>
      </c>
      <c r="M172" s="154">
        <f t="shared" si="14"/>
        <v>4800</v>
      </c>
      <c r="N172" s="155" t="s">
        <v>47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51</v>
      </c>
      <c r="M173" s="154">
        <f t="shared" si="14"/>
        <v>6400</v>
      </c>
      <c r="N173" s="155" t="s">
        <v>47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49</v>
      </c>
      <c r="M174" s="154">
        <f t="shared" si="14"/>
        <v>4800</v>
      </c>
      <c r="N174" s="155" t="s">
        <v>47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51</v>
      </c>
      <c r="M175" s="154">
        <f t="shared" si="14"/>
        <v>6400</v>
      </c>
      <c r="N175" s="155" t="s">
        <v>47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50</v>
      </c>
      <c r="M176" s="154">
        <f t="shared" si="14"/>
        <v>3200</v>
      </c>
      <c r="N176" s="155" t="s">
        <v>47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51</v>
      </c>
      <c r="M177" s="154">
        <f t="shared" si="14"/>
        <v>6400</v>
      </c>
      <c r="N177" s="155" t="s">
        <v>47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50</v>
      </c>
      <c r="M178" s="154">
        <f t="shared" si="14"/>
        <v>3200</v>
      </c>
      <c r="N178" s="155" t="s">
        <v>47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51</v>
      </c>
      <c r="M179" s="154">
        <f t="shared" si="14"/>
        <v>6400</v>
      </c>
      <c r="N179" s="155" t="s">
        <v>47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49</v>
      </c>
      <c r="M180" s="154">
        <f t="shared" si="14"/>
        <v>4800</v>
      </c>
      <c r="N180" s="155" t="s">
        <v>47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47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51</v>
      </c>
      <c r="M182" s="154">
        <f t="shared" si="14"/>
        <v>6400</v>
      </c>
      <c r="N182" s="155" t="s">
        <v>47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51</v>
      </c>
      <c r="M183" s="154">
        <f t="shared" si="14"/>
        <v>6400</v>
      </c>
      <c r="N183" s="155" t="s">
        <v>47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51</v>
      </c>
      <c r="M184" s="154">
        <f t="shared" si="14"/>
        <v>6400</v>
      </c>
      <c r="N184" s="155" t="s">
        <v>47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51</v>
      </c>
      <c r="M185" s="154">
        <f t="shared" si="14"/>
        <v>6400</v>
      </c>
      <c r="N185" s="155" t="s">
        <v>47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51</v>
      </c>
      <c r="M186" s="154">
        <f t="shared" si="14"/>
        <v>6400</v>
      </c>
      <c r="N186" s="155" t="s">
        <v>47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51</v>
      </c>
      <c r="M187" s="154">
        <f t="shared" si="14"/>
        <v>6400</v>
      </c>
      <c r="N187" s="155" t="s">
        <v>47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51</v>
      </c>
      <c r="M188" s="154">
        <f t="shared" si="14"/>
        <v>6400</v>
      </c>
      <c r="N188" s="155" t="s">
        <v>47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49</v>
      </c>
      <c r="M189" s="154">
        <f t="shared" si="14"/>
        <v>4800</v>
      </c>
      <c r="N189" s="155" t="s">
        <v>47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50</v>
      </c>
      <c r="M190" s="154">
        <f t="shared" si="14"/>
        <v>3200</v>
      </c>
      <c r="N190" s="155" t="s">
        <v>47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49</v>
      </c>
      <c r="M191" s="154">
        <f t="shared" si="14"/>
        <v>4800</v>
      </c>
      <c r="N191" s="155" t="s">
        <v>47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51</v>
      </c>
      <c r="M192" s="154">
        <f t="shared" si="14"/>
        <v>6400</v>
      </c>
      <c r="N192" s="155" t="s">
        <v>47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51</v>
      </c>
      <c r="M193" s="154">
        <f t="shared" si="14"/>
        <v>6400</v>
      </c>
      <c r="N193" s="155" t="s">
        <v>47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50</v>
      </c>
      <c r="M194" s="154">
        <f t="shared" si="14"/>
        <v>3200</v>
      </c>
      <c r="N194" s="155" t="s">
        <v>47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49</v>
      </c>
      <c r="M195" s="154">
        <f t="shared" si="14"/>
        <v>4800</v>
      </c>
      <c r="N195" s="155" t="s">
        <v>47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50</v>
      </c>
      <c r="M196" s="154">
        <f t="shared" ref="M196:M259" si="19">J196*1600</f>
        <v>3200</v>
      </c>
      <c r="N196" s="155" t="s">
        <v>47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51</v>
      </c>
      <c r="M197" s="154">
        <f t="shared" si="19"/>
        <v>6400</v>
      </c>
      <c r="N197" s="155" t="s">
        <v>47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51</v>
      </c>
      <c r="M198" s="154">
        <f t="shared" si="19"/>
        <v>6400</v>
      </c>
      <c r="N198" s="155" t="s">
        <v>47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51</v>
      </c>
      <c r="M199" s="154">
        <f t="shared" si="19"/>
        <v>6400</v>
      </c>
      <c r="N199" s="155" t="s">
        <v>47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50</v>
      </c>
      <c r="M200" s="154">
        <f t="shared" si="19"/>
        <v>3200</v>
      </c>
      <c r="N200" s="155" t="s">
        <v>47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49</v>
      </c>
      <c r="M201" s="154">
        <f t="shared" si="19"/>
        <v>4800</v>
      </c>
      <c r="N201" s="155" t="s">
        <v>47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51</v>
      </c>
      <c r="M202" s="154">
        <f t="shared" si="19"/>
        <v>6400</v>
      </c>
      <c r="N202" s="155" t="s">
        <v>47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51</v>
      </c>
      <c r="M203" s="154">
        <f t="shared" si="19"/>
        <v>6400</v>
      </c>
      <c r="N203" s="155" t="s">
        <v>47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51</v>
      </c>
      <c r="M204" s="154">
        <f t="shared" si="19"/>
        <v>6400</v>
      </c>
      <c r="N204" s="155" t="s">
        <v>47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50</v>
      </c>
      <c r="M205" s="154">
        <f t="shared" si="19"/>
        <v>3200</v>
      </c>
      <c r="N205" s="155" t="s">
        <v>47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49</v>
      </c>
      <c r="M206" s="154">
        <f t="shared" si="19"/>
        <v>4800</v>
      </c>
      <c r="N206" s="155" t="s">
        <v>47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49</v>
      </c>
      <c r="M207" s="154">
        <f t="shared" si="19"/>
        <v>4800</v>
      </c>
      <c r="N207" s="155" t="s">
        <v>47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51</v>
      </c>
      <c r="M208" s="154">
        <f t="shared" si="19"/>
        <v>6400</v>
      </c>
      <c r="N208" s="155" t="s">
        <v>47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50</v>
      </c>
      <c r="M209" s="154">
        <f t="shared" si="19"/>
        <v>3200</v>
      </c>
      <c r="N209" s="155" t="s">
        <v>47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51</v>
      </c>
      <c r="M210" s="154">
        <f t="shared" si="19"/>
        <v>6400</v>
      </c>
      <c r="N210" s="155" t="s">
        <v>47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49</v>
      </c>
      <c r="M211" s="154">
        <f t="shared" si="19"/>
        <v>4800</v>
      </c>
      <c r="N211" s="155" t="s">
        <v>47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50</v>
      </c>
      <c r="M212" s="154">
        <f t="shared" si="19"/>
        <v>3200</v>
      </c>
      <c r="N212" s="155" t="s">
        <v>47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51</v>
      </c>
      <c r="M213" s="154">
        <f t="shared" si="19"/>
        <v>6400</v>
      </c>
      <c r="N213" s="155" t="s">
        <v>47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49</v>
      </c>
      <c r="M214" s="154">
        <f t="shared" si="19"/>
        <v>4800</v>
      </c>
      <c r="N214" s="155" t="s">
        <v>47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50</v>
      </c>
      <c r="M215" s="154">
        <f t="shared" si="19"/>
        <v>3200</v>
      </c>
      <c r="N215" s="155" t="s">
        <v>47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51</v>
      </c>
      <c r="M216" s="154">
        <f t="shared" si="19"/>
        <v>6400</v>
      </c>
      <c r="N216" s="168" t="s">
        <v>47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49</v>
      </c>
      <c r="M217" s="154">
        <f t="shared" si="19"/>
        <v>4800</v>
      </c>
      <c r="N217" s="168" t="s">
        <v>47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50</v>
      </c>
      <c r="M218" s="154">
        <f t="shared" si="19"/>
        <v>3200</v>
      </c>
      <c r="N218" s="155" t="s">
        <v>47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50</v>
      </c>
      <c r="M219" s="154">
        <f t="shared" si="19"/>
        <v>3200</v>
      </c>
      <c r="N219" s="155" t="s">
        <v>47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50</v>
      </c>
      <c r="M220" s="154">
        <f t="shared" si="19"/>
        <v>3200</v>
      </c>
      <c r="N220" s="155" t="s">
        <v>47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49</v>
      </c>
      <c r="M221" s="154">
        <f t="shared" si="19"/>
        <v>4800</v>
      </c>
      <c r="N221" s="155" t="s">
        <v>47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49</v>
      </c>
      <c r="M222" s="154">
        <f t="shared" si="19"/>
        <v>4800</v>
      </c>
      <c r="N222" s="155" t="s">
        <v>47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50</v>
      </c>
      <c r="M223" s="154">
        <f t="shared" si="19"/>
        <v>3200</v>
      </c>
      <c r="N223" s="155" t="s">
        <v>47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49</v>
      </c>
      <c r="M224" s="154">
        <f t="shared" si="19"/>
        <v>4800</v>
      </c>
      <c r="N224" s="155" t="s">
        <v>47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49</v>
      </c>
      <c r="M225" s="154">
        <f t="shared" si="19"/>
        <v>4800</v>
      </c>
      <c r="N225" s="155" t="s">
        <v>47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50</v>
      </c>
      <c r="M226" s="154">
        <f t="shared" si="19"/>
        <v>3200</v>
      </c>
      <c r="N226" s="155" t="s">
        <v>47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49</v>
      </c>
      <c r="M227" s="154">
        <f t="shared" si="19"/>
        <v>4800</v>
      </c>
      <c r="N227" s="155" t="s">
        <v>47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49</v>
      </c>
      <c r="M228" s="154">
        <f t="shared" si="19"/>
        <v>4800</v>
      </c>
      <c r="N228" s="155" t="s">
        <v>47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50</v>
      </c>
      <c r="M229" s="154">
        <f t="shared" si="19"/>
        <v>3200</v>
      </c>
      <c r="N229" s="155" t="s">
        <v>47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49</v>
      </c>
      <c r="M230" s="154">
        <f t="shared" si="19"/>
        <v>4800</v>
      </c>
      <c r="N230" s="155" t="s">
        <v>47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49</v>
      </c>
      <c r="M231" s="154">
        <f t="shared" si="19"/>
        <v>4800</v>
      </c>
      <c r="N231" s="155" t="s">
        <v>47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50</v>
      </c>
      <c r="M232" s="154">
        <f t="shared" si="19"/>
        <v>3200</v>
      </c>
      <c r="N232" s="155" t="s">
        <v>47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50</v>
      </c>
      <c r="M233" s="154">
        <f t="shared" si="19"/>
        <v>3200</v>
      </c>
      <c r="N233" s="155" t="s">
        <v>47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49</v>
      </c>
      <c r="M234" s="154">
        <f t="shared" si="19"/>
        <v>4800</v>
      </c>
      <c r="N234" s="155" t="s">
        <v>47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51</v>
      </c>
      <c r="M235" s="154">
        <f t="shared" si="19"/>
        <v>6400</v>
      </c>
      <c r="N235" s="155" t="s">
        <v>47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50</v>
      </c>
      <c r="M236" s="154">
        <f t="shared" si="19"/>
        <v>3200</v>
      </c>
      <c r="N236" s="155" t="s">
        <v>47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49</v>
      </c>
      <c r="M237" s="154">
        <f t="shared" si="19"/>
        <v>4800</v>
      </c>
      <c r="N237" s="155" t="s">
        <v>47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51</v>
      </c>
      <c r="M238" s="154">
        <f t="shared" si="19"/>
        <v>6400</v>
      </c>
      <c r="N238" s="155" t="s">
        <v>47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49</v>
      </c>
      <c r="M239" s="154">
        <f t="shared" si="19"/>
        <v>4800</v>
      </c>
      <c r="N239" s="155" t="s">
        <v>47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50</v>
      </c>
      <c r="M240" s="154">
        <f t="shared" si="19"/>
        <v>3200</v>
      </c>
      <c r="N240" s="155" t="s">
        <v>47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50</v>
      </c>
      <c r="M241" s="154">
        <f t="shared" si="19"/>
        <v>3200</v>
      </c>
      <c r="N241" s="155" t="s">
        <v>47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49</v>
      </c>
      <c r="M242" s="154">
        <f t="shared" si="19"/>
        <v>4800</v>
      </c>
      <c r="N242" s="155" t="s">
        <v>47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49</v>
      </c>
      <c r="M243" s="154">
        <f t="shared" si="19"/>
        <v>4800</v>
      </c>
      <c r="N243" s="155" t="s">
        <v>47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50</v>
      </c>
      <c r="M244" s="154">
        <f t="shared" si="19"/>
        <v>3200</v>
      </c>
      <c r="N244" s="155" t="s">
        <v>47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51</v>
      </c>
      <c r="M245" s="154">
        <f t="shared" si="19"/>
        <v>6400</v>
      </c>
      <c r="N245" s="155" t="s">
        <v>47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51</v>
      </c>
      <c r="M246" s="154">
        <f t="shared" si="19"/>
        <v>6400</v>
      </c>
      <c r="N246" s="155" t="s">
        <v>47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51</v>
      </c>
      <c r="M247" s="154">
        <f t="shared" si="19"/>
        <v>6400</v>
      </c>
      <c r="N247" s="155" t="s">
        <v>47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945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47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946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47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947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47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948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47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949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47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950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47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951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47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952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47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953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47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949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47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947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47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952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47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51</v>
      </c>
      <c r="M260" s="154">
        <f t="shared" ref="M260:M323" si="24">J260*1600</f>
        <v>6400</v>
      </c>
      <c r="N260" s="155" t="s">
        <v>47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51</v>
      </c>
      <c r="M261" s="154">
        <f t="shared" si="24"/>
        <v>6400</v>
      </c>
      <c r="N261" s="155" t="s">
        <v>47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47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51</v>
      </c>
      <c r="M263" s="154">
        <f t="shared" si="24"/>
        <v>6400</v>
      </c>
      <c r="N263" s="155" t="s">
        <v>47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49</v>
      </c>
      <c r="M264" s="154">
        <f t="shared" si="24"/>
        <v>4800</v>
      </c>
      <c r="N264" s="155" t="s">
        <v>47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49</v>
      </c>
      <c r="M265" s="154">
        <f t="shared" si="24"/>
        <v>4800</v>
      </c>
      <c r="N265" s="155" t="s">
        <v>47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49</v>
      </c>
      <c r="M266" s="154">
        <f t="shared" si="24"/>
        <v>4800</v>
      </c>
      <c r="N266" s="155" t="s">
        <v>47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49</v>
      </c>
      <c r="M267" s="154">
        <f t="shared" si="24"/>
        <v>4800</v>
      </c>
      <c r="N267" s="155" t="s">
        <v>47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49</v>
      </c>
      <c r="M268" s="154">
        <f t="shared" si="24"/>
        <v>4800</v>
      </c>
      <c r="N268" s="155" t="s">
        <v>47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50</v>
      </c>
      <c r="M269" s="154">
        <f t="shared" si="24"/>
        <v>3200</v>
      </c>
      <c r="N269" s="155" t="s">
        <v>47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50</v>
      </c>
      <c r="M270" s="154">
        <f t="shared" si="24"/>
        <v>3200</v>
      </c>
      <c r="N270" s="155" t="s">
        <v>47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50</v>
      </c>
      <c r="M271" s="154">
        <f t="shared" si="24"/>
        <v>3200</v>
      </c>
      <c r="N271" s="155" t="s">
        <v>47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50</v>
      </c>
      <c r="M272" s="154">
        <f t="shared" si="24"/>
        <v>3200</v>
      </c>
      <c r="N272" s="155" t="s">
        <v>47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51</v>
      </c>
      <c r="M273" s="154">
        <f t="shared" si="24"/>
        <v>6400</v>
      </c>
      <c r="N273" s="155" t="s">
        <v>47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51</v>
      </c>
      <c r="M274" s="154">
        <f t="shared" si="24"/>
        <v>6400</v>
      </c>
      <c r="N274" s="155" t="s">
        <v>47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51</v>
      </c>
      <c r="M275" s="154">
        <f t="shared" si="24"/>
        <v>6400</v>
      </c>
      <c r="N275" s="155" t="s">
        <v>47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50</v>
      </c>
      <c r="M276" s="154">
        <f t="shared" si="24"/>
        <v>3200</v>
      </c>
      <c r="N276" s="155" t="s">
        <v>47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49</v>
      </c>
      <c r="M277" s="154">
        <f t="shared" si="24"/>
        <v>4800</v>
      </c>
      <c r="N277" s="155" t="s">
        <v>47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50</v>
      </c>
      <c r="M278" s="154">
        <f t="shared" si="24"/>
        <v>3200</v>
      </c>
      <c r="N278" s="155" t="s">
        <v>47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49</v>
      </c>
      <c r="M279" s="154">
        <f t="shared" si="24"/>
        <v>4800</v>
      </c>
      <c r="N279" s="155" t="s">
        <v>47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50</v>
      </c>
      <c r="M280" s="154">
        <f t="shared" si="24"/>
        <v>3200</v>
      </c>
      <c r="N280" s="155" t="s">
        <v>47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49</v>
      </c>
      <c r="M281" s="154">
        <f t="shared" si="24"/>
        <v>4800</v>
      </c>
      <c r="N281" s="155" t="s">
        <v>47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51</v>
      </c>
      <c r="M282" s="154">
        <f t="shared" si="24"/>
        <v>6400</v>
      </c>
      <c r="N282" s="155" t="s">
        <v>47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49</v>
      </c>
      <c r="M283" s="154">
        <f t="shared" si="24"/>
        <v>4800</v>
      </c>
      <c r="N283" s="155" t="s">
        <v>47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49</v>
      </c>
      <c r="M284" s="154">
        <f t="shared" si="24"/>
        <v>4800</v>
      </c>
      <c r="N284" s="155" t="s">
        <v>47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49</v>
      </c>
      <c r="M285" s="154">
        <f t="shared" si="24"/>
        <v>4800</v>
      </c>
      <c r="N285" s="155" t="s">
        <v>47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49</v>
      </c>
      <c r="M286" s="154">
        <f t="shared" si="24"/>
        <v>4800</v>
      </c>
      <c r="N286" s="155" t="s">
        <v>47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50</v>
      </c>
      <c r="M287" s="154">
        <f t="shared" si="24"/>
        <v>3200</v>
      </c>
      <c r="N287" s="155" t="s">
        <v>47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50</v>
      </c>
      <c r="M288" s="154">
        <f t="shared" si="24"/>
        <v>3200</v>
      </c>
      <c r="N288" s="155" t="s">
        <v>47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50</v>
      </c>
      <c r="M289" s="154">
        <f t="shared" si="24"/>
        <v>3200</v>
      </c>
      <c r="N289" s="155" t="s">
        <v>47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50</v>
      </c>
      <c r="M290" s="154">
        <f t="shared" si="24"/>
        <v>3200</v>
      </c>
      <c r="N290" s="155" t="s">
        <v>47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49</v>
      </c>
      <c r="M291" s="154">
        <f t="shared" si="24"/>
        <v>4800</v>
      </c>
      <c r="N291" s="155" t="s">
        <v>47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50</v>
      </c>
      <c r="M292" s="154">
        <f t="shared" si="24"/>
        <v>3200</v>
      </c>
      <c r="N292" s="155" t="s">
        <v>47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51</v>
      </c>
      <c r="M293" s="154">
        <f t="shared" si="24"/>
        <v>6400</v>
      </c>
      <c r="N293" s="155" t="s">
        <v>47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51</v>
      </c>
      <c r="M294" s="154">
        <f t="shared" si="24"/>
        <v>6400</v>
      </c>
      <c r="N294" s="155" t="s">
        <v>47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49</v>
      </c>
      <c r="M295" s="154">
        <f t="shared" si="24"/>
        <v>4800</v>
      </c>
      <c r="N295" s="155" t="s">
        <v>47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49</v>
      </c>
      <c r="M296" s="154">
        <f t="shared" si="24"/>
        <v>4800</v>
      </c>
      <c r="N296" s="155" t="s">
        <v>47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49</v>
      </c>
      <c r="M297" s="154">
        <f t="shared" si="24"/>
        <v>4800</v>
      </c>
      <c r="N297" s="155" t="s">
        <v>47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51</v>
      </c>
      <c r="M298" s="154">
        <f t="shared" si="24"/>
        <v>6400</v>
      </c>
      <c r="N298" s="155" t="s">
        <v>47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50</v>
      </c>
      <c r="M299" s="154">
        <f t="shared" si="24"/>
        <v>3200</v>
      </c>
      <c r="N299" s="155" t="s">
        <v>47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51</v>
      </c>
      <c r="M300" s="154">
        <f t="shared" si="24"/>
        <v>6400</v>
      </c>
      <c r="N300" s="155" t="s">
        <v>47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49</v>
      </c>
      <c r="M301" s="154">
        <f t="shared" si="24"/>
        <v>4800</v>
      </c>
      <c r="N301" s="155" t="s">
        <v>47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49</v>
      </c>
      <c r="M302" s="154">
        <f t="shared" si="24"/>
        <v>4800</v>
      </c>
      <c r="N302" s="155" t="s">
        <v>47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49</v>
      </c>
      <c r="M303" s="154">
        <f t="shared" si="24"/>
        <v>4800</v>
      </c>
      <c r="N303" s="155" t="s">
        <v>47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49</v>
      </c>
      <c r="M304" s="154">
        <f t="shared" si="24"/>
        <v>4800</v>
      </c>
      <c r="N304" s="168" t="s">
        <v>47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50</v>
      </c>
      <c r="M305" s="154">
        <f t="shared" si="24"/>
        <v>3200</v>
      </c>
      <c r="N305" s="168" t="s">
        <v>47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51</v>
      </c>
      <c r="M306" s="154">
        <f t="shared" si="24"/>
        <v>6400</v>
      </c>
      <c r="N306" s="168" t="s">
        <v>47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51</v>
      </c>
      <c r="M307" s="154">
        <f t="shared" si="24"/>
        <v>6400</v>
      </c>
      <c r="N307" s="168" t="s">
        <v>47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51</v>
      </c>
      <c r="M308" s="154">
        <f t="shared" si="24"/>
        <v>6400</v>
      </c>
      <c r="N308" s="168" t="s">
        <v>47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51</v>
      </c>
      <c r="M309" s="154">
        <f t="shared" si="24"/>
        <v>6400</v>
      </c>
      <c r="N309" s="168" t="s">
        <v>47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51</v>
      </c>
      <c r="M310" s="154">
        <f t="shared" si="24"/>
        <v>6400</v>
      </c>
      <c r="N310" s="168" t="s">
        <v>47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51</v>
      </c>
      <c r="M311" s="154">
        <f t="shared" si="24"/>
        <v>6400</v>
      </c>
      <c r="N311" s="168" t="s">
        <v>47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49</v>
      </c>
      <c r="M312" s="154">
        <f t="shared" si="24"/>
        <v>4800</v>
      </c>
      <c r="N312" s="168" t="s">
        <v>47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49</v>
      </c>
      <c r="M313" s="154">
        <f t="shared" si="24"/>
        <v>4800</v>
      </c>
      <c r="N313" s="168" t="s">
        <v>47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50</v>
      </c>
      <c r="M314" s="154">
        <f t="shared" si="24"/>
        <v>3200</v>
      </c>
      <c r="N314" s="168" t="s">
        <v>47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50</v>
      </c>
      <c r="M315" s="154">
        <f t="shared" si="24"/>
        <v>3200</v>
      </c>
      <c r="N315" s="168" t="s">
        <v>47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50</v>
      </c>
      <c r="M316" s="154">
        <f t="shared" si="24"/>
        <v>3200</v>
      </c>
      <c r="N316" s="168" t="s">
        <v>47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49</v>
      </c>
      <c r="M317" s="154">
        <f t="shared" si="24"/>
        <v>4800</v>
      </c>
      <c r="N317" s="168" t="s">
        <v>47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49</v>
      </c>
      <c r="M318" s="154">
        <f t="shared" si="24"/>
        <v>4800</v>
      </c>
      <c r="N318" s="168" t="s">
        <v>47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50</v>
      </c>
      <c r="M319" s="154">
        <f t="shared" si="24"/>
        <v>3200</v>
      </c>
      <c r="N319" s="168" t="s">
        <v>47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51</v>
      </c>
      <c r="M320" s="154">
        <f t="shared" si="24"/>
        <v>6400</v>
      </c>
      <c r="N320" s="168" t="s">
        <v>47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51</v>
      </c>
      <c r="M321" s="154">
        <f t="shared" si="24"/>
        <v>6400</v>
      </c>
      <c r="N321" s="168" t="s">
        <v>47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49</v>
      </c>
      <c r="M322" s="154">
        <f t="shared" si="24"/>
        <v>4800</v>
      </c>
      <c r="N322" s="155" t="s">
        <v>47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49</v>
      </c>
      <c r="M323" s="154">
        <f t="shared" si="24"/>
        <v>4800</v>
      </c>
      <c r="N323" s="155" t="s">
        <v>47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50</v>
      </c>
      <c r="M324" s="154">
        <f t="shared" ref="M324:M387" si="29">J324*1600</f>
        <v>3200</v>
      </c>
      <c r="N324" s="155" t="s">
        <v>47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50</v>
      </c>
      <c r="M325" s="154">
        <f t="shared" si="29"/>
        <v>3200</v>
      </c>
      <c r="N325" s="155" t="s">
        <v>47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50</v>
      </c>
      <c r="M326" s="154">
        <f t="shared" si="29"/>
        <v>3200</v>
      </c>
      <c r="N326" s="155" t="s">
        <v>47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49</v>
      </c>
      <c r="M327" s="154">
        <f t="shared" si="29"/>
        <v>4800</v>
      </c>
      <c r="N327" s="155" t="s">
        <v>47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50</v>
      </c>
      <c r="M328" s="154">
        <f t="shared" si="29"/>
        <v>3200</v>
      </c>
      <c r="N328" s="155" t="s">
        <v>47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49</v>
      </c>
      <c r="M329" s="154">
        <f t="shared" si="29"/>
        <v>4800</v>
      </c>
      <c r="N329" s="155" t="s">
        <v>47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49</v>
      </c>
      <c r="M330" s="154">
        <f t="shared" si="29"/>
        <v>4800</v>
      </c>
      <c r="N330" s="155" t="s">
        <v>47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49</v>
      </c>
      <c r="M331" s="154">
        <f t="shared" si="29"/>
        <v>4800</v>
      </c>
      <c r="N331" s="155" t="s">
        <v>47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50</v>
      </c>
      <c r="M332" s="154">
        <f t="shared" si="29"/>
        <v>3200</v>
      </c>
      <c r="N332" s="155" t="s">
        <v>47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50</v>
      </c>
      <c r="M333" s="154">
        <f t="shared" si="29"/>
        <v>3200</v>
      </c>
      <c r="N333" s="155" t="s">
        <v>47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51</v>
      </c>
      <c r="M334" s="154">
        <f t="shared" si="29"/>
        <v>6400</v>
      </c>
      <c r="N334" s="155" t="s">
        <v>47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51</v>
      </c>
      <c r="M335" s="154">
        <f t="shared" si="29"/>
        <v>6400</v>
      </c>
      <c r="N335" s="155" t="s">
        <v>47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51</v>
      </c>
      <c r="M336" s="154">
        <f t="shared" si="29"/>
        <v>6400</v>
      </c>
      <c r="N336" s="155" t="s">
        <v>47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49</v>
      </c>
      <c r="M337" s="154">
        <f t="shared" si="29"/>
        <v>4800</v>
      </c>
      <c r="N337" s="155" t="s">
        <v>47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49</v>
      </c>
      <c r="M338" s="154">
        <f t="shared" si="29"/>
        <v>4800</v>
      </c>
      <c r="N338" s="155" t="s">
        <v>47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49</v>
      </c>
      <c r="M339" s="154">
        <f t="shared" si="29"/>
        <v>4800</v>
      </c>
      <c r="N339" s="155" t="s">
        <v>47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49</v>
      </c>
      <c r="M340" s="154">
        <f t="shared" si="29"/>
        <v>4800</v>
      </c>
      <c r="N340" s="155" t="s">
        <v>47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50</v>
      </c>
      <c r="M341" s="154">
        <f t="shared" si="29"/>
        <v>3200</v>
      </c>
      <c r="N341" s="155" t="s">
        <v>47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51</v>
      </c>
      <c r="M342" s="154">
        <f t="shared" si="29"/>
        <v>6400</v>
      </c>
      <c r="N342" s="155" t="s">
        <v>47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51</v>
      </c>
      <c r="M343" s="154">
        <f t="shared" si="29"/>
        <v>6400</v>
      </c>
      <c r="N343" s="155" t="s">
        <v>47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49</v>
      </c>
      <c r="M344" s="154">
        <f t="shared" si="29"/>
        <v>4800</v>
      </c>
      <c r="N344" s="155" t="s">
        <v>47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49</v>
      </c>
      <c r="M345" s="154">
        <f t="shared" si="29"/>
        <v>4800</v>
      </c>
      <c r="N345" s="155" t="s">
        <v>47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49</v>
      </c>
      <c r="M346" s="154">
        <f t="shared" si="29"/>
        <v>4800</v>
      </c>
      <c r="N346" s="155" t="s">
        <v>47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50</v>
      </c>
      <c r="M347" s="154">
        <f t="shared" si="29"/>
        <v>3200</v>
      </c>
      <c r="N347" s="155" t="s">
        <v>47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51</v>
      </c>
      <c r="M348" s="154">
        <f t="shared" si="29"/>
        <v>6400</v>
      </c>
      <c r="N348" s="155" t="s">
        <v>47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51</v>
      </c>
      <c r="M349" s="154">
        <f t="shared" si="29"/>
        <v>6400</v>
      </c>
      <c r="N349" s="155" t="s">
        <v>47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50</v>
      </c>
      <c r="M350" s="154">
        <f t="shared" si="29"/>
        <v>3200</v>
      </c>
      <c r="N350" s="155" t="s">
        <v>47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50</v>
      </c>
      <c r="M351" s="154">
        <f t="shared" si="29"/>
        <v>3200</v>
      </c>
      <c r="N351" s="155" t="s">
        <v>47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49</v>
      </c>
      <c r="M352" s="154">
        <f t="shared" si="29"/>
        <v>4800</v>
      </c>
      <c r="N352" s="155" t="s">
        <v>47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50</v>
      </c>
      <c r="M353" s="154">
        <f t="shared" si="29"/>
        <v>3200</v>
      </c>
      <c r="N353" s="155" t="s">
        <v>47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51</v>
      </c>
      <c r="M354" s="154">
        <f t="shared" si="29"/>
        <v>6400</v>
      </c>
      <c r="N354" s="155" t="s">
        <v>47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51</v>
      </c>
      <c r="M355" s="154">
        <f t="shared" si="29"/>
        <v>6400</v>
      </c>
      <c r="N355" s="155" t="s">
        <v>47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51</v>
      </c>
      <c r="M356" s="154">
        <f t="shared" si="29"/>
        <v>6400</v>
      </c>
      <c r="N356" s="155" t="s">
        <v>47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51</v>
      </c>
      <c r="M357" s="154">
        <f t="shared" si="29"/>
        <v>6400</v>
      </c>
      <c r="N357" s="155" t="s">
        <v>47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50</v>
      </c>
      <c r="M358" s="154">
        <f t="shared" si="29"/>
        <v>3200</v>
      </c>
      <c r="N358" s="155" t="s">
        <v>47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50</v>
      </c>
      <c r="M359" s="154">
        <f t="shared" si="29"/>
        <v>3200</v>
      </c>
      <c r="N359" s="155" t="s">
        <v>47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50</v>
      </c>
      <c r="M360" s="154">
        <f t="shared" si="29"/>
        <v>3200</v>
      </c>
      <c r="N360" s="155" t="s">
        <v>47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49</v>
      </c>
      <c r="M361" s="154">
        <f t="shared" si="29"/>
        <v>4800</v>
      </c>
      <c r="N361" s="155" t="s">
        <v>47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49</v>
      </c>
      <c r="M362" s="154">
        <f t="shared" si="29"/>
        <v>4800</v>
      </c>
      <c r="N362" s="155" t="s">
        <v>47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50</v>
      </c>
      <c r="M363" s="154">
        <f t="shared" si="29"/>
        <v>3200</v>
      </c>
      <c r="N363" s="155" t="s">
        <v>47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51</v>
      </c>
      <c r="M364" s="154">
        <f t="shared" si="29"/>
        <v>6400</v>
      </c>
      <c r="N364" s="155" t="s">
        <v>47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49</v>
      </c>
      <c r="M365" s="154">
        <f t="shared" si="29"/>
        <v>4800</v>
      </c>
      <c r="N365" s="155" t="s">
        <v>47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49</v>
      </c>
      <c r="M366" s="154">
        <f t="shared" si="29"/>
        <v>4800</v>
      </c>
      <c r="N366" s="155" t="s">
        <v>47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51</v>
      </c>
      <c r="M367" s="154">
        <f t="shared" si="29"/>
        <v>6400</v>
      </c>
      <c r="N367" s="155" t="s">
        <v>47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50</v>
      </c>
      <c r="M368" s="154">
        <f t="shared" si="29"/>
        <v>3200</v>
      </c>
      <c r="N368" s="155" t="s">
        <v>47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51</v>
      </c>
      <c r="M369" s="154">
        <f t="shared" si="29"/>
        <v>6400</v>
      </c>
      <c r="N369" s="155" t="s">
        <v>47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49</v>
      </c>
      <c r="M370" s="154">
        <f t="shared" si="29"/>
        <v>4800</v>
      </c>
      <c r="N370" s="155" t="s">
        <v>47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50</v>
      </c>
      <c r="M371" s="154">
        <f t="shared" si="29"/>
        <v>3200</v>
      </c>
      <c r="N371" s="155" t="s">
        <v>47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49</v>
      </c>
      <c r="M372" s="154">
        <f t="shared" si="29"/>
        <v>4800</v>
      </c>
      <c r="N372" s="155" t="s">
        <v>47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50</v>
      </c>
      <c r="M373" s="154">
        <f t="shared" si="29"/>
        <v>3200</v>
      </c>
      <c r="N373" s="155" t="s">
        <v>47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51</v>
      </c>
      <c r="M374" s="154">
        <f t="shared" si="29"/>
        <v>6400</v>
      </c>
      <c r="N374" s="155" t="s">
        <v>47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51</v>
      </c>
      <c r="M375" s="154">
        <f t="shared" si="29"/>
        <v>6400</v>
      </c>
      <c r="N375" s="155" t="s">
        <v>47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51</v>
      </c>
      <c r="M376" s="154">
        <f t="shared" si="29"/>
        <v>6400</v>
      </c>
      <c r="N376" s="155" t="s">
        <v>47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49</v>
      </c>
      <c r="M377" s="154">
        <f t="shared" si="29"/>
        <v>4800</v>
      </c>
      <c r="N377" s="155" t="s">
        <v>47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51</v>
      </c>
      <c r="M378" s="154">
        <f t="shared" si="29"/>
        <v>6400</v>
      </c>
      <c r="N378" s="155" t="s">
        <v>47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49</v>
      </c>
      <c r="M379" s="154">
        <f t="shared" si="29"/>
        <v>4800</v>
      </c>
      <c r="N379" s="155" t="s">
        <v>47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50</v>
      </c>
      <c r="M380" s="154">
        <f t="shared" si="29"/>
        <v>3200</v>
      </c>
      <c r="N380" s="155" t="s">
        <v>47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49</v>
      </c>
      <c r="M381" s="154">
        <f t="shared" si="29"/>
        <v>4800</v>
      </c>
      <c r="N381" s="155" t="s">
        <v>47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49</v>
      </c>
      <c r="M382" s="154">
        <f t="shared" si="29"/>
        <v>4800</v>
      </c>
      <c r="N382" s="155" t="s">
        <v>47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50</v>
      </c>
      <c r="M383" s="154">
        <f t="shared" si="29"/>
        <v>3200</v>
      </c>
      <c r="N383" s="155" t="s">
        <v>47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51</v>
      </c>
      <c r="M384" s="154">
        <f t="shared" si="29"/>
        <v>6400</v>
      </c>
      <c r="N384" s="155" t="s">
        <v>47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51</v>
      </c>
      <c r="M385" s="154">
        <f t="shared" si="29"/>
        <v>6400</v>
      </c>
      <c r="N385" s="155" t="s">
        <v>47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51</v>
      </c>
      <c r="M386" s="154">
        <f t="shared" si="29"/>
        <v>6400</v>
      </c>
      <c r="N386" s="155" t="s">
        <v>47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51</v>
      </c>
      <c r="M387" s="154">
        <f t="shared" si="29"/>
        <v>6400</v>
      </c>
      <c r="N387" s="155" t="s">
        <v>47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49</v>
      </c>
      <c r="M388" s="154">
        <f t="shared" ref="M388:M451" si="34">J388*1600</f>
        <v>4800</v>
      </c>
      <c r="N388" s="155" t="s">
        <v>47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50</v>
      </c>
      <c r="M389" s="154">
        <f t="shared" si="34"/>
        <v>3200</v>
      </c>
      <c r="N389" s="155" t="s">
        <v>47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50</v>
      </c>
      <c r="M390" s="154">
        <f t="shared" si="34"/>
        <v>3200</v>
      </c>
      <c r="N390" s="155" t="s">
        <v>47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49</v>
      </c>
      <c r="M391" s="154">
        <f t="shared" si="34"/>
        <v>4800</v>
      </c>
      <c r="N391" s="155" t="s">
        <v>47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49</v>
      </c>
      <c r="M392" s="154">
        <f t="shared" si="34"/>
        <v>4800</v>
      </c>
      <c r="N392" s="155" t="s">
        <v>47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51</v>
      </c>
      <c r="M393" s="154">
        <f t="shared" si="34"/>
        <v>6400</v>
      </c>
      <c r="N393" s="155" t="s">
        <v>47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51</v>
      </c>
      <c r="M394" s="154">
        <f t="shared" si="34"/>
        <v>6400</v>
      </c>
      <c r="N394" s="155" t="s">
        <v>47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50</v>
      </c>
      <c r="M395" s="154">
        <f t="shared" si="34"/>
        <v>3200</v>
      </c>
      <c r="N395" s="155" t="s">
        <v>47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49</v>
      </c>
      <c r="M396" s="154">
        <f t="shared" si="34"/>
        <v>4800</v>
      </c>
      <c r="N396" s="155" t="s">
        <v>47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49</v>
      </c>
      <c r="M397" s="154">
        <f t="shared" si="34"/>
        <v>4800</v>
      </c>
      <c r="N397" s="155" t="s">
        <v>47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49</v>
      </c>
      <c r="M398" s="154">
        <f t="shared" si="34"/>
        <v>4800</v>
      </c>
      <c r="N398" s="155" t="s">
        <v>47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49</v>
      </c>
      <c r="M399" s="154">
        <f t="shared" si="34"/>
        <v>4800</v>
      </c>
      <c r="N399" s="155" t="s">
        <v>47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50</v>
      </c>
      <c r="M400" s="154">
        <f t="shared" si="34"/>
        <v>3200</v>
      </c>
      <c r="N400" s="155" t="s">
        <v>47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50</v>
      </c>
      <c r="M401" s="154">
        <f t="shared" si="34"/>
        <v>3200</v>
      </c>
      <c r="N401" s="155" t="s">
        <v>47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50</v>
      </c>
      <c r="M402" s="154">
        <f t="shared" si="34"/>
        <v>3200</v>
      </c>
      <c r="N402" s="155" t="s">
        <v>47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50</v>
      </c>
      <c r="M403" s="154">
        <f t="shared" si="34"/>
        <v>3200</v>
      </c>
      <c r="N403" s="155" t="s">
        <v>47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49</v>
      </c>
      <c r="M404" s="154">
        <f t="shared" si="34"/>
        <v>4800</v>
      </c>
      <c r="N404" s="155" t="s">
        <v>47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49</v>
      </c>
      <c r="M405" s="154">
        <f t="shared" si="34"/>
        <v>4800</v>
      </c>
      <c r="N405" s="155" t="s">
        <v>47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51</v>
      </c>
      <c r="M406" s="154">
        <f t="shared" si="34"/>
        <v>6400</v>
      </c>
      <c r="N406" s="155" t="s">
        <v>47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51</v>
      </c>
      <c r="M407" s="154">
        <f t="shared" si="34"/>
        <v>6400</v>
      </c>
      <c r="N407" s="155" t="s">
        <v>47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51</v>
      </c>
      <c r="M408" s="154">
        <f t="shared" si="34"/>
        <v>6400</v>
      </c>
      <c r="N408" s="155" t="s">
        <v>47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50</v>
      </c>
      <c r="M409" s="154">
        <f t="shared" si="34"/>
        <v>3200</v>
      </c>
      <c r="N409" s="155" t="s">
        <v>47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49</v>
      </c>
      <c r="M410" s="154">
        <f t="shared" si="34"/>
        <v>4800</v>
      </c>
      <c r="N410" s="155" t="s">
        <v>47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51</v>
      </c>
      <c r="M411" s="154">
        <f t="shared" si="34"/>
        <v>6400</v>
      </c>
      <c r="N411" s="155" t="s">
        <v>47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60</v>
      </c>
      <c r="J412" s="160">
        <v>2</v>
      </c>
      <c r="K412" s="163">
        <v>1.3</v>
      </c>
      <c r="L412" s="200" t="s">
        <v>50</v>
      </c>
      <c r="M412" s="154">
        <f t="shared" si="34"/>
        <v>3200</v>
      </c>
      <c r="N412" s="155" t="s">
        <v>47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49</v>
      </c>
      <c r="M413" s="154">
        <f t="shared" si="34"/>
        <v>4800</v>
      </c>
      <c r="N413" s="155" t="s">
        <v>47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50</v>
      </c>
      <c r="M414" s="154">
        <f t="shared" si="34"/>
        <v>3200</v>
      </c>
      <c r="N414" s="155" t="s">
        <v>47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50</v>
      </c>
      <c r="M415" s="154">
        <f t="shared" si="34"/>
        <v>3200</v>
      </c>
      <c r="N415" s="155" t="s">
        <v>47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50</v>
      </c>
      <c r="M416" s="154">
        <f t="shared" si="34"/>
        <v>3200</v>
      </c>
      <c r="N416" s="155" t="s">
        <v>47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51</v>
      </c>
      <c r="M417" s="154">
        <f t="shared" si="34"/>
        <v>6400</v>
      </c>
      <c r="N417" s="155" t="s">
        <v>47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49</v>
      </c>
      <c r="M418" s="154">
        <f t="shared" si="34"/>
        <v>4800</v>
      </c>
      <c r="N418" s="155" t="s">
        <v>47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49</v>
      </c>
      <c r="M419" s="154">
        <f t="shared" si="34"/>
        <v>4800</v>
      </c>
      <c r="N419" s="155" t="s">
        <v>47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49</v>
      </c>
      <c r="M420" s="154">
        <f t="shared" si="34"/>
        <v>4800</v>
      </c>
      <c r="N420" s="155" t="s">
        <v>47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51</v>
      </c>
      <c r="M421" s="154">
        <f t="shared" si="34"/>
        <v>6400</v>
      </c>
      <c r="N421" s="155" t="s">
        <v>47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51</v>
      </c>
      <c r="M422" s="154">
        <f t="shared" si="34"/>
        <v>6400</v>
      </c>
      <c r="N422" s="155" t="s">
        <v>47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50</v>
      </c>
      <c r="M423" s="154">
        <f t="shared" si="34"/>
        <v>3200</v>
      </c>
      <c r="N423" s="155" t="s">
        <v>47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49</v>
      </c>
      <c r="M424" s="154">
        <f t="shared" si="34"/>
        <v>4800</v>
      </c>
      <c r="N424" s="155" t="s">
        <v>47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51</v>
      </c>
      <c r="M425" s="154">
        <f t="shared" si="34"/>
        <v>6400</v>
      </c>
      <c r="N425" s="155" t="s">
        <v>47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51</v>
      </c>
      <c r="M426" s="154">
        <f t="shared" si="34"/>
        <v>6400</v>
      </c>
      <c r="N426" s="155" t="s">
        <v>47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51</v>
      </c>
      <c r="M427" s="154">
        <f t="shared" si="34"/>
        <v>6400</v>
      </c>
      <c r="N427" s="155" t="s">
        <v>47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47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64</v>
      </c>
      <c r="J429" s="160">
        <v>3</v>
      </c>
      <c r="K429" s="163">
        <v>1.8</v>
      </c>
      <c r="L429" s="200" t="s">
        <v>49</v>
      </c>
      <c r="M429" s="154">
        <f t="shared" si="34"/>
        <v>4800</v>
      </c>
      <c r="N429" s="155" t="s">
        <v>47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51</v>
      </c>
      <c r="M430" s="154">
        <f t="shared" si="34"/>
        <v>6400</v>
      </c>
      <c r="N430" s="155" t="s">
        <v>47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51</v>
      </c>
      <c r="M431" s="154">
        <f t="shared" si="34"/>
        <v>6400</v>
      </c>
      <c r="N431" s="155" t="s">
        <v>47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49</v>
      </c>
      <c r="M432" s="154">
        <f t="shared" si="34"/>
        <v>4800</v>
      </c>
      <c r="N432" s="155" t="s">
        <v>47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51</v>
      </c>
      <c r="M433" s="154">
        <f t="shared" si="34"/>
        <v>6400</v>
      </c>
      <c r="N433" s="155" t="s">
        <v>47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51</v>
      </c>
      <c r="M434" s="154">
        <f t="shared" si="34"/>
        <v>6400</v>
      </c>
      <c r="N434" s="155" t="s">
        <v>47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51</v>
      </c>
      <c r="M435" s="154">
        <f t="shared" si="34"/>
        <v>6400</v>
      </c>
      <c r="N435" s="155" t="s">
        <v>47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51</v>
      </c>
      <c r="M436" s="154">
        <f t="shared" si="34"/>
        <v>6400</v>
      </c>
      <c r="N436" s="155" t="s">
        <v>47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49</v>
      </c>
      <c r="M437" s="154">
        <f t="shared" si="34"/>
        <v>4800</v>
      </c>
      <c r="N437" s="155" t="s">
        <v>47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49</v>
      </c>
      <c r="M438" s="154">
        <f t="shared" si="34"/>
        <v>4800</v>
      </c>
      <c r="N438" s="155" t="s">
        <v>47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51</v>
      </c>
      <c r="M439" s="154">
        <f t="shared" si="34"/>
        <v>6400</v>
      </c>
      <c r="N439" s="155" t="s">
        <v>47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51</v>
      </c>
      <c r="M440" s="154">
        <f t="shared" si="34"/>
        <v>6400</v>
      </c>
      <c r="N440" s="155" t="s">
        <v>47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51</v>
      </c>
      <c r="M441" s="154">
        <f t="shared" si="34"/>
        <v>6400</v>
      </c>
      <c r="N441" s="155" t="s">
        <v>47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51</v>
      </c>
      <c r="M442" s="154">
        <f t="shared" si="34"/>
        <v>6400</v>
      </c>
      <c r="N442" s="155" t="s">
        <v>47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51</v>
      </c>
      <c r="M443" s="154">
        <f t="shared" si="34"/>
        <v>6400</v>
      </c>
      <c r="N443" s="155" t="s">
        <v>47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51</v>
      </c>
      <c r="M444" s="154">
        <f t="shared" si="34"/>
        <v>6400</v>
      </c>
      <c r="N444" s="155" t="s">
        <v>47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49</v>
      </c>
      <c r="M445" s="154">
        <f t="shared" si="34"/>
        <v>4800</v>
      </c>
      <c r="N445" s="155" t="s">
        <v>47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51</v>
      </c>
      <c r="M447" s="154">
        <f t="shared" si="34"/>
        <v>6400</v>
      </c>
      <c r="N447" s="155" t="s">
        <v>47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51</v>
      </c>
      <c r="M448" s="154">
        <f t="shared" si="34"/>
        <v>6400</v>
      </c>
      <c r="N448" s="155" t="s">
        <v>47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51</v>
      </c>
      <c r="M449" s="154">
        <f t="shared" si="34"/>
        <v>6400</v>
      </c>
      <c r="N449" s="155" t="s">
        <v>47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49</v>
      </c>
      <c r="M450" s="154">
        <f t="shared" si="34"/>
        <v>4800</v>
      </c>
      <c r="N450" s="155" t="s">
        <v>47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51</v>
      </c>
      <c r="M451" s="154">
        <f t="shared" si="34"/>
        <v>6400</v>
      </c>
      <c r="N451" s="155" t="s">
        <v>47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51</v>
      </c>
      <c r="M452" s="154">
        <f t="shared" ref="M452:M497" si="39">J452*1600</f>
        <v>6400</v>
      </c>
      <c r="N452" s="155" t="s">
        <v>47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51</v>
      </c>
      <c r="M453" s="154">
        <f t="shared" si="39"/>
        <v>6400</v>
      </c>
      <c r="N453" s="155" t="s">
        <v>47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50</v>
      </c>
      <c r="M454" s="154">
        <f t="shared" si="39"/>
        <v>3200</v>
      </c>
      <c r="N454" s="155" t="s">
        <v>47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50</v>
      </c>
      <c r="M455" s="154">
        <f t="shared" si="39"/>
        <v>3200</v>
      </c>
      <c r="N455" s="155" t="s">
        <v>47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50</v>
      </c>
      <c r="M456" s="154">
        <f t="shared" si="39"/>
        <v>3200</v>
      </c>
      <c r="N456" s="155" t="s">
        <v>47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49</v>
      </c>
      <c r="M457" s="154">
        <f t="shared" si="39"/>
        <v>4800</v>
      </c>
      <c r="N457" s="155" t="s">
        <v>47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51</v>
      </c>
      <c r="M458" s="154">
        <f t="shared" si="39"/>
        <v>6400</v>
      </c>
      <c r="N458" s="155" t="s">
        <v>47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50</v>
      </c>
      <c r="M459" s="154">
        <f t="shared" si="39"/>
        <v>3200</v>
      </c>
      <c r="N459" s="155" t="s">
        <v>47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49</v>
      </c>
      <c r="M460" s="154">
        <f t="shared" si="39"/>
        <v>4800</v>
      </c>
      <c r="N460" s="155" t="s">
        <v>47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47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47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49</v>
      </c>
      <c r="M463" s="154">
        <f t="shared" si="39"/>
        <v>6400</v>
      </c>
      <c r="N463" s="155" t="s">
        <v>47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49</v>
      </c>
      <c r="M464" s="154">
        <f t="shared" si="39"/>
        <v>4800</v>
      </c>
      <c r="N464" s="155" t="s">
        <v>47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50</v>
      </c>
      <c r="M465" s="154">
        <f t="shared" si="39"/>
        <v>3200</v>
      </c>
      <c r="N465" s="155" t="s">
        <v>47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49</v>
      </c>
      <c r="M466" s="154">
        <f t="shared" si="39"/>
        <v>4800</v>
      </c>
      <c r="N466" s="155" t="s">
        <v>47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51</v>
      </c>
      <c r="M467" s="154">
        <f t="shared" si="39"/>
        <v>6400</v>
      </c>
      <c r="N467" s="155" t="s">
        <v>47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49</v>
      </c>
      <c r="M468" s="154">
        <f t="shared" si="39"/>
        <v>4800</v>
      </c>
      <c r="N468" s="155" t="s">
        <v>47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49</v>
      </c>
      <c r="M469" s="154">
        <f t="shared" si="39"/>
        <v>4800</v>
      </c>
      <c r="N469" s="155" t="s">
        <v>47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49</v>
      </c>
      <c r="M470" s="154">
        <f t="shared" si="39"/>
        <v>4800</v>
      </c>
      <c r="N470" s="155" t="s">
        <v>47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49</v>
      </c>
      <c r="M471" s="154">
        <f t="shared" si="39"/>
        <v>4800</v>
      </c>
      <c r="N471" s="155" t="s">
        <v>47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51</v>
      </c>
      <c r="M472" s="154">
        <f t="shared" si="39"/>
        <v>6400</v>
      </c>
      <c r="N472" s="155" t="s">
        <v>47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51</v>
      </c>
      <c r="M473" s="154">
        <f t="shared" si="39"/>
        <v>6400</v>
      </c>
      <c r="N473" s="155" t="s">
        <v>47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51</v>
      </c>
      <c r="M474" s="154">
        <f t="shared" si="39"/>
        <v>6400</v>
      </c>
      <c r="N474" s="155" t="s">
        <v>47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50</v>
      </c>
      <c r="M475" s="154">
        <f t="shared" si="39"/>
        <v>3200</v>
      </c>
      <c r="N475" s="155" t="s">
        <v>47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51</v>
      </c>
      <c r="M476" s="154">
        <f t="shared" si="39"/>
        <v>6400</v>
      </c>
      <c r="N476" s="155" t="s">
        <v>47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51</v>
      </c>
      <c r="M477" s="154">
        <f t="shared" si="39"/>
        <v>6400</v>
      </c>
      <c r="N477" s="155" t="s">
        <v>47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49</v>
      </c>
      <c r="M478" s="154">
        <f t="shared" si="39"/>
        <v>4800</v>
      </c>
      <c r="N478" s="155" t="s">
        <v>47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51</v>
      </c>
      <c r="M479" s="154">
        <f t="shared" si="39"/>
        <v>6400</v>
      </c>
      <c r="N479" s="155" t="s">
        <v>47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51</v>
      </c>
      <c r="M480" s="154">
        <f t="shared" si="39"/>
        <v>6400</v>
      </c>
      <c r="N480" s="155" t="s">
        <v>47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50</v>
      </c>
      <c r="M481" s="154">
        <f t="shared" si="39"/>
        <v>3200</v>
      </c>
      <c r="N481" s="155" t="s">
        <v>47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51</v>
      </c>
      <c r="M482" s="154">
        <f t="shared" si="39"/>
        <v>6400</v>
      </c>
      <c r="N482" s="155" t="s">
        <v>47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51</v>
      </c>
      <c r="M483" s="154">
        <f t="shared" si="39"/>
        <v>6400</v>
      </c>
      <c r="N483" s="155" t="s">
        <v>47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47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47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47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51</v>
      </c>
      <c r="M487" s="154">
        <f t="shared" si="39"/>
        <v>6400</v>
      </c>
      <c r="N487" s="155" t="s">
        <v>47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50</v>
      </c>
      <c r="M488" s="154">
        <f t="shared" si="39"/>
        <v>3200</v>
      </c>
      <c r="N488" s="155" t="s">
        <v>47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51</v>
      </c>
      <c r="M489" s="154">
        <f t="shared" si="39"/>
        <v>6400</v>
      </c>
      <c r="N489" s="155" t="s">
        <v>47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51</v>
      </c>
      <c r="M490" s="154">
        <f t="shared" si="39"/>
        <v>6400</v>
      </c>
      <c r="N490" s="155" t="s">
        <v>47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51</v>
      </c>
      <c r="M491" s="154">
        <f t="shared" si="39"/>
        <v>6400</v>
      </c>
      <c r="N491" s="155" t="s">
        <v>47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49</v>
      </c>
      <c r="M492" s="154">
        <f t="shared" si="39"/>
        <v>4800</v>
      </c>
      <c r="N492" s="155" t="s">
        <v>47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49</v>
      </c>
      <c r="M493" s="154">
        <f t="shared" si="39"/>
        <v>4800</v>
      </c>
      <c r="N493" s="155" t="s">
        <v>47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47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51</v>
      </c>
      <c r="M495" s="154">
        <f t="shared" si="39"/>
        <v>6400</v>
      </c>
      <c r="N495" s="155" t="s">
        <v>47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77</v>
      </c>
      <c r="J496" s="160">
        <v>4</v>
      </c>
      <c r="K496" s="163">
        <v>1.5</v>
      </c>
      <c r="L496" s="200" t="s">
        <v>51</v>
      </c>
      <c r="M496" s="154">
        <f t="shared" si="39"/>
        <v>6400</v>
      </c>
      <c r="N496" s="155" t="s">
        <v>47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49</v>
      </c>
      <c r="M497" s="154">
        <f t="shared" si="39"/>
        <v>4800</v>
      </c>
      <c r="N497" s="155" t="s">
        <v>47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4.4" x14ac:dyDescent="0.3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942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146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2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4"/>
      <c r="X6" s="13"/>
    </row>
    <row r="7" spans="1:24" ht="15" thickBot="1" x14ac:dyDescent="0.35">
      <c r="A7" s="14"/>
      <c r="B7" s="20" t="s">
        <v>139</v>
      </c>
      <c r="C7" s="56" t="s">
        <v>140</v>
      </c>
      <c r="D7" s="11"/>
      <c r="E7" s="54"/>
      <c r="F7" s="55" t="s">
        <v>143</v>
      </c>
      <c r="G7" s="55"/>
      <c r="H7" s="415" t="s">
        <v>145</v>
      </c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54"/>
      <c r="X7" s="13"/>
    </row>
    <row r="8" spans="1:24" ht="15" thickBot="1" x14ac:dyDescent="0.35">
      <c r="A8" s="14"/>
      <c r="B8" s="49" t="s">
        <v>40</v>
      </c>
      <c r="C8" s="50">
        <v>1</v>
      </c>
      <c r="D8" s="11"/>
      <c r="E8" s="416"/>
      <c r="F8" s="417"/>
      <c r="G8" s="417">
        <f>IF(ISERROR(VLOOKUP($D$5,Crebolijst!$A:$C,3,0)),0,VLOOKUP($D$5,Crebolijst!$A:$C,3,0))</f>
        <v>0</v>
      </c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8"/>
      <c r="X8" s="13"/>
    </row>
    <row r="9" spans="1:24" ht="15" thickBot="1" x14ac:dyDescent="0.35">
      <c r="A9" s="14"/>
      <c r="B9" s="9" t="s">
        <v>141</v>
      </c>
      <c r="C9" s="9" t="s">
        <v>142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06" t="s">
        <v>144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138</v>
      </c>
      <c r="C12" s="17"/>
      <c r="D12" s="11"/>
      <c r="E12" s="406" t="s">
        <v>10</v>
      </c>
      <c r="F12" s="407"/>
      <c r="G12" s="408"/>
      <c r="H12" s="23"/>
      <c r="I12" s="409" t="s">
        <v>11</v>
      </c>
      <c r="J12" s="410"/>
      <c r="K12" s="411"/>
      <c r="L12" s="23"/>
      <c r="M12" s="409" t="s">
        <v>12</v>
      </c>
      <c r="N12" s="410"/>
      <c r="O12" s="411"/>
      <c r="P12" s="16"/>
      <c r="Q12" s="409" t="s">
        <v>15</v>
      </c>
      <c r="R12" s="410"/>
      <c r="S12" s="411"/>
      <c r="T12" s="16"/>
      <c r="U12" s="406" t="s">
        <v>4</v>
      </c>
      <c r="V12" s="407"/>
      <c r="W12" s="408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60E03844054880AE746C2EC09F21" ma:contentTypeVersion="0" ma:contentTypeDescription="Een nieuw document maken." ma:contentTypeScope="" ma:versionID="84e29858f4a7573bb5201c793aa12f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E3A7F0-8A3A-49A9-92C4-987742C44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Martin de Groot</cp:lastModifiedBy>
  <cp:lastPrinted>2016-06-27T12:19:28Z</cp:lastPrinted>
  <dcterms:created xsi:type="dcterms:W3CDTF">2014-02-10T13:02:17Z</dcterms:created>
  <dcterms:modified xsi:type="dcterms:W3CDTF">2017-06-28T12:49:09Z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0x0101009B2F60E03844054880AE746C2EC09F21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