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Planning cohorten\Planning cohort 2016\Planning cohort 2017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J32" i="2" l="1"/>
  <c r="AK63" i="2" l="1"/>
  <c r="L63" i="2"/>
  <c r="AK62" i="2"/>
  <c r="L62" i="2"/>
  <c r="AK61" i="2"/>
  <c r="L61" i="2"/>
  <c r="AK60" i="2"/>
  <c r="L60" i="2"/>
  <c r="AK59" i="2"/>
  <c r="L59" i="2"/>
  <c r="AK58" i="2"/>
  <c r="L58" i="2"/>
  <c r="AK57" i="2"/>
  <c r="L57" i="2"/>
  <c r="AL38" i="2"/>
  <c r="M38" i="2"/>
  <c r="AL37" i="2"/>
  <c r="M37" i="2"/>
  <c r="AL36" i="2"/>
  <c r="M36" i="2"/>
  <c r="BL33" i="2"/>
  <c r="AL33" i="2"/>
  <c r="M33" i="2"/>
  <c r="J33" i="2"/>
  <c r="BL32" i="2"/>
  <c r="AL32" i="2"/>
  <c r="M32" i="2"/>
  <c r="BL31" i="2"/>
  <c r="AL31" i="2"/>
  <c r="M31" i="2"/>
  <c r="BL30" i="2"/>
  <c r="AL30" i="2"/>
  <c r="M30" i="2"/>
  <c r="BL29" i="2"/>
  <c r="AL29" i="2"/>
  <c r="M29" i="2"/>
  <c r="BL28" i="2"/>
  <c r="AL28" i="2"/>
  <c r="M28" i="2"/>
  <c r="BL27" i="2"/>
  <c r="AL27" i="2"/>
  <c r="M27" i="2"/>
  <c r="BL26" i="2"/>
  <c r="BI26" i="2"/>
  <c r="AL26" i="2"/>
  <c r="M26" i="2"/>
  <c r="BL25" i="2"/>
  <c r="AL25" i="2"/>
  <c r="M25" i="2"/>
  <c r="BL24" i="2"/>
  <c r="BI24" i="2"/>
  <c r="AL24" i="2"/>
  <c r="M24" i="2"/>
  <c r="BL23" i="2"/>
  <c r="BI23" i="2"/>
  <c r="AL23" i="2"/>
  <c r="M23" i="2"/>
  <c r="BL20" i="2"/>
  <c r="AL20" i="2"/>
  <c r="M20" i="2"/>
  <c r="BL19" i="2"/>
  <c r="AL19" i="2"/>
  <c r="M19" i="2"/>
  <c r="BL18" i="2"/>
  <c r="AL18" i="2"/>
  <c r="M18" i="2"/>
  <c r="BL17" i="2"/>
  <c r="AL17" i="2"/>
  <c r="M17" i="2"/>
  <c r="G42" i="16" l="1"/>
  <c r="AR7" i="10" l="1"/>
  <c r="CJ58" i="2" l="1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BK66" i="2"/>
  <c r="BK67" i="2"/>
  <c r="BK68" i="2"/>
  <c r="BK69" i="2"/>
  <c r="BK70" i="2"/>
  <c r="BK71" i="2"/>
  <c r="BK72" i="2"/>
  <c r="AK64" i="2"/>
  <c r="AK65" i="2"/>
  <c r="AK66" i="2"/>
  <c r="AK67" i="2"/>
  <c r="AK68" i="2"/>
  <c r="AK69" i="2"/>
  <c r="AK70" i="2"/>
  <c r="AK71" i="2"/>
  <c r="AK72" i="2"/>
  <c r="L64" i="2"/>
  <c r="L65" i="2"/>
  <c r="L66" i="2"/>
  <c r="L67" i="2"/>
  <c r="L68" i="2"/>
  <c r="L69" i="2"/>
  <c r="L70" i="2"/>
  <c r="L71" i="2"/>
  <c r="L72" i="2"/>
  <c r="D6" i="2"/>
  <c r="DI72" i="2" l="1"/>
  <c r="DI68" i="2"/>
  <c r="DI64" i="2"/>
  <c r="DI60" i="2"/>
  <c r="DI67" i="2"/>
  <c r="DI63" i="2"/>
  <c r="DI62" i="2"/>
  <c r="DI71" i="2"/>
  <c r="DI59" i="2"/>
  <c r="DI70" i="2"/>
  <c r="DI66" i="2"/>
  <c r="DI58" i="2"/>
  <c r="DI69" i="2"/>
  <c r="DI65" i="2"/>
  <c r="DI61" i="2"/>
  <c r="CK76" i="2"/>
  <c r="CK77" i="2"/>
  <c r="CK75" i="2"/>
  <c r="CI76" i="2"/>
  <c r="CI77" i="2"/>
  <c r="CI75" i="2"/>
  <c r="CH76" i="2"/>
  <c r="CH77" i="2"/>
  <c r="CH75" i="2"/>
  <c r="CJ57" i="2"/>
  <c r="CI42" i="2"/>
  <c r="CI43" i="2"/>
  <c r="CI41" i="2"/>
  <c r="CK37" i="2"/>
  <c r="CK38" i="2"/>
  <c r="CK36" i="2"/>
  <c r="CH37" i="2"/>
  <c r="CH38" i="2"/>
  <c r="CH36" i="2"/>
  <c r="CK24" i="2"/>
  <c r="CK25" i="2"/>
  <c r="CK26" i="2"/>
  <c r="CK27" i="2"/>
  <c r="CK28" i="2"/>
  <c r="CK29" i="2"/>
  <c r="CK30" i="2"/>
  <c r="CK31" i="2"/>
  <c r="CK32" i="2"/>
  <c r="CK33" i="2"/>
  <c r="CK23" i="2"/>
  <c r="CH24" i="2"/>
  <c r="CH25" i="2"/>
  <c r="CH26" i="2"/>
  <c r="CH27" i="2"/>
  <c r="CH28" i="2"/>
  <c r="CH29" i="2"/>
  <c r="CH30" i="2"/>
  <c r="CH31" i="2"/>
  <c r="CH32" i="2"/>
  <c r="CH33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H5" i="10" s="1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9" i="2"/>
  <c r="DE79" i="2"/>
  <c r="DD79" i="2"/>
  <c r="DC79" i="2"/>
  <c r="DB79" i="2"/>
  <c r="CZ79" i="2"/>
  <c r="CY79" i="2"/>
  <c r="CX79" i="2"/>
  <c r="CW79" i="2"/>
  <c r="CU79" i="2"/>
  <c r="CT79" i="2"/>
  <c r="CS79" i="2"/>
  <c r="CR79" i="2"/>
  <c r="CP79" i="2"/>
  <c r="CO79" i="2"/>
  <c r="CN79" i="2"/>
  <c r="CM79" i="2"/>
  <c r="DB12" i="2"/>
  <c r="CZ81" i="2" l="1"/>
  <c r="CP81" i="2"/>
  <c r="CU81" i="2"/>
  <c r="DE81" i="2"/>
  <c r="CK79" i="2"/>
  <c r="R79" i="2"/>
  <c r="Q79" i="2"/>
  <c r="P79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J3" i="23" s="1"/>
  <c r="B3" i="23"/>
  <c r="B2" i="23"/>
  <c r="AY9" i="10" l="1"/>
  <c r="AT8" i="10"/>
  <c r="H11" i="10" s="1"/>
  <c r="AY8" i="10"/>
  <c r="AT7" i="10"/>
  <c r="AY7" i="10"/>
  <c r="G21" i="10"/>
  <c r="H10" i="10" l="1"/>
  <c r="D86" i="2"/>
  <c r="D85" i="2"/>
  <c r="D84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7" i="2"/>
  <c r="BJ77" i="2"/>
  <c r="BI77" i="2"/>
  <c r="BL76" i="2"/>
  <c r="BJ76" i="2"/>
  <c r="BI76" i="2"/>
  <c r="BL75" i="2"/>
  <c r="BJ75" i="2"/>
  <c r="BI75" i="2"/>
  <c r="BJ42" i="2"/>
  <c r="BJ41" i="2"/>
  <c r="BL38" i="2"/>
  <c r="DJ38" i="2" s="1"/>
  <c r="BI38" i="2"/>
  <c r="BL37" i="2"/>
  <c r="BI37" i="2"/>
  <c r="BL36" i="2"/>
  <c r="DJ36" i="2" s="1"/>
  <c r="BI36" i="2"/>
  <c r="DG36" i="2" s="1"/>
  <c r="CC12" i="2"/>
  <c r="AL77" i="2"/>
  <c r="AJ77" i="2"/>
  <c r="AI77" i="2"/>
  <c r="AL76" i="2"/>
  <c r="AJ76" i="2"/>
  <c r="AI76" i="2"/>
  <c r="AL75" i="2"/>
  <c r="AJ75" i="2"/>
  <c r="AI75" i="2"/>
  <c r="DI57" i="2"/>
  <c r="AJ43" i="2"/>
  <c r="AJ41" i="2"/>
  <c r="BC12" i="2"/>
  <c r="K76" i="2"/>
  <c r="K77" i="2"/>
  <c r="DH77" i="2" s="1"/>
  <c r="K75" i="2"/>
  <c r="K42" i="2"/>
  <c r="K43" i="2"/>
  <c r="D5" i="2"/>
  <c r="D8" i="2"/>
  <c r="D9" i="2"/>
  <c r="D10" i="2"/>
  <c r="DJ25" i="2"/>
  <c r="DJ26" i="2"/>
  <c r="DJ27" i="2"/>
  <c r="DJ29" i="2"/>
  <c r="DJ30" i="2"/>
  <c r="DJ32" i="2"/>
  <c r="DJ33" i="2"/>
  <c r="M75" i="2"/>
  <c r="M76" i="2"/>
  <c r="M77" i="2"/>
  <c r="DG23" i="2"/>
  <c r="DG24" i="2"/>
  <c r="DG26" i="2"/>
  <c r="DG27" i="2"/>
  <c r="DG28" i="2"/>
  <c r="DG29" i="2"/>
  <c r="DG30" i="2"/>
  <c r="DG31" i="2"/>
  <c r="DG33" i="2"/>
  <c r="DG37" i="2"/>
  <c r="J75" i="2"/>
  <c r="J76" i="2"/>
  <c r="J77" i="2"/>
  <c r="CF79" i="2"/>
  <c r="CE79" i="2"/>
  <c r="CD79" i="2"/>
  <c r="CC79" i="2"/>
  <c r="CA79" i="2"/>
  <c r="BZ79" i="2"/>
  <c r="BY79" i="2"/>
  <c r="BX79" i="2"/>
  <c r="BV79" i="2"/>
  <c r="BU79" i="2"/>
  <c r="BT79" i="2"/>
  <c r="BS79" i="2"/>
  <c r="BQ79" i="2"/>
  <c r="BP79" i="2"/>
  <c r="BO79" i="2"/>
  <c r="BN79" i="2"/>
  <c r="BF79" i="2"/>
  <c r="BE79" i="2"/>
  <c r="BD79" i="2"/>
  <c r="BC79" i="2"/>
  <c r="BA79" i="2"/>
  <c r="AZ79" i="2"/>
  <c r="AY79" i="2"/>
  <c r="AX79" i="2"/>
  <c r="AV79" i="2"/>
  <c r="AU79" i="2"/>
  <c r="AT79" i="2"/>
  <c r="AS79" i="2"/>
  <c r="AQ79" i="2"/>
  <c r="AP79" i="2"/>
  <c r="AO79" i="2"/>
  <c r="AN79" i="2"/>
  <c r="DH43" i="2" l="1"/>
  <c r="DH76" i="2"/>
  <c r="DG76" i="2"/>
  <c r="DH41" i="2"/>
  <c r="DH42" i="2"/>
  <c r="DG75" i="2"/>
  <c r="DJ77" i="2"/>
  <c r="DG77" i="2"/>
  <c r="DG38" i="2"/>
  <c r="DG32" i="2"/>
  <c r="DG25" i="2"/>
  <c r="DJ76" i="2"/>
  <c r="DJ37" i="2"/>
  <c r="DJ31" i="2"/>
  <c r="DJ28" i="2"/>
  <c r="DJ24" i="2"/>
  <c r="DH75" i="2"/>
  <c r="DJ75" i="2"/>
  <c r="DJ23" i="2"/>
  <c r="BL79" i="2"/>
  <c r="AL79" i="2"/>
  <c r="BV81" i="2"/>
  <c r="CF81" i="2"/>
  <c r="BI79" i="2"/>
  <c r="O27" i="10" s="1"/>
  <c r="BQ81" i="2"/>
  <c r="AJ79" i="2"/>
  <c r="K41" i="10" s="1"/>
  <c r="AI79" i="2"/>
  <c r="K25" i="10" s="1"/>
  <c r="J79" i="2"/>
  <c r="AK79" i="2"/>
  <c r="BJ79" i="2"/>
  <c r="O43" i="10" s="1"/>
  <c r="BK79" i="2"/>
  <c r="CA81" i="2"/>
  <c r="AV81" i="2"/>
  <c r="BF81" i="2"/>
  <c r="AQ81" i="2"/>
  <c r="BA81" i="2"/>
  <c r="W79" i="2"/>
  <c r="V79" i="2"/>
  <c r="U79" i="2"/>
  <c r="T79" i="2"/>
  <c r="O79" i="2"/>
  <c r="R81" i="2" s="1"/>
  <c r="L79" i="2"/>
  <c r="K79" i="2"/>
  <c r="G39" i="10" s="1"/>
  <c r="BL81" i="2" l="1"/>
  <c r="AL81" i="2"/>
  <c r="CJ79" i="2"/>
  <c r="CI79" i="2"/>
  <c r="S45" i="10" s="1"/>
  <c r="DH79" i="2"/>
  <c r="CH79" i="2"/>
  <c r="S29" i="10" s="1"/>
  <c r="DG79" i="2"/>
  <c r="W81" i="2"/>
  <c r="DI79" i="2"/>
  <c r="D7" i="2"/>
  <c r="CK81" i="2" l="1"/>
  <c r="DJ81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9" i="2"/>
  <c r="Z79" i="2"/>
  <c r="AA79" i="2"/>
  <c r="AB79" i="2"/>
  <c r="AD79" i="2"/>
  <c r="AE79" i="2"/>
  <c r="AF79" i="2"/>
  <c r="AG79" i="2"/>
  <c r="AB81" i="2" l="1"/>
  <c r="AG81" i="2"/>
  <c r="M79" i="2"/>
  <c r="M81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<sst xmlns="http://schemas.openxmlformats.org/spreadsheetml/2006/main" count="3344" uniqueCount="999">
  <si>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</si>
  <si>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</si>
  <si>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</si>
  <si>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</si>
  <si>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</si>
  <si>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</si>
  <si>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</si>
  <si>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</si>
  <si>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</si>
  <si>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</si>
  <si>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</si>
  <si>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</si>
  <si>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</si>
  <si>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</si>
  <si>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</si>
  <si>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</si>
  <si>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</si>
  <si>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</si>
  <si>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</si>
  <si>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</si>
  <si>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</si>
  <si>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</si>
  <si>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</si>
  <si>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</si>
  <si>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</si>
  <si>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</si>
  <si>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</si>
  <si>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</si>
  <si>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</si>
  <si>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</si>
  <si>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</si>
  <si>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</si>
  <si>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</si>
  <si>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</si>
  <si>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</si>
  <si>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</si>
  <si>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</si>
  <si>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</si>
  <si>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</si>
  <si>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</si>
  <si>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</si>
  <si>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</si>
  <si>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</si>
  <si>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</si>
  <si>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</si>
  <si>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</si>
  <si>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</si>
  <si>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</si>
  <si>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</si>
  <si>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</si>
  <si>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</si>
  <si>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</si>
  <si>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</si>
  <si>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</si>
  <si>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</si>
  <si>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</si>
  <si>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</si>
  <si>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</si>
  <si>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</si>
  <si>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</si>
  <si>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</si>
  <si>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</si>
  <si>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</si>
  <si>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</si>
  <si>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</si>
  <si>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</si>
  <si>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</si>
  <si>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</si>
  <si>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</si>
  <si>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</si>
  <si>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</si>
  <si>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</si>
  <si>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</si>
  <si>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</si>
  <si>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</si>
  <si>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</si>
  <si>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</si>
  <si>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</si>
  <si>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</si>
  <si>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</si>
  <si>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</si>
  <si>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</si>
  <si>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</si>
  <si>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</si>
  <si>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</si>
  <si>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</si>
  <si>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</si>
  <si>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</si>
  <si>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</si>
  <si>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</si>
  <si>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</si>
  <si>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</si>
  <si>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</si>
  <si>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</si>
  <si>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</si>
  <si>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</si>
  <si>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</si>
  <si>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</si>
  <si>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</si>
  <si>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</si>
  <si>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</si>
  <si>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</si>
  <si>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</si>
  <si>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</si>
  <si>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</si>
  <si>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</si>
  <si>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</si>
  <si>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</si>
  <si>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</si>
  <si>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</si>
  <si>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</si>
  <si>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</si>
  <si>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</si>
  <si>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</si>
  <si>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</si>
  <si>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</si>
  <si>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</si>
  <si>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</si>
  <si>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</si>
  <si>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</si>
  <si>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</si>
  <si>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</si>
  <si>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</si>
  <si>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</si>
  <si>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</si>
  <si>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</si>
  <si>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</si>
  <si>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</si>
  <si>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</si>
  <si>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</si>
  <si>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</si>
  <si>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</si>
  <si>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</si>
  <si>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</si>
  <si>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</si>
  <si>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</si>
  <si>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</si>
  <si>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</si>
  <si>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</si>
  <si>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</si>
  <si>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</si>
  <si>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</si>
  <si>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</si>
  <si>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</si>
  <si>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</si>
  <si>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</si>
  <si>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</si>
  <si>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</si>
  <si>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</si>
  <si>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</si>
  <si>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</si>
  <si>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</si>
  <si>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</si>
  <si>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</si>
  <si>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</si>
  <si>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</si>
  <si>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</si>
  <si>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</si>
  <si>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</si>
  <si>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</si>
  <si>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</si>
  <si>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</si>
  <si>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</si>
  <si>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</si>
  <si>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</si>
  <si>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</si>
  <si>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</si>
  <si>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</si>
  <si>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</si>
  <si>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</si>
  <si>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</si>
  <si>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</si>
  <si>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</si>
  <si>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</si>
  <si>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</si>
  <si>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</si>
  <si>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</si>
  <si>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</si>
  <si>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</si>
  <si>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</si>
  <si>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</si>
  <si>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</si>
  <si>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</si>
  <si>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</si>
  <si>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</si>
  <si>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</si>
  <si>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</si>
  <si>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</si>
  <si>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</si>
  <si>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</si>
  <si>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</si>
  <si>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</si>
  <si>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</si>
  <si>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</si>
  <si>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</si>
  <si>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</si>
  <si>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</si>
  <si>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</si>
  <si>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</si>
  <si>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</si>
  <si>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</si>
  <si>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</si>
  <si>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</si>
  <si>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</si>
  <si>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</si>
  <si>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</si>
  <si>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</si>
  <si>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</si>
  <si>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</si>
  <si>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</si>
  <si>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</si>
  <si>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</si>
  <si>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</si>
  <si>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</si>
  <si>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</si>
  <si>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</si>
  <si>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</si>
  <si>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</si>
  <si>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</si>
  <si>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</si>
  <si>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</si>
  <si>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</si>
  <si>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</si>
  <si>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</si>
  <si>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</si>
  <si>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</si>
  <si>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</si>
  <si>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</si>
  <si>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</si>
  <si>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</si>
  <si>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</si>
  <si>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</si>
  <si>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</si>
  <si>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</si>
  <si>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</si>
  <si>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</si>
  <si>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</si>
  <si>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</si>
  <si>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</si>
  <si>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</si>
  <si>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</si>
  <si>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</si>
  <si>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</si>
  <si>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</si>
  <si>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</si>
  <si>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</si>
  <si>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</si>
  <si>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</si>
  <si>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</si>
  <si>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</si>
  <si>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</si>
  <si>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</si>
  <si>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</si>
  <si>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</si>
  <si>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</si>
  <si>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</si>
  <si>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</si>
  <si>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</si>
  <si>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</si>
  <si>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</si>
  <si>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</si>
  <si>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</si>
  <si>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</si>
  <si>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</si>
  <si>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</si>
  <si>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</si>
  <si>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</si>
  <si>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</si>
  <si>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</si>
  <si>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</si>
  <si>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</si>
  <si>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</si>
  <si>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</si>
  <si>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</si>
  <si>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</si>
  <si>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</si>
  <si>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</si>
  <si>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</si>
  <si>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</si>
  <si>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</si>
  <si>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</si>
  <si>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</si>
  <si>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</si>
  <si>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</si>
  <si>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</si>
  <si>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</si>
  <si>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</si>
  <si>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</si>
  <si>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</si>
  <si>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</si>
  <si>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</si>
  <si>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</si>
  <si>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</si>
  <si>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</si>
  <si>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</si>
  <si>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</si>
  <si>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</si>
  <si>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</si>
  <si>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</si>
  <si>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</si>
  <si>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</si>
  <si>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</si>
  <si>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</si>
  <si>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</si>
  <si>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</si>
  <si>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</si>
  <si>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</si>
  <si>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</si>
  <si>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</si>
  <si>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</si>
  <si>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</si>
  <si>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</si>
  <si>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</si>
  <si>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</si>
  <si>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</si>
  <si>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</si>
  <si>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</si>
  <si>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</si>
  <si>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</si>
  <si>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</si>
  <si>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</si>
  <si>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</si>
  <si>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</si>
  <si>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</si>
  <si>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</si>
  <si>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</si>
  <si>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</si>
  <si>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</si>
  <si>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</si>
  <si>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</si>
  <si>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</si>
  <si>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</si>
  <si>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</si>
  <si>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</si>
  <si>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</si>
  <si>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</si>
  <si>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</si>
  <si>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</si>
  <si>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</si>
  <si>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</si>
  <si>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</si>
  <si>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</si>
  <si>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</si>
  <si>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</si>
  <si>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</si>
  <si>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</si>
  <si>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</si>
  <si>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</si>
  <si>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</si>
  <si>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</si>
  <si>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</si>
  <si>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</si>
  <si>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</si>
  <si>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</si>
  <si>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</si>
  <si>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</si>
  <si>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</si>
  <si>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</si>
  <si>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</si>
  <si>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</si>
  <si>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</si>
  <si>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</si>
  <si>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</si>
  <si>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</si>
  <si>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</si>
  <si>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</si>
  <si>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</si>
  <si>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</si>
  <si>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</si>
  <si>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</si>
  <si>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</si>
  <si>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</si>
  <si>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</si>
  <si>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</si>
  <si>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</si>
  <si>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</si>
  <si>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</si>
  <si>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</si>
  <si>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</si>
  <si>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</si>
  <si>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</si>
  <si>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</si>
  <si>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</si>
  <si>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</si>
  <si>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</si>
  <si>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</si>
  <si>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</si>
  <si>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</si>
  <si>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</si>
  <si>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</si>
  <si>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</si>
  <si>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</si>
  <si>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</si>
  <si>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</si>
  <si>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</si>
  <si>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</si>
  <si>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</si>
  <si>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</si>
  <si>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</si>
  <si>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</si>
  <si>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</si>
  <si>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</si>
  <si>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</si>
  <si>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</si>
  <si>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</si>
  <si>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</si>
  <si>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</si>
  <si>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</si>
  <si>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</si>
  <si>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</si>
  <si>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</si>
  <si>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</si>
  <si>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</si>
  <si>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</si>
  <si>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</si>
  <si>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</si>
  <si>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</si>
  <si>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</si>
  <si>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</si>
  <si>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</si>
  <si>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</si>
  <si>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</si>
  <si>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</si>
  <si>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</si>
  <si>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</si>
  <si>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</si>
  <si>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</si>
  <si>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</si>
  <si>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</si>
  <si>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</si>
  <si>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</si>
  <si>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</si>
  <si>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</si>
  <si>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</si>
  <si>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</si>
  <si>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</si>
  <si>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</si>
  <si>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</si>
  <si>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</si>
  <si>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</si>
  <si>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</si>
  <si>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</si>
  <si>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</si>
  <si>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</si>
  <si>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</si>
  <si>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</si>
  <si>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</si>
  <si>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</si>
  <si>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</si>
  <si>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</si>
  <si>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</si>
  <si>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</si>
  <si>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</si>
  <si>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</si>
  <si>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</si>
  <si>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</si>
  <si>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</si>
  <si>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</si>
  <si>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</si>
  <si>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</si>
  <si>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</si>
  <si>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</si>
  <si>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</si>
  <si>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</si>
  <si>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</si>
  <si>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</si>
  <si>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</si>
  <si>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</si>
  <si>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</si>
  <si>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</si>
  <si>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</si>
  <si>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</si>
  <si>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</si>
  <si>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</si>
  <si>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</si>
  <si>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</si>
  <si>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</si>
  <si>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</si>
  <si>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</si>
  <si>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</si>
  <si>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</si>
  <si>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</si>
  <si>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</si>
  <si>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</si>
  <si>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</si>
  <si>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</si>
  <si>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</si>
  <si>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</si>
  <si>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</si>
  <si>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</si>
  <si>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</si>
  <si>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</si>
  <si>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</si>
  <si>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</si>
  <si>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</si>
  <si>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</si>
  <si>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</si>
  <si>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</si>
  <si>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</si>
  <si>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</si>
  <si>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</si>
  <si>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</si>
  <si>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</si>
  <si>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</si>
  <si>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</si>
  <si>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</si>
  <si>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</si>
  <si>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</si>
  <si>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</si>
  <si>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</si>
  <si>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</si>
  <si>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</si>
  <si>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</si>
  <si>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</si>
  <si>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</si>
  <si>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</si>
  <si>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</si>
  <si>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</si>
  <si>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</si>
  <si>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</si>
  <si>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</si>
  <si>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</si>
  <si>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</si>
  <si>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</si>
  <si>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</si>
  <si>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</si>
  <si>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</si>
  <si>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</si>
  <si>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</si>
  <si>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</si>
  <si>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</si>
  <si>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</si>
  <si>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</si>
  <si>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</si>
  <si>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</si>
  <si>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</si>
  <si>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</si>
  <si>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</si>
  <si>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</si>
  <si>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</si>
  <si>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</si>
  <si>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</si>
  <si>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</si>
  <si>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</si>
  <si>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</si>
  <si>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</si>
  <si>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</si>
  <si>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</si>
  <si>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</si>
  <si>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</si>
  <si>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</si>
  <si>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</si>
  <si>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</si>
  <si>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</si>
  <si>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</si>
  <si>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</si>
  <si>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</si>
  <si>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</si>
  <si>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</si>
  <si>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</si>
  <si>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</si>
  <si>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</si>
  <si>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</si>
  <si>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</si>
  <si>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</si>
  <si>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</si>
  <si>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</si>
  <si>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</si>
  <si>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</si>
  <si>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</si>
  <si>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</si>
  <si>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</si>
  <si>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</si>
  <si>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</si>
  <si>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</si>
  <si>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</si>
  <si>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</si>
  <si>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</si>
  <si>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</si>
  <si>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</si>
  <si>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</si>
  <si>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</si>
  <si>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</si>
  <si>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</si>
  <si>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</si>
  <si>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</si>
  <si>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</si>
  <si>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</si>
  <si>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</si>
  <si>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</si>
  <si>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</si>
  <si>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</si>
  <si>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</si>
  <si>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</si>
  <si>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</si>
  <si>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</si>
  <si>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</si>
  <si>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</si>
  <si>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</si>
  <si>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</si>
  <si>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</si>
  <si>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</si>
  <si>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</si>
  <si>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</si>
  <si>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</si>
  <si>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</si>
  <si>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</si>
  <si>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</si>
  <si>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</si>
  <si>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</si>
  <si>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</si>
  <si>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</si>
  <si>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</si>
  <si>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</si>
  <si>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</si>
  <si>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</si>
  <si>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</si>
  <si>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</si>
  <si>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</si>
  <si>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</si>
  <si>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</si>
  <si>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</si>
  <si>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</si>
  <si>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</si>
  <si>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</si>
  <si>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</si>
  <si>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</si>
  <si>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</si>
  <si>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</si>
  <si>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</si>
  <si>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</si>
  <si>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</si>
  <si>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</si>
  <si>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</si>
  <si>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</si>
  <si>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</si>
  <si>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</si>
  <si>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</si>
  <si>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</si>
  <si>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</si>
  <si>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</si>
  <si>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</si>
  <si>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</si>
  <si>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</si>
  <si>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</si>
  <si>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</si>
  <si>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</si>
  <si>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</si>
  <si>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</si>
  <si>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</si>
  <si>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</si>
  <si>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</si>
  <si>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</si>
  <si>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</si>
  <si>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</si>
  <si>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</si>
  <si>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</si>
  <si>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</si>
  <si>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</si>
  <si>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</si>
  <si>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</si>
  <si>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</si>
  <si>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</si>
  <si>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</si>
  <si>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</si>
  <si>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</si>
  <si>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</si>
  <si>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</si>
  <si>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</si>
  <si>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</si>
  <si>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</si>
  <si>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</si>
  <si>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</si>
  <si>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</si>
  <si>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</si>
  <si>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</si>
  <si>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</si>
  <si>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</si>
  <si>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</si>
  <si>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</si>
  <si>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</si>
  <si>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</si>
  <si>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</si>
  <si>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</si>
  <si>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</si>
  <si>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</si>
  <si>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</si>
  <si>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</si>
  <si>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</si>
  <si>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</si>
  <si>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</si>
  <si>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</si>
  <si>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</si>
  <si>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</si>
  <si>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</si>
  <si>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</si>
  <si>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</si>
  <si>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</si>
  <si>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</si>
  <si>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</si>
  <si>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</si>
  <si>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</si>
  <si>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</si>
  <si>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</si>
  <si>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</si>
  <si>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</si>
  <si>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</si>
  <si>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</si>
  <si>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</si>
  <si>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</si>
  <si>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</si>
  <si>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</si>
  <si>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</si>
  <si>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</si>
  <si>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</si>
  <si>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</si>
  <si>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</si>
  <si>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</si>
  <si>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</si>
  <si>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</si>
  <si>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</si>
  <si>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</si>
  <si>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</si>
  <si>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</si>
  <si>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</si>
  <si>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</si>
  <si>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</si>
  <si>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</si>
  <si>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</si>
  <si>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</si>
  <si>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</si>
  <si>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</si>
  <si>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</si>
  <si>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</si>
  <si>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</si>
  <si>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</si>
  <si>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</si>
  <si>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</si>
  <si>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</si>
  <si>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</si>
  <si>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</si>
  <si>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</si>
  <si>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</si>
  <si>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</si>
  <si>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</si>
  <si>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</si>
  <si>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</si>
  <si>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</si>
  <si>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</si>
  <si>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</si>
  <si>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</si>
  <si>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</si>
  <si>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</si>
  <si>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</si>
  <si>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</si>
  <si>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</si>
  <si>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</si>
  <si>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</si>
  <si>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</si>
  <si>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</si>
  <si>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</si>
  <si>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</si>
  <si>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</si>
  <si>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</si>
  <si>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</si>
  <si>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</si>
  <si>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</si>
  <si>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</si>
  <si>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</si>
  <si>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</si>
  <si>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</si>
  <si>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</si>
  <si>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</si>
  <si>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</si>
  <si>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</si>
  <si>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</si>
  <si>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</si>
  <si>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</si>
  <si>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</si>
  <si>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</si>
  <si>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</si>
  <si>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</si>
  <si>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</si>
  <si>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</si>
  <si>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</si>
  <si>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</si>
  <si>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</si>
  <si>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</si>
  <si>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</si>
  <si>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</si>
  <si>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</si>
  <si>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</si>
  <si>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</si>
  <si>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</si>
  <si>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</si>
  <si>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</si>
  <si>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</si>
  <si>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</si>
  <si>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</si>
  <si>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</si>
  <si>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</si>
  <si>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</si>
  <si>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</si>
  <si>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</si>
  <si>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</si>
  <si>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</si>
  <si>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</si>
  <si>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</si>
  <si>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</si>
  <si>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</si>
  <si>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</si>
  <si>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</si>
  <si>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</si>
  <si>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</si>
  <si>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</si>
  <si>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</si>
  <si>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</si>
  <si>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</si>
  <si>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</si>
  <si>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</si>
  <si>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</si>
  <si>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</si>
  <si>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</si>
  <si>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</si>
  <si>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</si>
  <si>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</si>
  <si>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</si>
  <si>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</si>
  <si>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</si>
  <si>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</si>
  <si>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</si>
  <si>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</si>
  <si>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</si>
  <si>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</si>
  <si>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</si>
  <si>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</si>
  <si>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</si>
  <si>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</si>
  <si>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</si>
  <si>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</si>
  <si>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</si>
  <si>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</si>
  <si>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</si>
  <si>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</si>
  <si>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</si>
  <si>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</si>
  <si>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</si>
  <si>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</si>
  <si>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</si>
  <si>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</si>
  <si>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</si>
  <si>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</si>
  <si>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</si>
  <si>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</si>
  <si>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</si>
  <si>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</si>
  <si>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</si>
  <si>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</si>
  <si>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</si>
  <si>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</si>
  <si>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</si>
  <si>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</si>
  <si>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</si>
  <si>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</si>
  <si>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</si>
  <si>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</si>
  <si>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</si>
  <si>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</si>
  <si>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</si>
  <si>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</si>
  <si>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</si>
  <si>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</si>
  <si>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</si>
  <si>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</si>
  <si>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</si>
  <si>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</si>
  <si>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</si>
  <si>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</si>
  <si>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</si>
  <si>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</si>
  <si>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</si>
  <si>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</si>
  <si>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</si>
  <si>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</si>
  <si>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</si>
  <si>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</si>
  <si>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</si>
  <si>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</si>
  <si>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</si>
  <si>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</si>
  <si>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</si>
  <si>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</si>
  <si>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</si>
  <si>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</si>
  <si>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</si>
  <si>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</si>
  <si>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</si>
  <si>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</si>
  <si>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</si>
  <si>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</si>
  <si>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</si>
  <si>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</si>
  <si>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</si>
  <si>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</si>
  <si>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</si>
  <si>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</si>
  <si>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</si>
  <si>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</si>
  <si>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</si>
  <si>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</si>
  <si>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</si>
  <si>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</si>
  <si>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</si>
  <si>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</si>
  <si>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</si>
  <si>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</si>
  <si>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</si>
  <si>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</si>
  <si>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</si>
  <si>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</si>
  <si>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</si>
  <si>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</si>
  <si>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</si>
  <si>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</si>
  <si>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</si>
  <si>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</si>
  <si>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</si>
  <si>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</si>
  <si>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</si>
  <si>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</si>
  <si>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</si>
  <si>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</si>
  <si>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</si>
  <si>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</si>
  <si>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</si>
  <si>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</si>
  <si>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</si>
  <si>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</si>
  <si>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</si>
  <si>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</si>
  <si>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</si>
  <si>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</si>
  <si>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</si>
  <si>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</si>
  <si>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</si>
  <si>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</si>
  <si>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</si>
  <si>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</si>
  <si>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</si>
  <si>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</si>
  <si>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</si>
  <si>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</si>
  <si>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</si>
  <si>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</si>
  <si>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</si>
  <si>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</si>
  <si>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</si>
  <si>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</si>
  <si>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</si>
  <si>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</si>
  <si>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</si>
  <si>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</si>
  <si>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</si>
  <si>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</si>
  <si>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B1-K1: Zorgdragen voor het agrobusinessproduct                      P11-K1: Vakexpert agrohandel en logistiek                                                      P11-K2: Optimaliseren bedrijfsactiviteiten</t>
  </si>
  <si>
    <t>B1-K1-W1: Draagt zorg voor de kwaliteit van het agrobusinessproduct*                                                                                        B1-K1-W2: Draagt zorg voor machines, apparatuur en technische installaties                                                                                    B1-K1-W3: Draagt zorg voor bedrijfsgebouwen en terreinen                                                                                            B1-K1-W4: Draagt zorg voor informatie in de keten                                                  P11-K1-W1: Draagt zorg voor ontvangt en bewaren product                                                                                                P11-K1-W2: Draagt zorg voor het verzendklaar maken van producten                                                                                                             P11-K1-W3: Optimaliseert/verzorgt het logistieke proces                                                                                                        P11-K2-W1: Plant en verdeelt dagelijkse werkzaamheden  P11-K2-W2: Stuurt medewerkers aan op vaktechnisch gebied                                                                                                                  P11-K2-W3: Analyseert bedrijfsgegevens en vormt visie             P11-K2-W4: Analyseert toeleveranciers en afzetmarkt           P11-K2-W5: Adviseert over innovaties                                                    P11-K2-W6: Vormt netwerken en maakt hier gebruik van</t>
  </si>
  <si>
    <t>Vakexpert agrohandel en logistiek niveau 4</t>
  </si>
  <si>
    <t>Nederlands</t>
  </si>
  <si>
    <t>Engels</t>
  </si>
  <si>
    <t>LB</t>
  </si>
  <si>
    <t>Bodemkunde</t>
  </si>
  <si>
    <t>Plantfysiologie</t>
  </si>
  <si>
    <t>Logistiek &amp; Keten</t>
  </si>
  <si>
    <t>Studieloopbaanbegeleiding</t>
  </si>
  <si>
    <t>Btec Horti</t>
  </si>
  <si>
    <t>Btec Business</t>
  </si>
  <si>
    <t>Marketing</t>
  </si>
  <si>
    <t>Business Communicatie</t>
  </si>
  <si>
    <t>Praktijk</t>
  </si>
  <si>
    <t>Business &amp; Management</t>
  </si>
  <si>
    <t>Product in de keten</t>
  </si>
  <si>
    <t>Naaldwijk</t>
  </si>
  <si>
    <t>M.P. de Groot</t>
  </si>
  <si>
    <t>2017-2018</t>
  </si>
  <si>
    <t xml:space="preserve">1.   K0025  Duits in de beroepscontext A2                                   2.  K0098  Spaans in de beroepscontext A2                                 3.  K0165  Ondernemerschap MBO                                                                                                                                                                     4.  K0125  Voorbereiden HBO                                     </t>
  </si>
  <si>
    <t xml:space="preserve">Keuzedeel 1     Keuze uit 1 of  2 bij aanvang opleiding;
minimum aantal van 15 studenten                                                   Keuzedeel 2     Ondernemerschap verplicht in arrangement;                                     Keuzedeel 3   Keuze voor 4  aan het einde van  leerjaar 2;
minimum aantal van 15 studenten.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</si>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</sst>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esktop/Planning%20cohorten/Planning%20cohort%202016/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comments" Target="../comments2.xm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38" zoomScale="80" zoomScaleNormal="80" workbookViewId="0">
      <selection activeCell="F9" sqref="F9:H9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880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147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889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983</v>
      </c>
      <c r="D3" s="265"/>
      <c r="E3" s="140"/>
      <c r="F3" s="349" t="s">
        <v>966</v>
      </c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140</v>
      </c>
      <c r="D4" s="267" t="s">
        <v>141</v>
      </c>
      <c r="E4" s="140"/>
      <c r="F4" s="268"/>
      <c r="G4" s="269" t="s">
        <v>144</v>
      </c>
      <c r="H4" s="269"/>
      <c r="I4" s="352" t="s">
        <v>146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891</v>
      </c>
      <c r="D5" s="183">
        <v>3</v>
      </c>
      <c r="E5" s="270"/>
      <c r="F5" s="355">
        <v>25438</v>
      </c>
      <c r="G5" s="356"/>
      <c r="H5" s="353" t="str">
        <f>IFERROR(VLOOKUP(F5,db_crebolijst_all!A3:S497,17),"1")</f>
        <v>Agro productie, handel en technologie 23212 (Vakexpert agrohandel en logistiek)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4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142</v>
      </c>
      <c r="D6" s="272" t="s">
        <v>143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881</v>
      </c>
      <c r="AU6" s="283" t="s">
        <v>874</v>
      </c>
      <c r="AV6" s="283" t="s">
        <v>882</v>
      </c>
      <c r="AW6" s="283" t="s">
        <v>882</v>
      </c>
      <c r="AX6" s="283" t="s">
        <v>884</v>
      </c>
      <c r="AY6" s="283" t="s">
        <v>885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4</v>
      </c>
      <c r="E7" s="270"/>
      <c r="F7" s="337" t="s">
        <v>145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144"/>
      <c r="AR7" s="279" t="str">
        <f>CONCATENATE(C7,";",D5+AS10)</f>
        <v>BOL;3</v>
      </c>
      <c r="AS7" s="284" t="s">
        <v>198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37" t="s">
        <v>10</v>
      </c>
      <c r="G9" s="338"/>
      <c r="H9" s="360"/>
      <c r="I9" s="136"/>
      <c r="J9" s="357" t="s">
        <v>11</v>
      </c>
      <c r="K9" s="358"/>
      <c r="L9" s="359"/>
      <c r="M9" s="136"/>
      <c r="N9" s="357" t="s">
        <v>12</v>
      </c>
      <c r="O9" s="358"/>
      <c r="P9" s="359"/>
      <c r="Q9" s="137"/>
      <c r="R9" s="357" t="s">
        <v>15</v>
      </c>
      <c r="S9" s="358"/>
      <c r="T9" s="359"/>
      <c r="U9" s="137"/>
      <c r="V9" s="337" t="s">
        <v>4</v>
      </c>
      <c r="W9" s="338"/>
      <c r="X9" s="339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198</v>
      </c>
      <c r="E10" s="139"/>
      <c r="F10" s="140"/>
      <c r="G10" s="184">
        <v>900</v>
      </c>
      <c r="H10" s="138">
        <f>IFERROR(IF(G10&lt;(AT7),"!",0),"gcg")</f>
        <v>0</v>
      </c>
      <c r="I10" s="136"/>
      <c r="J10" s="136"/>
      <c r="K10" s="185">
        <v>500</v>
      </c>
      <c r="L10" s="136"/>
      <c r="M10" s="136"/>
      <c r="N10" s="136"/>
      <c r="O10" s="185">
        <v>400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0</v>
      </c>
      <c r="H11" s="138">
        <f>IFERROR(IF(G11&lt;(AT8),"!",0),"gcg")</f>
        <v>0</v>
      </c>
      <c r="I11" s="136"/>
      <c r="J11" s="136"/>
      <c r="K11" s="185">
        <v>750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900</v>
      </c>
      <c r="H12" s="136"/>
      <c r="I12" s="136"/>
      <c r="J12" s="136"/>
      <c r="K12" s="66">
        <f>SUM(K10:K11)</f>
        <v>1250</v>
      </c>
      <c r="L12" s="136"/>
      <c r="M12" s="136"/>
      <c r="N12" s="136"/>
      <c r="O12" s="66">
        <f>SUM(O10:O11)</f>
        <v>850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7" t="s">
        <v>10</v>
      </c>
      <c r="G16" s="338"/>
      <c r="H16" s="339"/>
      <c r="I16" s="74"/>
      <c r="J16" s="337" t="s">
        <v>11</v>
      </c>
      <c r="K16" s="338"/>
      <c r="L16" s="339"/>
      <c r="M16" s="74"/>
      <c r="N16" s="337" t="s">
        <v>12</v>
      </c>
      <c r="O16" s="338"/>
      <c r="P16" s="339"/>
      <c r="Q16" s="75"/>
      <c r="R16" s="337" t="s">
        <v>15</v>
      </c>
      <c r="S16" s="338"/>
      <c r="T16" s="339"/>
      <c r="U16" s="75"/>
      <c r="V16" s="337" t="s">
        <v>4</v>
      </c>
      <c r="W16" s="338"/>
      <c r="X16" s="339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0" t="s">
        <v>198</v>
      </c>
      <c r="D18" s="78"/>
      <c r="F18" s="343">
        <f>IFERROR(W10*(1+$C$10),AC5)</f>
        <v>1926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76"/>
    </row>
    <row r="19" spans="2:25" ht="10.199999999999999" customHeight="1" thickBot="1" x14ac:dyDescent="0.35">
      <c r="B19" s="72"/>
      <c r="C19" s="34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1"/>
      <c r="D21" s="74" t="s">
        <v>29</v>
      </c>
      <c r="E21" s="83"/>
      <c r="F21" s="84"/>
      <c r="G21" s="290">
        <f>G10*(1+$C$10)</f>
        <v>963</v>
      </c>
      <c r="H21" s="86"/>
      <c r="I21" s="75"/>
      <c r="J21" s="87"/>
      <c r="K21" s="290">
        <f>K10*(1+$C$10)</f>
        <v>535</v>
      </c>
      <c r="L21" s="86"/>
      <c r="M21" s="75"/>
      <c r="N21" s="87"/>
      <c r="O21" s="290">
        <f>O10*(1+$C$10)</f>
        <v>428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1"/>
      <c r="D23" s="75" t="s">
        <v>17</v>
      </c>
      <c r="E23" s="89"/>
      <c r="F23" s="90"/>
      <c r="G23" s="290">
        <f>Opleidingsplan!J79</f>
        <v>990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1"/>
      <c r="D25" s="75" t="s">
        <v>18</v>
      </c>
      <c r="E25" s="73"/>
      <c r="F25" s="88"/>
      <c r="G25" s="75"/>
      <c r="H25" s="86"/>
      <c r="I25" s="75"/>
      <c r="J25" s="87"/>
      <c r="K25" s="290">
        <f>Opleidingsplan!AI79</f>
        <v>540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Opleidingsplan!BI79</f>
        <v>445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Opleidingsplan!CH79</f>
        <v>0</v>
      </c>
      <c r="T29" s="86"/>
      <c r="U29" s="75"/>
      <c r="V29" s="87"/>
      <c r="W29" s="85">
        <f>+G23+K25+O27+S29</f>
        <v>1975</v>
      </c>
      <c r="X29" s="86"/>
      <c r="Y29" s="76"/>
    </row>
    <row r="30" spans="2:25" ht="10.199999999999999" customHeight="1" x14ac:dyDescent="0.3">
      <c r="B30" s="72"/>
      <c r="C30" s="34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1"/>
      <c r="D31" s="74" t="s">
        <v>4</v>
      </c>
      <c r="E31" s="83"/>
      <c r="F31" s="88"/>
      <c r="G31" s="291">
        <f>+G23-G21</f>
        <v>27</v>
      </c>
      <c r="H31" s="86"/>
      <c r="I31" s="75"/>
      <c r="J31" s="87"/>
      <c r="K31" s="291">
        <f>+K25-K21</f>
        <v>5</v>
      </c>
      <c r="L31" s="86"/>
      <c r="M31" s="75"/>
      <c r="N31" s="87"/>
      <c r="O31" s="291">
        <f>+O27-O21</f>
        <v>17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49</v>
      </c>
      <c r="X31" s="86"/>
      <c r="Y31" s="76"/>
    </row>
    <row r="32" spans="2:25" ht="10.199999999999999" customHeight="1" thickBot="1" x14ac:dyDescent="0.35">
      <c r="B32" s="72"/>
      <c r="C32" s="34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0" t="s">
        <v>0</v>
      </c>
      <c r="D34" s="78"/>
      <c r="F34" s="343">
        <f>W11*(1+$C$11)</f>
        <v>1284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76"/>
    </row>
    <row r="35" spans="2:25" ht="10.199999999999999" customHeight="1" thickBot="1" x14ac:dyDescent="0.35">
      <c r="B35" s="72"/>
      <c r="C35" s="34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1"/>
      <c r="D37" s="74" t="s">
        <v>29</v>
      </c>
      <c r="E37" s="83"/>
      <c r="F37" s="84"/>
      <c r="G37" s="290">
        <f>G11*(1+$C$11)</f>
        <v>0</v>
      </c>
      <c r="H37" s="76"/>
      <c r="I37" s="77"/>
      <c r="J37" s="88"/>
      <c r="K37" s="290">
        <f>K11*(1+$C$11)</f>
        <v>802.5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4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1"/>
      <c r="D39" s="75" t="s">
        <v>17</v>
      </c>
      <c r="E39" s="89"/>
      <c r="F39" s="90"/>
      <c r="G39" s="290">
        <f>Opleidingsplan!K79</f>
        <v>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1"/>
      <c r="D41" s="75" t="s">
        <v>18</v>
      </c>
      <c r="E41" s="73"/>
      <c r="F41" s="88"/>
      <c r="G41" s="75"/>
      <c r="H41" s="86"/>
      <c r="I41" s="75"/>
      <c r="J41" s="87"/>
      <c r="K41" s="290">
        <f>Opleidingsplan!AJ79</f>
        <v>800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Opleidingsplan!BJ79</f>
        <v>488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Opleidingsplan!CI79</f>
        <v>0</v>
      </c>
      <c r="T45" s="86"/>
      <c r="U45" s="75"/>
      <c r="V45" s="87"/>
      <c r="W45" s="85">
        <f>+G39+K41+O43+S45</f>
        <v>1288</v>
      </c>
      <c r="X45" s="86"/>
      <c r="Y45" s="76"/>
    </row>
    <row r="46" spans="2:25" ht="10.199999999999999" customHeight="1" x14ac:dyDescent="0.3">
      <c r="B46" s="72"/>
      <c r="C46" s="34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1"/>
      <c r="D47" s="74" t="s">
        <v>4</v>
      </c>
      <c r="E47" s="83"/>
      <c r="F47" s="88"/>
      <c r="G47" s="291">
        <f>+G39-G37</f>
        <v>0</v>
      </c>
      <c r="H47" s="86"/>
      <c r="I47" s="75"/>
      <c r="J47" s="87"/>
      <c r="K47" s="291">
        <f>+K41-K37</f>
        <v>-2.5</v>
      </c>
      <c r="L47" s="86"/>
      <c r="M47" s="75"/>
      <c r="N47" s="87"/>
      <c r="O47" s="291">
        <f>+O43-O37</f>
        <v>6.5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4</v>
      </c>
      <c r="X47" s="86"/>
      <c r="Y47" s="76"/>
    </row>
    <row r="48" spans="2:25" ht="10.199999999999999" customHeight="1" thickBot="1" x14ac:dyDescent="0.35">
      <c r="B48" s="72"/>
      <c r="C48" s="34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1" t="s">
        <v>4</v>
      </c>
      <c r="D50" s="78"/>
      <c r="E50" s="73"/>
      <c r="F50" s="334">
        <f>F18+F34+W12-W11-W10</f>
        <v>3210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76"/>
    </row>
    <row r="51" spans="1:125" ht="10.199999999999999" customHeight="1" thickBot="1" x14ac:dyDescent="0.35">
      <c r="B51" s="72"/>
      <c r="C51" s="33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2"/>
      <c r="D53" s="74" t="s">
        <v>29</v>
      </c>
      <c r="E53" s="83"/>
      <c r="F53" s="84"/>
      <c r="G53" s="290">
        <f>+G21+G37</f>
        <v>963</v>
      </c>
      <c r="H53" s="76"/>
      <c r="I53" s="77"/>
      <c r="J53" s="88"/>
      <c r="K53" s="290">
        <f>+K21+K37</f>
        <v>1337.5</v>
      </c>
      <c r="L53" s="86"/>
      <c r="M53" s="75"/>
      <c r="N53" s="87"/>
      <c r="O53" s="290">
        <f>+O21+O37</f>
        <v>909.5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3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2"/>
      <c r="D55" s="74" t="s">
        <v>198</v>
      </c>
      <c r="E55" s="83"/>
      <c r="F55" s="84"/>
      <c r="G55" s="290">
        <f>G23</f>
        <v>990</v>
      </c>
      <c r="H55" s="86"/>
      <c r="I55" s="75"/>
      <c r="J55" s="87"/>
      <c r="K55" s="290">
        <f>K25</f>
        <v>540</v>
      </c>
      <c r="L55" s="86"/>
      <c r="M55" s="75"/>
      <c r="N55" s="87"/>
      <c r="O55" s="290">
        <f>O27</f>
        <v>445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1975</v>
      </c>
      <c r="X55" s="100"/>
      <c r="Y55" s="76"/>
    </row>
    <row r="56" spans="1:125" ht="14.25" customHeight="1" x14ac:dyDescent="0.3">
      <c r="B56" s="72"/>
      <c r="C56" s="332"/>
      <c r="D56" s="74" t="s">
        <v>0</v>
      </c>
      <c r="E56" s="83"/>
      <c r="F56" s="84"/>
      <c r="G56" s="290">
        <f>G39</f>
        <v>0</v>
      </c>
      <c r="H56" s="86"/>
      <c r="I56" s="75"/>
      <c r="J56" s="87"/>
      <c r="K56" s="290">
        <f>K41</f>
        <v>800</v>
      </c>
      <c r="L56" s="86"/>
      <c r="M56" s="75"/>
      <c r="N56" s="87"/>
      <c r="O56" s="290">
        <f>O43</f>
        <v>488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1288</v>
      </c>
      <c r="X56" s="100"/>
      <c r="Y56" s="76"/>
    </row>
    <row r="57" spans="1:125" s="292" customFormat="1" ht="14.25" customHeight="1" x14ac:dyDescent="0.3">
      <c r="A57" s="282"/>
      <c r="B57" s="103"/>
      <c r="C57" s="33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0.39472877719889671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2"/>
      <c r="D58" s="74" t="s">
        <v>4</v>
      </c>
      <c r="E58" s="83"/>
      <c r="F58" s="88"/>
      <c r="G58" s="290">
        <f>+G55+G56</f>
        <v>990</v>
      </c>
      <c r="H58" s="76"/>
      <c r="I58" s="77"/>
      <c r="J58" s="88"/>
      <c r="K58" s="290">
        <f>+K55+K56</f>
        <v>1340</v>
      </c>
      <c r="L58" s="86"/>
      <c r="M58" s="75"/>
      <c r="N58" s="87"/>
      <c r="O58" s="290">
        <f>+O55+O56</f>
        <v>933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3263</v>
      </c>
      <c r="X58" s="100"/>
      <c r="Y58" s="76"/>
    </row>
    <row r="59" spans="1:125" ht="10.199999999999999" customHeight="1" x14ac:dyDescent="0.3">
      <c r="B59" s="72"/>
      <c r="C59" s="33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2"/>
      <c r="D60" s="116" t="s">
        <v>137</v>
      </c>
      <c r="E60" s="83"/>
      <c r="F60" s="88"/>
      <c r="G60" s="291">
        <f>(G56+G55)-G53</f>
        <v>27</v>
      </c>
      <c r="H60" s="76"/>
      <c r="I60" s="77"/>
      <c r="J60" s="88"/>
      <c r="K60" s="291">
        <f>(K56+K55)-K53</f>
        <v>2.5</v>
      </c>
      <c r="L60" s="86"/>
      <c r="M60" s="75"/>
      <c r="N60" s="87"/>
      <c r="O60" s="291">
        <f>(O56+O55)-O53</f>
        <v>23.5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53</v>
      </c>
      <c r="X60" s="100"/>
      <c r="Y60" s="76"/>
    </row>
    <row r="61" spans="1:125" ht="10.199999999999999" customHeight="1" x14ac:dyDescent="0.3">
      <c r="B61" s="72"/>
      <c r="C61" s="33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2"/>
      <c r="D62" s="116" t="s">
        <v>138</v>
      </c>
      <c r="E62" s="83"/>
      <c r="F62" s="88"/>
      <c r="G62" s="291">
        <f>G55+G56-((G21/(1+$C$10))+(G37/(1+$C$11)))</f>
        <v>90</v>
      </c>
      <c r="H62" s="76"/>
      <c r="I62" s="77"/>
      <c r="J62" s="88"/>
      <c r="K62" s="291">
        <f>K55+K56-((K21/(1+$C$10))+(K37/(1+$C$11)))</f>
        <v>90</v>
      </c>
      <c r="L62" s="86"/>
      <c r="M62" s="75"/>
      <c r="N62" s="87"/>
      <c r="O62" s="291">
        <f>O55+O56-((O21/(1+$C$10))+(O37/(1+$C$11)))</f>
        <v>83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263</v>
      </c>
      <c r="X62" s="100"/>
      <c r="Y62" s="76"/>
    </row>
    <row r="63" spans="1:125" ht="10.199999999999999" customHeight="1" thickBot="1" x14ac:dyDescent="0.35">
      <c r="B63" s="72"/>
      <c r="C63" s="33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191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6">
        <f>Examenprogramma!$B$29</f>
        <v>42927</v>
      </c>
      <c r="L66" s="346"/>
      <c r="M66" s="346"/>
      <c r="N66" s="346"/>
      <c r="O66" s="346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7" t="str">
        <f>Examenprogramma!$B$30</f>
        <v>Naaldwijk</v>
      </c>
      <c r="L67" s="347"/>
      <c r="M67" s="347"/>
      <c r="N67" s="347"/>
      <c r="O67" s="347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8" t="str">
        <f>Examenprogramma!$B$31</f>
        <v>M.P. de Groot</v>
      </c>
      <c r="L68" s="348"/>
      <c r="M68" s="348"/>
      <c r="N68" s="348"/>
      <c r="O68" s="348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100"/>
  <sheetViews>
    <sheetView zoomScale="60" zoomScaleNormal="60" workbookViewId="0">
      <pane xSplit="3" ySplit="14" topLeftCell="AQ18" activePane="bottomRight" state="frozen"/>
      <selection pane="topRight" activeCell="C1" sqref="C1"/>
      <selection pane="bottomLeft" activeCell="A13" sqref="A13"/>
      <selection pane="bottomRight" activeCell="BI30" sqref="BI30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47" t="str">
        <f>+Opleidingseis!$C$5</f>
        <v>MBO | Greenport</v>
      </c>
      <c r="E3" s="347"/>
      <c r="F3" s="347"/>
      <c r="G3" s="347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7" t="str">
        <f>Examenprogramma!B3</f>
        <v>Naaldwijk</v>
      </c>
      <c r="E4" s="347"/>
      <c r="F4" s="347"/>
      <c r="G4" s="347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7" t="str">
        <f>Opleidingseis!F3</f>
        <v>Vakexpert agrohandel en logistiek niveau 4</v>
      </c>
      <c r="E5" s="347"/>
      <c r="F5" s="347"/>
      <c r="G5" s="34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47" t="str">
        <f>Opleidingseis!C3</f>
        <v>2017-2018</v>
      </c>
      <c r="E6" s="347"/>
      <c r="F6" s="347"/>
      <c r="G6" s="34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47" t="str">
        <f>Opleidingseis!H5</f>
        <v>Agro productie, handel en technologie 23212 (Vakexpert agrohandel en logistiek)</v>
      </c>
      <c r="E7" s="347"/>
      <c r="F7" s="347"/>
      <c r="G7" s="34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47">
        <f>Opleidingseis!F5</f>
        <v>25438</v>
      </c>
      <c r="E8" s="347"/>
      <c r="F8" s="347"/>
      <c r="G8" s="34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47" t="str">
        <f>Opleidingseis!C7</f>
        <v>BOL</v>
      </c>
      <c r="E9" s="347"/>
      <c r="F9" s="347"/>
      <c r="G9" s="347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47">
        <f>Opleidingseis!D7</f>
        <v>4</v>
      </c>
      <c r="E10" s="347"/>
      <c r="F10" s="347"/>
      <c r="G10" s="347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900</v>
      </c>
      <c r="D11" s="347">
        <f>Opleidingseis!D5</f>
        <v>3</v>
      </c>
      <c r="E11" s="347"/>
      <c r="F11" s="347"/>
      <c r="G11" s="347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0" t="s">
        <v>186</v>
      </c>
      <c r="C12" s="214"/>
      <c r="D12" s="386" t="s">
        <v>185</v>
      </c>
      <c r="E12" s="383" t="s">
        <v>185</v>
      </c>
      <c r="F12" s="383" t="s">
        <v>185</v>
      </c>
      <c r="G12" s="383" t="s">
        <v>185</v>
      </c>
      <c r="H12" s="383" t="s">
        <v>185</v>
      </c>
      <c r="I12" s="214"/>
      <c r="J12" s="392" t="s">
        <v>26</v>
      </c>
      <c r="K12" s="393"/>
      <c r="L12" s="393"/>
      <c r="M12" s="300">
        <v>1</v>
      </c>
      <c r="N12" s="214"/>
      <c r="O12" s="381" t="s">
        <v>184</v>
      </c>
      <c r="P12" s="382"/>
      <c r="Q12" s="382"/>
      <c r="R12" s="244" t="s">
        <v>901</v>
      </c>
      <c r="S12" s="214"/>
      <c r="T12" s="381" t="s">
        <v>184</v>
      </c>
      <c r="U12" s="382"/>
      <c r="V12" s="382"/>
      <c r="W12" s="244" t="s">
        <v>902</v>
      </c>
      <c r="X12" s="214"/>
      <c r="Y12" s="381" t="s">
        <v>184</v>
      </c>
      <c r="Z12" s="382"/>
      <c r="AA12" s="382"/>
      <c r="AB12" s="244" t="s">
        <v>903</v>
      </c>
      <c r="AC12" s="245"/>
      <c r="AD12" s="381" t="str">
        <f>+Y12</f>
        <v>Periode</v>
      </c>
      <c r="AE12" s="382"/>
      <c r="AF12" s="382"/>
      <c r="AG12" s="244" t="s">
        <v>904</v>
      </c>
      <c r="AH12" s="245"/>
      <c r="AI12" s="372" t="s">
        <v>26</v>
      </c>
      <c r="AJ12" s="373"/>
      <c r="AK12" s="373"/>
      <c r="AL12" s="254">
        <v>2</v>
      </c>
      <c r="AM12" s="214"/>
      <c r="AN12" s="372" t="s">
        <v>184</v>
      </c>
      <c r="AO12" s="373"/>
      <c r="AP12" s="373"/>
      <c r="AQ12" s="254" t="s">
        <v>905</v>
      </c>
      <c r="AR12" s="214"/>
      <c r="AS12" s="372" t="s">
        <v>184</v>
      </c>
      <c r="AT12" s="373"/>
      <c r="AU12" s="373"/>
      <c r="AV12" s="254" t="s">
        <v>906</v>
      </c>
      <c r="AW12" s="214"/>
      <c r="AX12" s="372" t="s">
        <v>184</v>
      </c>
      <c r="AY12" s="373"/>
      <c r="AZ12" s="373"/>
      <c r="BA12" s="254" t="s">
        <v>907</v>
      </c>
      <c r="BB12" s="245"/>
      <c r="BC12" s="372" t="str">
        <f>+AX12</f>
        <v>Periode</v>
      </c>
      <c r="BD12" s="373"/>
      <c r="BE12" s="373"/>
      <c r="BF12" s="254" t="s">
        <v>908</v>
      </c>
      <c r="BG12" s="245"/>
      <c r="BH12" s="245"/>
      <c r="BI12" s="374" t="s">
        <v>26</v>
      </c>
      <c r="BJ12" s="375"/>
      <c r="BK12" s="375"/>
      <c r="BL12" s="256">
        <v>3</v>
      </c>
      <c r="BM12" s="214"/>
      <c r="BN12" s="374" t="s">
        <v>184</v>
      </c>
      <c r="BO12" s="375"/>
      <c r="BP12" s="375"/>
      <c r="BQ12" s="256" t="s">
        <v>909</v>
      </c>
      <c r="BR12" s="214"/>
      <c r="BS12" s="374" t="s">
        <v>184</v>
      </c>
      <c r="BT12" s="375"/>
      <c r="BU12" s="375"/>
      <c r="BV12" s="256" t="s">
        <v>910</v>
      </c>
      <c r="BW12" s="214"/>
      <c r="BX12" s="374" t="s">
        <v>184</v>
      </c>
      <c r="BY12" s="375"/>
      <c r="BZ12" s="375"/>
      <c r="CA12" s="256" t="s">
        <v>911</v>
      </c>
      <c r="CB12" s="245"/>
      <c r="CC12" s="374" t="str">
        <f>+BX12</f>
        <v>Periode</v>
      </c>
      <c r="CD12" s="375"/>
      <c r="CE12" s="375"/>
      <c r="CF12" s="256" t="s">
        <v>912</v>
      </c>
      <c r="CG12" s="245"/>
      <c r="CH12" s="365" t="s">
        <v>890</v>
      </c>
      <c r="CI12" s="366"/>
      <c r="CJ12" s="366"/>
      <c r="CK12" s="258">
        <v>4</v>
      </c>
      <c r="CM12" s="365" t="s">
        <v>184</v>
      </c>
      <c r="CN12" s="366"/>
      <c r="CO12" s="366"/>
      <c r="CP12" s="258" t="s">
        <v>913</v>
      </c>
      <c r="CQ12" s="214"/>
      <c r="CR12" s="365" t="s">
        <v>184</v>
      </c>
      <c r="CS12" s="366"/>
      <c r="CT12" s="366"/>
      <c r="CU12" s="258" t="s">
        <v>914</v>
      </c>
      <c r="CV12" s="214"/>
      <c r="CW12" s="365" t="s">
        <v>184</v>
      </c>
      <c r="CX12" s="366"/>
      <c r="CY12" s="366"/>
      <c r="CZ12" s="258" t="s">
        <v>915</v>
      </c>
      <c r="DA12" s="245"/>
      <c r="DB12" s="365" t="str">
        <f>+CW12</f>
        <v>Periode</v>
      </c>
      <c r="DC12" s="366"/>
      <c r="DD12" s="366"/>
      <c r="DE12" s="258" t="s">
        <v>916</v>
      </c>
      <c r="DF12" s="245"/>
      <c r="DG12" s="367" t="s">
        <v>36</v>
      </c>
      <c r="DH12" s="368"/>
      <c r="DI12" s="368"/>
      <c r="DJ12" s="317"/>
    </row>
    <row r="13" spans="1:114" s="301" customFormat="1" ht="14.4" customHeight="1" x14ac:dyDescent="0.25">
      <c r="A13" s="378" t="s">
        <v>2</v>
      </c>
      <c r="B13" s="371"/>
      <c r="C13" s="215"/>
      <c r="D13" s="387"/>
      <c r="E13" s="384"/>
      <c r="F13" s="384"/>
      <c r="G13" s="384"/>
      <c r="H13" s="384"/>
      <c r="I13" s="215"/>
      <c r="J13" s="380" t="s">
        <v>198</v>
      </c>
      <c r="K13" s="380" t="s">
        <v>0</v>
      </c>
      <c r="L13" s="380" t="s">
        <v>190</v>
      </c>
      <c r="M13" s="380" t="s">
        <v>22</v>
      </c>
      <c r="N13" s="246"/>
      <c r="O13" s="380" t="s">
        <v>198</v>
      </c>
      <c r="P13" s="380" t="s">
        <v>0</v>
      </c>
      <c r="Q13" s="380" t="s">
        <v>190</v>
      </c>
      <c r="R13" s="380" t="s">
        <v>22</v>
      </c>
      <c r="S13" s="246"/>
      <c r="T13" s="380" t="s">
        <v>198</v>
      </c>
      <c r="U13" s="380" t="s">
        <v>0</v>
      </c>
      <c r="V13" s="380" t="s">
        <v>190</v>
      </c>
      <c r="W13" s="380" t="s">
        <v>22</v>
      </c>
      <c r="X13" s="246"/>
      <c r="Y13" s="380" t="s">
        <v>198</v>
      </c>
      <c r="Z13" s="380" t="s">
        <v>0</v>
      </c>
      <c r="AA13" s="380" t="s">
        <v>190</v>
      </c>
      <c r="AB13" s="380" t="s">
        <v>22</v>
      </c>
      <c r="AC13" s="247"/>
      <c r="AD13" s="380" t="s">
        <v>198</v>
      </c>
      <c r="AE13" s="380" t="s">
        <v>0</v>
      </c>
      <c r="AF13" s="380" t="s">
        <v>190</v>
      </c>
      <c r="AG13" s="380" t="s">
        <v>22</v>
      </c>
      <c r="AH13" s="247"/>
      <c r="AI13" s="377" t="s">
        <v>198</v>
      </c>
      <c r="AJ13" s="377" t="s">
        <v>0</v>
      </c>
      <c r="AK13" s="377" t="s">
        <v>190</v>
      </c>
      <c r="AL13" s="377" t="s">
        <v>22</v>
      </c>
      <c r="AM13" s="246"/>
      <c r="AN13" s="377" t="s">
        <v>198</v>
      </c>
      <c r="AO13" s="377" t="s">
        <v>0</v>
      </c>
      <c r="AP13" s="377" t="s">
        <v>190</v>
      </c>
      <c r="AQ13" s="377" t="s">
        <v>22</v>
      </c>
      <c r="AR13" s="246"/>
      <c r="AS13" s="377" t="s">
        <v>198</v>
      </c>
      <c r="AT13" s="377" t="s">
        <v>0</v>
      </c>
      <c r="AU13" s="377" t="s">
        <v>190</v>
      </c>
      <c r="AV13" s="377" t="s">
        <v>22</v>
      </c>
      <c r="AW13" s="246"/>
      <c r="AX13" s="377" t="s">
        <v>198</v>
      </c>
      <c r="AY13" s="377" t="s">
        <v>0</v>
      </c>
      <c r="AZ13" s="377" t="s">
        <v>190</v>
      </c>
      <c r="BA13" s="377" t="s">
        <v>22</v>
      </c>
      <c r="BB13" s="247"/>
      <c r="BC13" s="377" t="s">
        <v>198</v>
      </c>
      <c r="BD13" s="377" t="s">
        <v>0</v>
      </c>
      <c r="BE13" s="377" t="s">
        <v>190</v>
      </c>
      <c r="BF13" s="377" t="s">
        <v>22</v>
      </c>
      <c r="BG13" s="247"/>
      <c r="BH13" s="247"/>
      <c r="BI13" s="376" t="s">
        <v>198</v>
      </c>
      <c r="BJ13" s="376" t="s">
        <v>0</v>
      </c>
      <c r="BK13" s="376" t="s">
        <v>190</v>
      </c>
      <c r="BL13" s="376" t="s">
        <v>22</v>
      </c>
      <c r="BM13" s="246"/>
      <c r="BN13" s="376" t="s">
        <v>198</v>
      </c>
      <c r="BO13" s="376" t="s">
        <v>0</v>
      </c>
      <c r="BP13" s="376" t="s">
        <v>190</v>
      </c>
      <c r="BQ13" s="376" t="s">
        <v>22</v>
      </c>
      <c r="BR13" s="246"/>
      <c r="BS13" s="376" t="s">
        <v>198</v>
      </c>
      <c r="BT13" s="376" t="s">
        <v>0</v>
      </c>
      <c r="BU13" s="376" t="s">
        <v>190</v>
      </c>
      <c r="BV13" s="376" t="s">
        <v>22</v>
      </c>
      <c r="BW13" s="246"/>
      <c r="BX13" s="376" t="s">
        <v>198</v>
      </c>
      <c r="BY13" s="376" t="s">
        <v>0</v>
      </c>
      <c r="BZ13" s="376" t="s">
        <v>190</v>
      </c>
      <c r="CA13" s="376" t="s">
        <v>22</v>
      </c>
      <c r="CB13" s="247"/>
      <c r="CC13" s="376" t="s">
        <v>198</v>
      </c>
      <c r="CD13" s="376" t="s">
        <v>0</v>
      </c>
      <c r="CE13" s="376" t="s">
        <v>190</v>
      </c>
      <c r="CF13" s="376" t="s">
        <v>22</v>
      </c>
      <c r="CG13" s="247"/>
      <c r="CH13" s="369" t="s">
        <v>198</v>
      </c>
      <c r="CI13" s="369" t="s">
        <v>0</v>
      </c>
      <c r="CJ13" s="369" t="s">
        <v>190</v>
      </c>
      <c r="CK13" s="369" t="s">
        <v>22</v>
      </c>
      <c r="CM13" s="369" t="s">
        <v>198</v>
      </c>
      <c r="CN13" s="369" t="s">
        <v>0</v>
      </c>
      <c r="CO13" s="369" t="s">
        <v>190</v>
      </c>
      <c r="CP13" s="369" t="s">
        <v>22</v>
      </c>
      <c r="CQ13" s="246"/>
      <c r="CR13" s="369" t="s">
        <v>198</v>
      </c>
      <c r="CS13" s="369" t="s">
        <v>0</v>
      </c>
      <c r="CT13" s="369" t="s">
        <v>190</v>
      </c>
      <c r="CU13" s="369" t="s">
        <v>22</v>
      </c>
      <c r="CV13" s="246"/>
      <c r="CW13" s="369" t="s">
        <v>198</v>
      </c>
      <c r="CX13" s="369" t="s">
        <v>0</v>
      </c>
      <c r="CY13" s="369" t="s">
        <v>190</v>
      </c>
      <c r="CZ13" s="369" t="s">
        <v>22</v>
      </c>
      <c r="DA13" s="247"/>
      <c r="DB13" s="369" t="s">
        <v>198</v>
      </c>
      <c r="DC13" s="369" t="s">
        <v>0</v>
      </c>
      <c r="DD13" s="369" t="s">
        <v>190</v>
      </c>
      <c r="DE13" s="369" t="s">
        <v>22</v>
      </c>
      <c r="DF13" s="247"/>
      <c r="DG13" s="361" t="s">
        <v>198</v>
      </c>
      <c r="DH13" s="361" t="s">
        <v>0</v>
      </c>
      <c r="DI13" s="361" t="s">
        <v>190</v>
      </c>
      <c r="DJ13" s="361" t="s">
        <v>22</v>
      </c>
    </row>
    <row r="14" spans="1:114" s="248" customFormat="1" ht="12" x14ac:dyDescent="0.3">
      <c r="A14" s="379"/>
      <c r="B14" s="371"/>
      <c r="C14" s="216"/>
      <c r="D14" s="388"/>
      <c r="E14" s="385"/>
      <c r="F14" s="385"/>
      <c r="G14" s="385"/>
      <c r="H14" s="385"/>
      <c r="I14" s="216"/>
      <c r="J14" s="380"/>
      <c r="K14" s="380"/>
      <c r="L14" s="380"/>
      <c r="M14" s="380"/>
      <c r="N14" s="216"/>
      <c r="O14" s="380"/>
      <c r="P14" s="380"/>
      <c r="Q14" s="380"/>
      <c r="R14" s="380"/>
      <c r="S14" s="216"/>
      <c r="T14" s="380"/>
      <c r="U14" s="380"/>
      <c r="V14" s="380"/>
      <c r="W14" s="380"/>
      <c r="X14" s="216"/>
      <c r="Y14" s="380"/>
      <c r="Z14" s="380"/>
      <c r="AA14" s="380"/>
      <c r="AB14" s="380"/>
      <c r="AD14" s="380"/>
      <c r="AE14" s="380"/>
      <c r="AF14" s="380"/>
      <c r="AG14" s="380"/>
      <c r="AI14" s="377"/>
      <c r="AJ14" s="377"/>
      <c r="AK14" s="377"/>
      <c r="AL14" s="377"/>
      <c r="AM14" s="216"/>
      <c r="AN14" s="377"/>
      <c r="AO14" s="377"/>
      <c r="AP14" s="377"/>
      <c r="AQ14" s="377"/>
      <c r="AR14" s="216"/>
      <c r="AS14" s="377"/>
      <c r="AT14" s="377"/>
      <c r="AU14" s="377"/>
      <c r="AV14" s="377"/>
      <c r="AW14" s="216"/>
      <c r="AX14" s="377"/>
      <c r="AY14" s="377"/>
      <c r="AZ14" s="377"/>
      <c r="BA14" s="377"/>
      <c r="BC14" s="377"/>
      <c r="BD14" s="377"/>
      <c r="BE14" s="377"/>
      <c r="BF14" s="377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9"/>
      <c r="CI14" s="369"/>
      <c r="CJ14" s="369"/>
      <c r="CK14" s="369"/>
      <c r="CM14" s="369"/>
      <c r="CN14" s="369"/>
      <c r="CO14" s="369"/>
      <c r="CP14" s="369"/>
      <c r="CQ14" s="216"/>
      <c r="CR14" s="369"/>
      <c r="CS14" s="369"/>
      <c r="CT14" s="369"/>
      <c r="CU14" s="369"/>
      <c r="CV14" s="216"/>
      <c r="CW14" s="369"/>
      <c r="CX14" s="369"/>
      <c r="CY14" s="369"/>
      <c r="CZ14" s="369"/>
      <c r="DB14" s="369"/>
      <c r="DC14" s="369"/>
      <c r="DD14" s="369"/>
      <c r="DE14" s="369"/>
      <c r="DG14" s="361"/>
      <c r="DH14" s="361"/>
      <c r="DI14" s="361"/>
      <c r="DJ14" s="361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967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60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40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45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100</v>
      </c>
      <c r="DH17" s="235"/>
      <c r="DI17" s="235"/>
      <c r="DJ17" s="231">
        <f>SUM(M17,AL17,BK17,CK17)</f>
        <v>0</v>
      </c>
    </row>
    <row r="18" spans="1:114" x14ac:dyDescent="0.3">
      <c r="A18" s="224" t="s">
        <v>968</v>
      </c>
      <c r="B18" s="224"/>
      <c r="D18" s="225" t="s">
        <v>931</v>
      </c>
      <c r="E18" s="226" t="s">
        <v>932</v>
      </c>
      <c r="F18" s="226" t="s">
        <v>933</v>
      </c>
      <c r="G18" s="226" t="s">
        <v>933</v>
      </c>
      <c r="H18" s="226"/>
      <c r="J18" s="231">
        <v>60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40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45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100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930</v>
      </c>
      <c r="B19" s="224"/>
      <c r="D19" s="225" t="s">
        <v>930</v>
      </c>
      <c r="E19" s="225" t="s">
        <v>930</v>
      </c>
      <c r="F19" s="225" t="s">
        <v>930</v>
      </c>
      <c r="G19" s="225" t="s">
        <v>930</v>
      </c>
      <c r="H19" s="226"/>
      <c r="J19" s="231">
        <v>60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40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45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100</v>
      </c>
      <c r="DH19" s="235"/>
      <c r="DI19" s="235"/>
      <c r="DJ19" s="231">
        <f t="shared" si="6"/>
        <v>0</v>
      </c>
    </row>
    <row r="20" spans="1:114" x14ac:dyDescent="0.3">
      <c r="A20" s="224" t="s">
        <v>969</v>
      </c>
      <c r="B20" s="224"/>
      <c r="D20" s="225" t="s">
        <v>154</v>
      </c>
      <c r="E20" s="225" t="s">
        <v>154</v>
      </c>
      <c r="F20" s="225" t="s">
        <v>154</v>
      </c>
      <c r="G20" s="225" t="s">
        <v>154</v>
      </c>
      <c r="H20" s="226"/>
      <c r="J20" s="231">
        <v>60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v>40</v>
      </c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v>30</v>
      </c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100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970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40</v>
      </c>
      <c r="K23" s="235"/>
      <c r="L23" s="235"/>
      <c r="M23" s="231">
        <f t="shared" ref="M23:M33" si="7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30"/>
      <c r="AJ23" s="235"/>
      <c r="AK23" s="235"/>
      <c r="AL23" s="231">
        <f t="shared" ref="AL23:AL33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30">
        <f t="shared" ref="BI23:BI26" si="9">SUM(BN23,BS23,BX23,CC23)</f>
        <v>0</v>
      </c>
      <c r="BJ23" s="235"/>
      <c r="BK23" s="235"/>
      <c r="BL23" s="231">
        <f t="shared" ref="BL23:BL33" si="10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40</v>
      </c>
      <c r="DH23" s="235"/>
      <c r="DI23" s="235"/>
      <c r="DJ23" s="231">
        <f>SUM(M23,AL23,BL23,CK23)</f>
        <v>0</v>
      </c>
    </row>
    <row r="24" spans="1:114" x14ac:dyDescent="0.3">
      <c r="A24" s="224" t="s">
        <v>977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40</v>
      </c>
      <c r="K24" s="235"/>
      <c r="L24" s="235"/>
      <c r="M24" s="231">
        <f t="shared" si="7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330"/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30">
        <f t="shared" si="9"/>
        <v>0</v>
      </c>
      <c r="BJ24" s="235"/>
      <c r="BK24" s="235"/>
      <c r="BL24" s="231">
        <f t="shared" si="10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33" si="11">SUM(CM24,CR24,CW24,DB24)</f>
        <v>0</v>
      </c>
      <c r="CI24" s="235"/>
      <c r="CJ24" s="235"/>
      <c r="CK24" s="231">
        <f t="shared" ref="CK24:CK33" si="12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33" si="13">SUM(J24,AI24,BI24,CH24)</f>
        <v>40</v>
      </c>
      <c r="DH24" s="235"/>
      <c r="DI24" s="235"/>
      <c r="DJ24" s="231">
        <f t="shared" ref="DJ24:DJ33" si="14">SUM(M24,AL24,BL24,CK24)</f>
        <v>0</v>
      </c>
    </row>
    <row r="25" spans="1:114" x14ac:dyDescent="0.3">
      <c r="A25" s="224" t="s">
        <v>971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42</v>
      </c>
      <c r="K25" s="235"/>
      <c r="L25" s="235"/>
      <c r="M25" s="231">
        <f t="shared" si="7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330"/>
      <c r="AJ25" s="235"/>
      <c r="AK25" s="235"/>
      <c r="AL25" s="231">
        <f t="shared" si="8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30"/>
      <c r="BJ25" s="235"/>
      <c r="BK25" s="235"/>
      <c r="BL25" s="231">
        <f t="shared" si="10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1"/>
        <v>0</v>
      </c>
      <c r="CI25" s="235"/>
      <c r="CJ25" s="235"/>
      <c r="CK25" s="231">
        <f t="shared" si="12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3"/>
        <v>42</v>
      </c>
      <c r="DH25" s="235"/>
      <c r="DI25" s="235"/>
      <c r="DJ25" s="231">
        <f t="shared" si="14"/>
        <v>0</v>
      </c>
    </row>
    <row r="26" spans="1:114" x14ac:dyDescent="0.3">
      <c r="A26" s="224" t="s">
        <v>978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100</v>
      </c>
      <c r="K26" s="235"/>
      <c r="L26" s="235"/>
      <c r="M26" s="231">
        <f t="shared" si="7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30"/>
      <c r="AJ26" s="235"/>
      <c r="AK26" s="235"/>
      <c r="AL26" s="231">
        <f t="shared" si="8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30">
        <f t="shared" si="9"/>
        <v>0</v>
      </c>
      <c r="BJ26" s="235"/>
      <c r="BK26" s="235"/>
      <c r="BL26" s="231">
        <f t="shared" si="10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1"/>
        <v>0</v>
      </c>
      <c r="CI26" s="235"/>
      <c r="CJ26" s="235"/>
      <c r="CK26" s="231">
        <f t="shared" si="12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3"/>
        <v>100</v>
      </c>
      <c r="DH26" s="235"/>
      <c r="DI26" s="235"/>
      <c r="DJ26" s="231">
        <f t="shared" si="14"/>
        <v>0</v>
      </c>
    </row>
    <row r="27" spans="1:114" x14ac:dyDescent="0.3">
      <c r="A27" s="224" t="s">
        <v>979</v>
      </c>
      <c r="B27" s="224"/>
      <c r="D27" s="225" t="s">
        <v>955</v>
      </c>
      <c r="E27" s="225" t="s">
        <v>955</v>
      </c>
      <c r="F27" s="225" t="s">
        <v>955</v>
      </c>
      <c r="G27" s="225" t="s">
        <v>955</v>
      </c>
      <c r="H27" s="226"/>
      <c r="J27" s="231">
        <v>108</v>
      </c>
      <c r="K27" s="235"/>
      <c r="L27" s="235"/>
      <c r="M27" s="231">
        <f t="shared" si="7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30">
        <v>60</v>
      </c>
      <c r="AJ27" s="235"/>
      <c r="AK27" s="235"/>
      <c r="AL27" s="231">
        <f t="shared" si="8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30">
        <v>30</v>
      </c>
      <c r="BJ27" s="235"/>
      <c r="BK27" s="235"/>
      <c r="BL27" s="231">
        <f t="shared" si="10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11"/>
        <v>0</v>
      </c>
      <c r="CI27" s="235"/>
      <c r="CJ27" s="235"/>
      <c r="CK27" s="231">
        <f t="shared" si="12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3"/>
        <v>198</v>
      </c>
      <c r="DH27" s="235"/>
      <c r="DI27" s="235"/>
      <c r="DJ27" s="231">
        <f t="shared" si="14"/>
        <v>0</v>
      </c>
    </row>
    <row r="28" spans="1:114" x14ac:dyDescent="0.3">
      <c r="A28" s="224" t="s">
        <v>980</v>
      </c>
      <c r="B28" s="224"/>
      <c r="D28" s="225" t="s">
        <v>955</v>
      </c>
      <c r="E28" s="225" t="s">
        <v>955</v>
      </c>
      <c r="F28" s="225" t="s">
        <v>955</v>
      </c>
      <c r="G28" s="225" t="s">
        <v>955</v>
      </c>
      <c r="H28" s="226"/>
      <c r="J28" s="231">
        <v>100</v>
      </c>
      <c r="K28" s="235"/>
      <c r="L28" s="235"/>
      <c r="M28" s="231">
        <f t="shared" si="7"/>
        <v>0</v>
      </c>
      <c r="O28" s="231"/>
      <c r="P28" s="235"/>
      <c r="Q28" s="235"/>
      <c r="R28" s="231"/>
      <c r="T28" s="231"/>
      <c r="U28" s="235"/>
      <c r="V28" s="235"/>
      <c r="W28" s="231"/>
      <c r="Y28" s="231"/>
      <c r="Z28" s="235"/>
      <c r="AA28" s="235"/>
      <c r="AB28" s="231"/>
      <c r="AD28" s="231"/>
      <c r="AE28" s="235"/>
      <c r="AF28" s="235"/>
      <c r="AG28" s="231"/>
      <c r="AI28" s="330">
        <v>60</v>
      </c>
      <c r="AJ28" s="235"/>
      <c r="AK28" s="235"/>
      <c r="AL28" s="231">
        <f t="shared" si="8"/>
        <v>0</v>
      </c>
      <c r="AM28" s="208"/>
      <c r="AN28" s="231"/>
      <c r="AO28" s="235"/>
      <c r="AP28" s="235"/>
      <c r="AQ28" s="231"/>
      <c r="AS28" s="231"/>
      <c r="AT28" s="235"/>
      <c r="AU28" s="235"/>
      <c r="AV28" s="231"/>
      <c r="AX28" s="231"/>
      <c r="AY28" s="235"/>
      <c r="AZ28" s="235"/>
      <c r="BA28" s="231"/>
      <c r="BC28" s="231"/>
      <c r="BD28" s="235"/>
      <c r="BE28" s="235"/>
      <c r="BF28" s="231"/>
      <c r="BI28" s="330">
        <v>30</v>
      </c>
      <c r="BJ28" s="235"/>
      <c r="BK28" s="235"/>
      <c r="BL28" s="231">
        <f t="shared" si="10"/>
        <v>0</v>
      </c>
      <c r="BM28" s="208"/>
      <c r="BN28" s="231"/>
      <c r="BO28" s="235"/>
      <c r="BP28" s="235"/>
      <c r="BQ28" s="231"/>
      <c r="BS28" s="231"/>
      <c r="BT28" s="235"/>
      <c r="BU28" s="235"/>
      <c r="BV28" s="231"/>
      <c r="BX28" s="231"/>
      <c r="BY28" s="235"/>
      <c r="BZ28" s="235"/>
      <c r="CA28" s="231"/>
      <c r="CC28" s="231"/>
      <c r="CD28" s="235"/>
      <c r="CE28" s="235"/>
      <c r="CF28" s="231"/>
      <c r="CH28" s="231">
        <f t="shared" si="11"/>
        <v>0</v>
      </c>
      <c r="CI28" s="235"/>
      <c r="CJ28" s="235"/>
      <c r="CK28" s="231">
        <f t="shared" si="12"/>
        <v>0</v>
      </c>
      <c r="CM28" s="231"/>
      <c r="CN28" s="235"/>
      <c r="CO28" s="235"/>
      <c r="CP28" s="231"/>
      <c r="CR28" s="231"/>
      <c r="CS28" s="235"/>
      <c r="CT28" s="235"/>
      <c r="CU28" s="231"/>
      <c r="CW28" s="231"/>
      <c r="CX28" s="235"/>
      <c r="CY28" s="235"/>
      <c r="CZ28" s="231"/>
      <c r="DB28" s="231"/>
      <c r="DC28" s="235"/>
      <c r="DD28" s="235"/>
      <c r="DE28" s="231"/>
      <c r="DG28" s="231">
        <f t="shared" si="13"/>
        <v>190</v>
      </c>
      <c r="DH28" s="235"/>
      <c r="DI28" s="235"/>
      <c r="DJ28" s="231">
        <f t="shared" si="14"/>
        <v>0</v>
      </c>
    </row>
    <row r="29" spans="1:114" x14ac:dyDescent="0.3">
      <c r="A29" s="224" t="s">
        <v>972</v>
      </c>
      <c r="B29" s="224"/>
      <c r="D29" s="225" t="s">
        <v>955</v>
      </c>
      <c r="E29" s="225" t="s">
        <v>955</v>
      </c>
      <c r="F29" s="225" t="s">
        <v>955</v>
      </c>
      <c r="G29" s="225" t="s">
        <v>955</v>
      </c>
      <c r="H29" s="226"/>
      <c r="J29" s="231">
        <v>60</v>
      </c>
      <c r="K29" s="235"/>
      <c r="L29" s="235"/>
      <c r="M29" s="231">
        <f t="shared" si="7"/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330">
        <v>80</v>
      </c>
      <c r="AJ29" s="235"/>
      <c r="AK29" s="235"/>
      <c r="AL29" s="231">
        <f t="shared" si="8"/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330">
        <v>30</v>
      </c>
      <c r="BJ29" s="235"/>
      <c r="BK29" s="235"/>
      <c r="BL29" s="231">
        <f t="shared" si="10"/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 t="shared" si="11"/>
        <v>0</v>
      </c>
      <c r="CI29" s="235"/>
      <c r="CJ29" s="235"/>
      <c r="CK29" s="231">
        <f t="shared" si="12"/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 t="shared" si="13"/>
        <v>170</v>
      </c>
      <c r="DH29" s="235"/>
      <c r="DI29" s="235"/>
      <c r="DJ29" s="231">
        <f t="shared" si="14"/>
        <v>0</v>
      </c>
    </row>
    <row r="30" spans="1:114" x14ac:dyDescent="0.3">
      <c r="A30" s="224" t="s">
        <v>976</v>
      </c>
      <c r="B30" s="224"/>
      <c r="D30" s="225" t="s">
        <v>955</v>
      </c>
      <c r="E30" s="225" t="s">
        <v>955</v>
      </c>
      <c r="F30" s="225" t="s">
        <v>955</v>
      </c>
      <c r="G30" s="225" t="s">
        <v>955</v>
      </c>
      <c r="H30" s="226"/>
      <c r="J30" s="231">
        <v>60</v>
      </c>
      <c r="K30" s="235"/>
      <c r="L30" s="235"/>
      <c r="M30" s="231">
        <f t="shared" si="7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52"/>
      <c r="AE30" s="235"/>
      <c r="AF30" s="235"/>
      <c r="AG30" s="231"/>
      <c r="AI30" s="330">
        <v>80</v>
      </c>
      <c r="AJ30" s="235"/>
      <c r="AK30" s="235"/>
      <c r="AL30" s="231">
        <f t="shared" si="8"/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52"/>
      <c r="BD30" s="235"/>
      <c r="BE30" s="235"/>
      <c r="BF30" s="231"/>
      <c r="BI30" s="330">
        <v>30</v>
      </c>
      <c r="BJ30" s="235"/>
      <c r="BK30" s="235"/>
      <c r="BL30" s="231">
        <f t="shared" si="10"/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52"/>
      <c r="CD30" s="235"/>
      <c r="CE30" s="235"/>
      <c r="CF30" s="231"/>
      <c r="CH30" s="231">
        <f t="shared" si="11"/>
        <v>0</v>
      </c>
      <c r="CI30" s="235"/>
      <c r="CJ30" s="235"/>
      <c r="CK30" s="231">
        <f t="shared" si="12"/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52"/>
      <c r="DC30" s="235"/>
      <c r="DD30" s="235"/>
      <c r="DE30" s="231"/>
      <c r="DG30" s="231">
        <f t="shared" si="13"/>
        <v>170</v>
      </c>
      <c r="DH30" s="235"/>
      <c r="DI30" s="235"/>
      <c r="DJ30" s="231">
        <f t="shared" si="14"/>
        <v>0</v>
      </c>
    </row>
    <row r="31" spans="1:114" x14ac:dyDescent="0.3">
      <c r="A31" s="224" t="s">
        <v>973</v>
      </c>
      <c r="B31" s="224"/>
      <c r="D31" s="225" t="s">
        <v>955</v>
      </c>
      <c r="E31" s="225" t="s">
        <v>955</v>
      </c>
      <c r="F31" s="225" t="s">
        <v>955</v>
      </c>
      <c r="G31" s="225" t="s">
        <v>955</v>
      </c>
      <c r="H31" s="226"/>
      <c r="J31" s="231">
        <v>40</v>
      </c>
      <c r="K31" s="235"/>
      <c r="L31" s="235"/>
      <c r="M31" s="231">
        <f t="shared" si="7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330">
        <v>40</v>
      </c>
      <c r="AJ31" s="235"/>
      <c r="AK31" s="235"/>
      <c r="AL31" s="231">
        <f t="shared" si="8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30">
        <v>30</v>
      </c>
      <c r="BJ31" s="235"/>
      <c r="BK31" s="235"/>
      <c r="BL31" s="231">
        <f t="shared" si="10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si="11"/>
        <v>0</v>
      </c>
      <c r="CI31" s="235"/>
      <c r="CJ31" s="235"/>
      <c r="CK31" s="231">
        <f t="shared" si="12"/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si="13"/>
        <v>110</v>
      </c>
      <c r="DH31" s="235"/>
      <c r="DI31" s="235"/>
      <c r="DJ31" s="231">
        <f t="shared" si="14"/>
        <v>0</v>
      </c>
    </row>
    <row r="32" spans="1:114" x14ac:dyDescent="0.3">
      <c r="A32" s="224" t="s">
        <v>974</v>
      </c>
      <c r="B32" s="224"/>
      <c r="D32" s="225" t="s">
        <v>955</v>
      </c>
      <c r="E32" s="225" t="s">
        <v>955</v>
      </c>
      <c r="F32" s="225" t="s">
        <v>955</v>
      </c>
      <c r="G32" s="225" t="s">
        <v>955</v>
      </c>
      <c r="H32" s="226"/>
      <c r="J32" s="231">
        <f t="shared" ref="J32:J33" si="15">SUM(O32,T32,Y32,AD32)</f>
        <v>0</v>
      </c>
      <c r="K32" s="235"/>
      <c r="L32" s="235"/>
      <c r="M32" s="231">
        <f t="shared" si="7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330"/>
      <c r="AJ32" s="235"/>
      <c r="AK32" s="235"/>
      <c r="AL32" s="231">
        <f t="shared" si="8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330"/>
      <c r="BJ32" s="235"/>
      <c r="BK32" s="235"/>
      <c r="BL32" s="231">
        <f t="shared" si="10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si="11"/>
        <v>0</v>
      </c>
      <c r="CI32" s="235"/>
      <c r="CJ32" s="235"/>
      <c r="CK32" s="231">
        <f t="shared" si="12"/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si="13"/>
        <v>0</v>
      </c>
      <c r="DH32" s="235"/>
      <c r="DI32" s="235"/>
      <c r="DJ32" s="231">
        <f t="shared" si="14"/>
        <v>0</v>
      </c>
    </row>
    <row r="33" spans="1:114" x14ac:dyDescent="0.3">
      <c r="A33" s="224" t="s">
        <v>975</v>
      </c>
      <c r="B33" s="224"/>
      <c r="D33" s="225" t="s">
        <v>955</v>
      </c>
      <c r="E33" s="225" t="s">
        <v>955</v>
      </c>
      <c r="F33" s="225" t="s">
        <v>955</v>
      </c>
      <c r="G33" s="225" t="s">
        <v>955</v>
      </c>
      <c r="H33" s="226"/>
      <c r="J33" s="231">
        <f t="shared" si="15"/>
        <v>0</v>
      </c>
      <c r="K33" s="235"/>
      <c r="L33" s="235"/>
      <c r="M33" s="231">
        <f t="shared" si="7"/>
        <v>0</v>
      </c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330"/>
      <c r="AJ33" s="235"/>
      <c r="AK33" s="235"/>
      <c r="AL33" s="231">
        <f t="shared" si="8"/>
        <v>0</v>
      </c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330">
        <v>130</v>
      </c>
      <c r="BJ33" s="235"/>
      <c r="BK33" s="235"/>
      <c r="BL33" s="231">
        <f t="shared" si="10"/>
        <v>0</v>
      </c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>
        <f t="shared" si="11"/>
        <v>0</v>
      </c>
      <c r="CI33" s="235"/>
      <c r="CJ33" s="235"/>
      <c r="CK33" s="231">
        <f t="shared" si="12"/>
        <v>0</v>
      </c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>
        <f t="shared" si="13"/>
        <v>130</v>
      </c>
      <c r="DH33" s="235"/>
      <c r="DI33" s="235"/>
      <c r="DJ33" s="231">
        <f t="shared" si="14"/>
        <v>0</v>
      </c>
    </row>
    <row r="34" spans="1:114" s="208" customFormat="1" x14ac:dyDescent="0.3">
      <c r="A34" s="227"/>
      <c r="B34" s="227"/>
      <c r="D34" s="218"/>
      <c r="J34" s="251"/>
      <c r="K34" s="251"/>
      <c r="L34" s="251"/>
      <c r="M34" s="251"/>
      <c r="O34" s="251"/>
      <c r="P34" s="251"/>
      <c r="Q34" s="251"/>
      <c r="R34" s="251"/>
      <c r="T34" s="251"/>
      <c r="U34" s="251"/>
      <c r="V34" s="251"/>
      <c r="W34" s="251"/>
      <c r="Y34" s="251"/>
      <c r="Z34" s="251"/>
      <c r="AA34" s="251"/>
      <c r="AB34" s="251"/>
      <c r="AD34" s="251"/>
      <c r="AE34" s="251"/>
      <c r="AF34" s="251"/>
      <c r="AG34" s="251"/>
      <c r="AI34" s="251"/>
      <c r="AJ34" s="251"/>
      <c r="AK34" s="251"/>
      <c r="AL34" s="251"/>
      <c r="AN34" s="251"/>
      <c r="AO34" s="251"/>
      <c r="AP34" s="251"/>
      <c r="AQ34" s="251"/>
      <c r="AS34" s="251"/>
      <c r="AT34" s="251"/>
      <c r="AU34" s="251"/>
      <c r="AV34" s="251"/>
      <c r="AX34" s="251"/>
      <c r="AY34" s="251"/>
      <c r="AZ34" s="251"/>
      <c r="BA34" s="251"/>
      <c r="BC34" s="251"/>
      <c r="BD34" s="251"/>
      <c r="BE34" s="251"/>
      <c r="BF34" s="251"/>
      <c r="BI34" s="251"/>
      <c r="BJ34" s="251"/>
      <c r="BK34" s="251"/>
      <c r="BL34" s="251"/>
      <c r="BN34" s="251"/>
      <c r="BO34" s="251"/>
      <c r="BP34" s="251"/>
      <c r="BQ34" s="251"/>
      <c r="BS34" s="251"/>
      <c r="BT34" s="251"/>
      <c r="BU34" s="251"/>
      <c r="BV34" s="251"/>
      <c r="BX34" s="251"/>
      <c r="BY34" s="251"/>
      <c r="BZ34" s="251"/>
      <c r="CA34" s="251"/>
      <c r="CC34" s="251"/>
      <c r="CD34" s="251"/>
      <c r="CE34" s="251"/>
      <c r="CF34" s="251"/>
      <c r="CH34" s="251"/>
      <c r="CI34" s="251"/>
      <c r="CJ34" s="251"/>
      <c r="CK34" s="251"/>
      <c r="CM34" s="251"/>
      <c r="CN34" s="251"/>
      <c r="CO34" s="251"/>
      <c r="CP34" s="251"/>
      <c r="CR34" s="251"/>
      <c r="CS34" s="251"/>
      <c r="CT34" s="251"/>
      <c r="CU34" s="251"/>
      <c r="CW34" s="251"/>
      <c r="CX34" s="251"/>
      <c r="CY34" s="251"/>
      <c r="CZ34" s="251"/>
      <c r="DB34" s="251"/>
      <c r="DC34" s="251"/>
      <c r="DD34" s="251"/>
      <c r="DE34" s="251"/>
      <c r="DG34" s="251"/>
      <c r="DH34" s="251"/>
      <c r="DI34" s="251"/>
      <c r="DJ34" s="251"/>
    </row>
    <row r="35" spans="1:114" s="249" customFormat="1" ht="28.8" x14ac:dyDescent="0.3">
      <c r="A35" s="219" t="s">
        <v>180</v>
      </c>
      <c r="B35" s="220" t="s">
        <v>186</v>
      </c>
      <c r="C35" s="221"/>
      <c r="D35" s="222"/>
      <c r="E35" s="223"/>
      <c r="F35" s="223"/>
      <c r="G35" s="223"/>
      <c r="H35" s="223"/>
      <c r="I35" s="221"/>
      <c r="J35" s="237"/>
      <c r="K35" s="237"/>
      <c r="L35" s="237"/>
      <c r="M35" s="237"/>
      <c r="N35" s="221"/>
      <c r="O35" s="237"/>
      <c r="P35" s="237"/>
      <c r="Q35" s="237"/>
      <c r="R35" s="237"/>
      <c r="S35" s="221"/>
      <c r="T35" s="237"/>
      <c r="U35" s="237"/>
      <c r="V35" s="237"/>
      <c r="W35" s="237"/>
      <c r="X35" s="221"/>
      <c r="Y35" s="237"/>
      <c r="Z35" s="237"/>
      <c r="AA35" s="237"/>
      <c r="AB35" s="237"/>
      <c r="AD35" s="237"/>
      <c r="AE35" s="237"/>
      <c r="AF35" s="237"/>
      <c r="AG35" s="237"/>
      <c r="AI35" s="237"/>
      <c r="AJ35" s="237"/>
      <c r="AK35" s="237"/>
      <c r="AL35" s="237"/>
      <c r="AM35" s="221"/>
      <c r="AN35" s="237"/>
      <c r="AO35" s="237"/>
      <c r="AP35" s="237"/>
      <c r="AQ35" s="237"/>
      <c r="AR35" s="221"/>
      <c r="AS35" s="237"/>
      <c r="AT35" s="237"/>
      <c r="AU35" s="237"/>
      <c r="AV35" s="237"/>
      <c r="AW35" s="221"/>
      <c r="AX35" s="237"/>
      <c r="AY35" s="237"/>
      <c r="AZ35" s="237"/>
      <c r="BA35" s="237"/>
      <c r="BC35" s="237"/>
      <c r="BD35" s="237"/>
      <c r="BE35" s="237"/>
      <c r="BF35" s="237"/>
      <c r="BI35" s="237"/>
      <c r="BJ35" s="237"/>
      <c r="BK35" s="237"/>
      <c r="BL35" s="237"/>
      <c r="BM35" s="221"/>
      <c r="BN35" s="237"/>
      <c r="BO35" s="237"/>
      <c r="BP35" s="237"/>
      <c r="BQ35" s="237"/>
      <c r="BR35" s="221"/>
      <c r="BS35" s="237"/>
      <c r="BT35" s="237"/>
      <c r="BU35" s="237"/>
      <c r="BV35" s="237"/>
      <c r="BW35" s="221"/>
      <c r="BX35" s="237"/>
      <c r="BY35" s="237"/>
      <c r="BZ35" s="237"/>
      <c r="CA35" s="237"/>
      <c r="CC35" s="237"/>
      <c r="CD35" s="237"/>
      <c r="CE35" s="237"/>
      <c r="CF35" s="237"/>
      <c r="CH35" s="237"/>
      <c r="CI35" s="237"/>
      <c r="CJ35" s="237"/>
      <c r="CK35" s="237"/>
      <c r="CM35" s="237"/>
      <c r="CN35" s="237"/>
      <c r="CO35" s="237"/>
      <c r="CP35" s="237"/>
      <c r="CQ35" s="221"/>
      <c r="CR35" s="237"/>
      <c r="CS35" s="237"/>
      <c r="CT35" s="237"/>
      <c r="CU35" s="237"/>
      <c r="CV35" s="221"/>
      <c r="CW35" s="237"/>
      <c r="CX35" s="237"/>
      <c r="CY35" s="237"/>
      <c r="CZ35" s="237"/>
      <c r="DB35" s="237"/>
      <c r="DC35" s="237"/>
      <c r="DD35" s="237"/>
      <c r="DE35" s="237"/>
      <c r="DG35" s="237"/>
      <c r="DH35" s="237"/>
      <c r="DI35" s="237"/>
      <c r="DJ35" s="237"/>
    </row>
    <row r="36" spans="1:114" x14ac:dyDescent="0.3">
      <c r="A36" s="224" t="s">
        <v>181</v>
      </c>
      <c r="B36" s="224"/>
      <c r="D36" s="228"/>
      <c r="E36" s="229"/>
      <c r="F36" s="229"/>
      <c r="G36" s="229"/>
      <c r="H36" s="229"/>
      <c r="J36" s="231">
        <v>80</v>
      </c>
      <c r="K36" s="235"/>
      <c r="L36" s="235"/>
      <c r="M36" s="231">
        <f t="shared" ref="M36:M38" si="16">SUM(R36,W36,AB36,AG36)</f>
        <v>0</v>
      </c>
      <c r="O36" s="231"/>
      <c r="P36" s="235"/>
      <c r="Q36" s="235"/>
      <c r="R36" s="231"/>
      <c r="T36" s="231"/>
      <c r="U36" s="235"/>
      <c r="V36" s="235"/>
      <c r="W36" s="231"/>
      <c r="Y36" s="231"/>
      <c r="Z36" s="235"/>
      <c r="AA36" s="235"/>
      <c r="AB36" s="231"/>
      <c r="AD36" s="231"/>
      <c r="AE36" s="235"/>
      <c r="AF36" s="235"/>
      <c r="AG36" s="231"/>
      <c r="AI36" s="330">
        <v>30</v>
      </c>
      <c r="AJ36" s="235"/>
      <c r="AK36" s="235"/>
      <c r="AL36" s="231">
        <f t="shared" ref="AL36:AL38" si="17">SUM(AQ36,AV36,BA36,BF36)</f>
        <v>0</v>
      </c>
      <c r="AM36" s="208"/>
      <c r="AN36" s="231"/>
      <c r="AO36" s="235"/>
      <c r="AP36" s="235"/>
      <c r="AQ36" s="231"/>
      <c r="AS36" s="231"/>
      <c r="AT36" s="235"/>
      <c r="AU36" s="235"/>
      <c r="AV36" s="231"/>
      <c r="AX36" s="231"/>
      <c r="AY36" s="235"/>
      <c r="AZ36" s="235"/>
      <c r="BA36" s="231"/>
      <c r="BC36" s="231"/>
      <c r="BD36" s="235"/>
      <c r="BE36" s="235"/>
      <c r="BF36" s="231"/>
      <c r="BI36" s="302">
        <f t="shared" ref="BI36:BI38" si="18">SUM(BN36,BS36,BX36,CC36)</f>
        <v>0</v>
      </c>
      <c r="BJ36" s="235"/>
      <c r="BK36" s="235"/>
      <c r="BL36" s="231">
        <f t="shared" ref="BL36:BL38" si="19">SUM(BQ36,BV36,CA36,CF36)</f>
        <v>0</v>
      </c>
      <c r="BM36" s="208"/>
      <c r="BN36" s="231"/>
      <c r="BO36" s="235"/>
      <c r="BP36" s="235"/>
      <c r="BQ36" s="231"/>
      <c r="BS36" s="231"/>
      <c r="BT36" s="235"/>
      <c r="BU36" s="235"/>
      <c r="BV36" s="231"/>
      <c r="BX36" s="231"/>
      <c r="BY36" s="235"/>
      <c r="BZ36" s="235"/>
      <c r="CA36" s="231"/>
      <c r="CC36" s="231"/>
      <c r="CD36" s="235"/>
      <c r="CE36" s="235"/>
      <c r="CF36" s="231"/>
      <c r="CH36" s="231">
        <f>SUM(CM36,CR36,CW36,DB36)</f>
        <v>0</v>
      </c>
      <c r="CI36" s="235"/>
      <c r="CJ36" s="235"/>
      <c r="CK36" s="231">
        <f>SUM(CP36,CU36,CZ36,DE36)</f>
        <v>0</v>
      </c>
      <c r="CM36" s="231"/>
      <c r="CN36" s="235"/>
      <c r="CO36" s="235"/>
      <c r="CP36" s="231"/>
      <c r="CR36" s="231"/>
      <c r="CS36" s="235"/>
      <c r="CT36" s="235"/>
      <c r="CU36" s="231"/>
      <c r="CW36" s="231"/>
      <c r="CX36" s="235"/>
      <c r="CY36" s="235"/>
      <c r="CZ36" s="231"/>
      <c r="DB36" s="231"/>
      <c r="DC36" s="235"/>
      <c r="DD36" s="235"/>
      <c r="DE36" s="231"/>
      <c r="DG36" s="231">
        <f>SUM(J36,AI36,BI36,CH36)</f>
        <v>110</v>
      </c>
      <c r="DH36" s="235"/>
      <c r="DI36" s="235"/>
      <c r="DJ36" s="231">
        <f>SUM(M36,AL36,BL36,CK36)</f>
        <v>0</v>
      </c>
    </row>
    <row r="37" spans="1:114" x14ac:dyDescent="0.3">
      <c r="A37" s="224" t="s">
        <v>182</v>
      </c>
      <c r="B37" s="224"/>
      <c r="D37" s="228"/>
      <c r="E37" s="229"/>
      <c r="F37" s="229"/>
      <c r="G37" s="229"/>
      <c r="H37" s="229"/>
      <c r="J37" s="231">
        <v>80</v>
      </c>
      <c r="K37" s="235"/>
      <c r="L37" s="235"/>
      <c r="M37" s="231">
        <f t="shared" si="16"/>
        <v>0</v>
      </c>
      <c r="O37" s="231"/>
      <c r="P37" s="235"/>
      <c r="Q37" s="235"/>
      <c r="R37" s="231"/>
      <c r="T37" s="231"/>
      <c r="U37" s="235"/>
      <c r="V37" s="235"/>
      <c r="W37" s="231"/>
      <c r="Y37" s="231"/>
      <c r="Z37" s="235"/>
      <c r="AA37" s="235"/>
      <c r="AB37" s="231"/>
      <c r="AD37" s="231"/>
      <c r="AE37" s="235"/>
      <c r="AF37" s="235"/>
      <c r="AG37" s="231"/>
      <c r="AI37" s="330">
        <v>30</v>
      </c>
      <c r="AJ37" s="235"/>
      <c r="AK37" s="235"/>
      <c r="AL37" s="231">
        <f t="shared" si="17"/>
        <v>0</v>
      </c>
      <c r="AM37" s="208"/>
      <c r="AN37" s="231"/>
      <c r="AO37" s="235"/>
      <c r="AP37" s="235"/>
      <c r="AQ37" s="231"/>
      <c r="AS37" s="231"/>
      <c r="AT37" s="235"/>
      <c r="AU37" s="235"/>
      <c r="AV37" s="231"/>
      <c r="AX37" s="231"/>
      <c r="AY37" s="235"/>
      <c r="AZ37" s="235"/>
      <c r="BA37" s="231"/>
      <c r="BC37" s="231"/>
      <c r="BD37" s="235"/>
      <c r="BE37" s="235"/>
      <c r="BF37" s="231"/>
      <c r="BI37" s="302">
        <f t="shared" si="18"/>
        <v>0</v>
      </c>
      <c r="BJ37" s="235"/>
      <c r="BK37" s="235"/>
      <c r="BL37" s="231">
        <f t="shared" si="19"/>
        <v>0</v>
      </c>
      <c r="BM37" s="208"/>
      <c r="BN37" s="231"/>
      <c r="BO37" s="235"/>
      <c r="BP37" s="235"/>
      <c r="BQ37" s="231"/>
      <c r="BS37" s="231"/>
      <c r="BT37" s="235"/>
      <c r="BU37" s="235"/>
      <c r="BV37" s="231"/>
      <c r="BX37" s="231"/>
      <c r="BY37" s="235"/>
      <c r="BZ37" s="235"/>
      <c r="CA37" s="231"/>
      <c r="CC37" s="231"/>
      <c r="CD37" s="235"/>
      <c r="CE37" s="235"/>
      <c r="CF37" s="231"/>
      <c r="CH37" s="231">
        <f t="shared" ref="CH37:CH38" si="20">SUM(CM37,CR37,CW37,DB37)</f>
        <v>0</v>
      </c>
      <c r="CI37" s="235"/>
      <c r="CJ37" s="235"/>
      <c r="CK37" s="231">
        <f t="shared" ref="CK37:CK38" si="21">SUM(CP37,CU37,CZ37,DE37)</f>
        <v>0</v>
      </c>
      <c r="CM37" s="231"/>
      <c r="CN37" s="235"/>
      <c r="CO37" s="235"/>
      <c r="CP37" s="231"/>
      <c r="CR37" s="231"/>
      <c r="CS37" s="235"/>
      <c r="CT37" s="235"/>
      <c r="CU37" s="231"/>
      <c r="CW37" s="231"/>
      <c r="CX37" s="235"/>
      <c r="CY37" s="235"/>
      <c r="CZ37" s="231"/>
      <c r="DB37" s="231"/>
      <c r="DC37" s="235"/>
      <c r="DD37" s="235"/>
      <c r="DE37" s="231"/>
      <c r="DG37" s="231">
        <f t="shared" ref="DG37:DG38" si="22">SUM(J37,AI37,BI37,CH37)</f>
        <v>110</v>
      </c>
      <c r="DH37" s="235"/>
      <c r="DI37" s="235"/>
      <c r="DJ37" s="231">
        <f t="shared" ref="DJ37:DJ38" si="23">SUM(M37,AL37,BL37,CK37)</f>
        <v>0</v>
      </c>
    </row>
    <row r="38" spans="1:114" x14ac:dyDescent="0.3">
      <c r="A38" s="224" t="s">
        <v>183</v>
      </c>
      <c r="B38" s="224"/>
      <c r="D38" s="228"/>
      <c r="E38" s="229"/>
      <c r="F38" s="229"/>
      <c r="G38" s="229"/>
      <c r="H38" s="229"/>
      <c r="J38" s="231"/>
      <c r="K38" s="235"/>
      <c r="L38" s="235"/>
      <c r="M38" s="231">
        <f t="shared" si="16"/>
        <v>0</v>
      </c>
      <c r="O38" s="231"/>
      <c r="P38" s="235"/>
      <c r="Q38" s="235"/>
      <c r="R38" s="231"/>
      <c r="T38" s="231"/>
      <c r="U38" s="235"/>
      <c r="V38" s="235"/>
      <c r="W38" s="231"/>
      <c r="Y38" s="231"/>
      <c r="Z38" s="235"/>
      <c r="AA38" s="235"/>
      <c r="AB38" s="231"/>
      <c r="AD38" s="231"/>
      <c r="AE38" s="235"/>
      <c r="AF38" s="235"/>
      <c r="AG38" s="231"/>
      <c r="AI38" s="330"/>
      <c r="AJ38" s="235"/>
      <c r="AK38" s="235"/>
      <c r="AL38" s="231">
        <f t="shared" si="17"/>
        <v>0</v>
      </c>
      <c r="AM38" s="208"/>
      <c r="AN38" s="231"/>
      <c r="AO38" s="235"/>
      <c r="AP38" s="235"/>
      <c r="AQ38" s="231"/>
      <c r="AS38" s="231"/>
      <c r="AT38" s="235"/>
      <c r="AU38" s="235"/>
      <c r="AV38" s="231"/>
      <c r="AX38" s="231"/>
      <c r="AY38" s="235"/>
      <c r="AZ38" s="235"/>
      <c r="BA38" s="231"/>
      <c r="BC38" s="231"/>
      <c r="BD38" s="235"/>
      <c r="BE38" s="235"/>
      <c r="BF38" s="231"/>
      <c r="BI38" s="302">
        <f t="shared" si="18"/>
        <v>0</v>
      </c>
      <c r="BJ38" s="235"/>
      <c r="BK38" s="235"/>
      <c r="BL38" s="231">
        <f t="shared" si="19"/>
        <v>0</v>
      </c>
      <c r="BM38" s="208"/>
      <c r="BN38" s="231"/>
      <c r="BO38" s="235"/>
      <c r="BP38" s="235"/>
      <c r="BQ38" s="231"/>
      <c r="BS38" s="231"/>
      <c r="BT38" s="235"/>
      <c r="BU38" s="235"/>
      <c r="BV38" s="231"/>
      <c r="BX38" s="231"/>
      <c r="BY38" s="235"/>
      <c r="BZ38" s="235"/>
      <c r="CA38" s="231"/>
      <c r="CC38" s="231"/>
      <c r="CD38" s="235"/>
      <c r="CE38" s="235"/>
      <c r="CF38" s="231"/>
      <c r="CH38" s="231">
        <f t="shared" si="20"/>
        <v>0</v>
      </c>
      <c r="CI38" s="235"/>
      <c r="CJ38" s="235"/>
      <c r="CK38" s="231">
        <f t="shared" si="21"/>
        <v>0</v>
      </c>
      <c r="CM38" s="231"/>
      <c r="CN38" s="235"/>
      <c r="CO38" s="235"/>
      <c r="CP38" s="231"/>
      <c r="CR38" s="231"/>
      <c r="CS38" s="235"/>
      <c r="CT38" s="235"/>
      <c r="CU38" s="231"/>
      <c r="CW38" s="231"/>
      <c r="CX38" s="235"/>
      <c r="CY38" s="235"/>
      <c r="CZ38" s="231"/>
      <c r="DB38" s="231"/>
      <c r="DC38" s="235"/>
      <c r="DD38" s="235"/>
      <c r="DE38" s="231"/>
      <c r="DG38" s="231">
        <f t="shared" si="22"/>
        <v>0</v>
      </c>
      <c r="DH38" s="235"/>
      <c r="DI38" s="235"/>
      <c r="DJ38" s="231">
        <f t="shared" si="23"/>
        <v>0</v>
      </c>
    </row>
    <row r="39" spans="1:114" s="208" customFormat="1" x14ac:dyDescent="0.3">
      <c r="D39" s="218"/>
      <c r="J39" s="251"/>
      <c r="K39" s="251"/>
      <c r="L39" s="251"/>
      <c r="M39" s="251"/>
      <c r="O39" s="251"/>
      <c r="P39" s="251"/>
      <c r="Q39" s="251"/>
      <c r="R39" s="251"/>
      <c r="T39" s="251"/>
      <c r="U39" s="251"/>
      <c r="V39" s="251"/>
      <c r="W39" s="251"/>
      <c r="Y39" s="251"/>
      <c r="Z39" s="251"/>
      <c r="AA39" s="251"/>
      <c r="AB39" s="251"/>
      <c r="AD39" s="251"/>
      <c r="AE39" s="251"/>
      <c r="AF39" s="251"/>
      <c r="AG39" s="251"/>
      <c r="AI39" s="251"/>
      <c r="AJ39" s="251"/>
      <c r="AK39" s="251"/>
      <c r="AL39" s="251"/>
      <c r="AN39" s="251"/>
      <c r="AO39" s="251"/>
      <c r="AP39" s="251"/>
      <c r="AQ39" s="251"/>
      <c r="AS39" s="251"/>
      <c r="AT39" s="251"/>
      <c r="AU39" s="251"/>
      <c r="AV39" s="251"/>
      <c r="AX39" s="251"/>
      <c r="AY39" s="251"/>
      <c r="AZ39" s="251"/>
      <c r="BA39" s="251"/>
      <c r="BC39" s="251"/>
      <c r="BD39" s="251"/>
      <c r="BE39" s="251"/>
      <c r="BF39" s="251"/>
      <c r="BI39" s="251"/>
      <c r="BJ39" s="251"/>
      <c r="BK39" s="251"/>
      <c r="BL39" s="251"/>
      <c r="BN39" s="251"/>
      <c r="BO39" s="251"/>
      <c r="BP39" s="251"/>
      <c r="BQ39" s="251"/>
      <c r="BS39" s="251"/>
      <c r="BT39" s="251"/>
      <c r="BU39" s="251"/>
      <c r="BV39" s="251"/>
      <c r="BX39" s="251"/>
      <c r="BY39" s="251"/>
      <c r="BZ39" s="251"/>
      <c r="CA39" s="251"/>
      <c r="CC39" s="251"/>
      <c r="CD39" s="251"/>
      <c r="CE39" s="251"/>
      <c r="CF39" s="251"/>
      <c r="CH39" s="251"/>
      <c r="CI39" s="251"/>
      <c r="CJ39" s="251"/>
      <c r="CK39" s="251"/>
      <c r="CM39" s="251"/>
      <c r="CN39" s="251"/>
      <c r="CO39" s="251"/>
      <c r="CP39" s="251"/>
      <c r="CR39" s="251"/>
      <c r="CS39" s="251"/>
      <c r="CT39" s="251"/>
      <c r="CU39" s="251"/>
      <c r="CW39" s="251"/>
      <c r="CX39" s="251"/>
      <c r="CY39" s="251"/>
      <c r="CZ39" s="251"/>
      <c r="DB39" s="251"/>
      <c r="DC39" s="251"/>
      <c r="DD39" s="251"/>
      <c r="DE39" s="251"/>
      <c r="DG39" s="251"/>
      <c r="DH39" s="251"/>
      <c r="DI39" s="251"/>
      <c r="DJ39" s="251"/>
    </row>
    <row r="40" spans="1:114" s="249" customFormat="1" ht="28.95" x14ac:dyDescent="0.3">
      <c r="A40" s="219" t="s">
        <v>0</v>
      </c>
      <c r="B40" s="220" t="s">
        <v>186</v>
      </c>
      <c r="C40" s="221"/>
      <c r="D40" s="222"/>
      <c r="E40" s="223"/>
      <c r="F40" s="223"/>
      <c r="G40" s="223"/>
      <c r="H40" s="223"/>
      <c r="I40" s="221"/>
      <c r="J40" s="237"/>
      <c r="K40" s="237"/>
      <c r="L40" s="237"/>
      <c r="M40" s="237"/>
      <c r="N40" s="221"/>
      <c r="O40" s="237"/>
      <c r="P40" s="237"/>
      <c r="Q40" s="237"/>
      <c r="R40" s="237"/>
      <c r="S40" s="221"/>
      <c r="T40" s="237"/>
      <c r="U40" s="237"/>
      <c r="V40" s="237"/>
      <c r="W40" s="237"/>
      <c r="X40" s="221"/>
      <c r="Y40" s="237"/>
      <c r="Z40" s="237"/>
      <c r="AA40" s="237"/>
      <c r="AB40" s="237"/>
      <c r="AD40" s="237"/>
      <c r="AE40" s="237"/>
      <c r="AF40" s="237"/>
      <c r="AG40" s="237"/>
      <c r="AI40" s="237"/>
      <c r="AJ40" s="237"/>
      <c r="AK40" s="237"/>
      <c r="AL40" s="237"/>
      <c r="AM40" s="221"/>
      <c r="AN40" s="237"/>
      <c r="AO40" s="237"/>
      <c r="AP40" s="237"/>
      <c r="AQ40" s="237"/>
      <c r="AR40" s="221"/>
      <c r="AS40" s="237"/>
      <c r="AT40" s="237"/>
      <c r="AU40" s="237"/>
      <c r="AV40" s="237"/>
      <c r="AW40" s="221"/>
      <c r="AX40" s="237"/>
      <c r="AY40" s="237"/>
      <c r="AZ40" s="237"/>
      <c r="BA40" s="237"/>
      <c r="BC40" s="237"/>
      <c r="BD40" s="237"/>
      <c r="BE40" s="237"/>
      <c r="BF40" s="237"/>
      <c r="BI40" s="237"/>
      <c r="BJ40" s="237"/>
      <c r="BK40" s="237"/>
      <c r="BL40" s="237"/>
      <c r="BM40" s="221"/>
      <c r="BN40" s="237"/>
      <c r="BO40" s="237"/>
      <c r="BP40" s="237"/>
      <c r="BQ40" s="237"/>
      <c r="BR40" s="221"/>
      <c r="BS40" s="237"/>
      <c r="BT40" s="237"/>
      <c r="BU40" s="237"/>
      <c r="BV40" s="237"/>
      <c r="BW40" s="221"/>
      <c r="BX40" s="237"/>
      <c r="BY40" s="237"/>
      <c r="BZ40" s="237"/>
      <c r="CA40" s="237"/>
      <c r="CC40" s="237"/>
      <c r="CD40" s="237"/>
      <c r="CE40" s="237"/>
      <c r="CF40" s="237"/>
      <c r="CH40" s="237"/>
      <c r="CI40" s="237"/>
      <c r="CJ40" s="237"/>
      <c r="CK40" s="237"/>
      <c r="CM40" s="237"/>
      <c r="CN40" s="237"/>
      <c r="CO40" s="237"/>
      <c r="CP40" s="237"/>
      <c r="CQ40" s="221"/>
      <c r="CR40" s="237"/>
      <c r="CS40" s="237"/>
      <c r="CT40" s="237"/>
      <c r="CU40" s="237"/>
      <c r="CV40" s="221"/>
      <c r="CW40" s="237"/>
      <c r="CX40" s="237"/>
      <c r="CY40" s="237"/>
      <c r="CZ40" s="237"/>
      <c r="DB40" s="237"/>
      <c r="DC40" s="237"/>
      <c r="DD40" s="237"/>
      <c r="DE40" s="237"/>
      <c r="DG40" s="237"/>
      <c r="DH40" s="237"/>
      <c r="DI40" s="237"/>
      <c r="DJ40" s="237"/>
    </row>
    <row r="41" spans="1:114" x14ac:dyDescent="0.3">
      <c r="A41" s="230" t="s">
        <v>83</v>
      </c>
      <c r="B41" s="230"/>
      <c r="D41" s="228"/>
      <c r="E41" s="229"/>
      <c r="F41" s="229"/>
      <c r="G41" s="229"/>
      <c r="H41" s="229"/>
      <c r="J41" s="235"/>
      <c r="K41" s="231">
        <v>0</v>
      </c>
      <c r="L41" s="235"/>
      <c r="M41" s="235"/>
      <c r="O41" s="235"/>
      <c r="P41" s="231"/>
      <c r="Q41" s="235"/>
      <c r="R41" s="235"/>
      <c r="T41" s="235"/>
      <c r="U41" s="231"/>
      <c r="V41" s="235"/>
      <c r="W41" s="235"/>
      <c r="Y41" s="235"/>
      <c r="Z41" s="231"/>
      <c r="AA41" s="235"/>
      <c r="AB41" s="235"/>
      <c r="AD41" s="235"/>
      <c r="AE41" s="231"/>
      <c r="AF41" s="235"/>
      <c r="AG41" s="235"/>
      <c r="AI41" s="303"/>
      <c r="AJ41" s="231">
        <f>SUM(AO41,AT41,AY41,BD41)</f>
        <v>0</v>
      </c>
      <c r="AK41" s="235"/>
      <c r="AL41" s="235"/>
      <c r="AM41" s="208"/>
      <c r="AN41" s="235"/>
      <c r="AO41" s="231"/>
      <c r="AP41" s="235"/>
      <c r="AQ41" s="235"/>
      <c r="AS41" s="235"/>
      <c r="AT41" s="231"/>
      <c r="AU41" s="235"/>
      <c r="AV41" s="235"/>
      <c r="AX41" s="235"/>
      <c r="AY41" s="231"/>
      <c r="AZ41" s="235"/>
      <c r="BA41" s="235"/>
      <c r="BC41" s="235"/>
      <c r="BD41" s="231"/>
      <c r="BE41" s="235"/>
      <c r="BF41" s="235"/>
      <c r="BI41" s="303"/>
      <c r="BJ41" s="231">
        <f>SUM(BO41,BT41,BY41,CD41)</f>
        <v>0</v>
      </c>
      <c r="BK41" s="235"/>
      <c r="BL41" s="235"/>
      <c r="BM41" s="208"/>
      <c r="BN41" s="235"/>
      <c r="BO41" s="231"/>
      <c r="BP41" s="235"/>
      <c r="BQ41" s="235"/>
      <c r="BS41" s="235"/>
      <c r="BT41" s="231"/>
      <c r="BU41" s="235"/>
      <c r="BV41" s="235"/>
      <c r="BX41" s="235"/>
      <c r="BY41" s="231"/>
      <c r="BZ41" s="235"/>
      <c r="CA41" s="235"/>
      <c r="CC41" s="235"/>
      <c r="CD41" s="231"/>
      <c r="CE41" s="235"/>
      <c r="CF41" s="235"/>
      <c r="CH41" s="235"/>
      <c r="CI41" s="231">
        <f>SUM(CN41,CS41,CX41,DC41)</f>
        <v>0</v>
      </c>
      <c r="CJ41" s="235"/>
      <c r="CK41" s="235"/>
      <c r="CM41" s="235"/>
      <c r="CN41" s="231"/>
      <c r="CO41" s="235"/>
      <c r="CP41" s="235"/>
      <c r="CR41" s="235"/>
      <c r="CS41" s="231"/>
      <c r="CT41" s="235"/>
      <c r="CU41" s="235"/>
      <c r="CW41" s="235"/>
      <c r="CX41" s="231"/>
      <c r="CY41" s="235"/>
      <c r="CZ41" s="235"/>
      <c r="DB41" s="235"/>
      <c r="DC41" s="231"/>
      <c r="DD41" s="235"/>
      <c r="DE41" s="235"/>
      <c r="DG41" s="235"/>
      <c r="DH41" s="231">
        <f>SUM(K41,AJ41,BJ41,CI41)</f>
        <v>0</v>
      </c>
      <c r="DI41" s="235"/>
      <c r="DJ41" s="235"/>
    </row>
    <row r="42" spans="1:114" x14ac:dyDescent="0.3">
      <c r="A42" s="230" t="s">
        <v>84</v>
      </c>
      <c r="B42" s="230"/>
      <c r="D42" s="228"/>
      <c r="E42" s="229"/>
      <c r="F42" s="229"/>
      <c r="G42" s="229"/>
      <c r="H42" s="229"/>
      <c r="J42" s="235"/>
      <c r="K42" s="231">
        <f t="shared" ref="K42:K43" si="24">SUM(P42,U42,Z42,AE42)</f>
        <v>0</v>
      </c>
      <c r="L42" s="235"/>
      <c r="M42" s="235"/>
      <c r="O42" s="235"/>
      <c r="P42" s="231"/>
      <c r="Q42" s="235"/>
      <c r="R42" s="235"/>
      <c r="T42" s="235"/>
      <c r="U42" s="231"/>
      <c r="V42" s="235"/>
      <c r="W42" s="235"/>
      <c r="Y42" s="235"/>
      <c r="Z42" s="231"/>
      <c r="AA42" s="235"/>
      <c r="AB42" s="235"/>
      <c r="AD42" s="235"/>
      <c r="AE42" s="231"/>
      <c r="AF42" s="235"/>
      <c r="AG42" s="235"/>
      <c r="AI42" s="303"/>
      <c r="AJ42" s="231">
        <v>800</v>
      </c>
      <c r="AK42" s="235"/>
      <c r="AL42" s="235"/>
      <c r="AM42" s="208"/>
      <c r="AN42" s="235"/>
      <c r="AO42" s="231"/>
      <c r="AP42" s="235"/>
      <c r="AQ42" s="235"/>
      <c r="AS42" s="235"/>
      <c r="AT42" s="231"/>
      <c r="AU42" s="235"/>
      <c r="AV42" s="235"/>
      <c r="AX42" s="235"/>
      <c r="AY42" s="231"/>
      <c r="AZ42" s="235"/>
      <c r="BA42" s="235"/>
      <c r="BC42" s="235"/>
      <c r="BD42" s="231"/>
      <c r="BE42" s="235"/>
      <c r="BF42" s="235"/>
      <c r="BI42" s="303"/>
      <c r="BJ42" s="231">
        <f t="shared" ref="BJ42" si="25">SUM(BO42,BT42,BY42,CD42)</f>
        <v>0</v>
      </c>
      <c r="BK42" s="235"/>
      <c r="BL42" s="235"/>
      <c r="BM42" s="208"/>
      <c r="BN42" s="235"/>
      <c r="BO42" s="231"/>
      <c r="BP42" s="235"/>
      <c r="BQ42" s="235"/>
      <c r="BS42" s="235"/>
      <c r="BT42" s="231"/>
      <c r="BU42" s="235"/>
      <c r="BV42" s="235"/>
      <c r="BX42" s="235"/>
      <c r="BY42" s="231"/>
      <c r="BZ42" s="235"/>
      <c r="CA42" s="235"/>
      <c r="CC42" s="235"/>
      <c r="CD42" s="231"/>
      <c r="CE42" s="235"/>
      <c r="CF42" s="235"/>
      <c r="CH42" s="235"/>
      <c r="CI42" s="231">
        <f t="shared" ref="CI42:CI43" si="26">SUM(CN42,CS42,CX42,DC42)</f>
        <v>0</v>
      </c>
      <c r="CJ42" s="235"/>
      <c r="CK42" s="235"/>
      <c r="CM42" s="235"/>
      <c r="CN42" s="231"/>
      <c r="CO42" s="235"/>
      <c r="CP42" s="235"/>
      <c r="CR42" s="235"/>
      <c r="CS42" s="231"/>
      <c r="CT42" s="235"/>
      <c r="CU42" s="235"/>
      <c r="CW42" s="235"/>
      <c r="CX42" s="231"/>
      <c r="CY42" s="235"/>
      <c r="CZ42" s="235"/>
      <c r="DB42" s="235"/>
      <c r="DC42" s="231"/>
      <c r="DD42" s="235"/>
      <c r="DE42" s="235"/>
      <c r="DG42" s="235"/>
      <c r="DH42" s="231">
        <f t="shared" ref="DH42:DH43" si="27">SUM(K42,AJ42,BJ42,CI42)</f>
        <v>800</v>
      </c>
      <c r="DI42" s="235"/>
      <c r="DJ42" s="235"/>
    </row>
    <row r="43" spans="1:114" x14ac:dyDescent="0.3">
      <c r="A43" s="230" t="s">
        <v>85</v>
      </c>
      <c r="B43" s="230"/>
      <c r="D43" s="228"/>
      <c r="E43" s="229"/>
      <c r="F43" s="229"/>
      <c r="G43" s="229"/>
      <c r="H43" s="229"/>
      <c r="J43" s="235"/>
      <c r="K43" s="231">
        <f t="shared" si="24"/>
        <v>0</v>
      </c>
      <c r="L43" s="235"/>
      <c r="M43" s="235"/>
      <c r="O43" s="235"/>
      <c r="P43" s="231"/>
      <c r="Q43" s="235"/>
      <c r="R43" s="235"/>
      <c r="T43" s="235"/>
      <c r="U43" s="231"/>
      <c r="V43" s="235"/>
      <c r="W43" s="235"/>
      <c r="Y43" s="235"/>
      <c r="Z43" s="231"/>
      <c r="AA43" s="235"/>
      <c r="AB43" s="235"/>
      <c r="AD43" s="235"/>
      <c r="AE43" s="231"/>
      <c r="AF43" s="235"/>
      <c r="AG43" s="235"/>
      <c r="AI43" s="303"/>
      <c r="AJ43" s="231">
        <f t="shared" ref="AJ43" si="28">SUM(AO43,AT43,AY43,BD43)</f>
        <v>0</v>
      </c>
      <c r="AK43" s="235"/>
      <c r="AL43" s="235"/>
      <c r="AM43" s="208"/>
      <c r="AN43" s="235"/>
      <c r="AO43" s="231"/>
      <c r="AP43" s="235"/>
      <c r="AQ43" s="235"/>
      <c r="AS43" s="235"/>
      <c r="AT43" s="231"/>
      <c r="AU43" s="235"/>
      <c r="AV43" s="235"/>
      <c r="AX43" s="235"/>
      <c r="AY43" s="231"/>
      <c r="AZ43" s="235"/>
      <c r="BA43" s="235"/>
      <c r="BC43" s="235"/>
      <c r="BD43" s="231"/>
      <c r="BE43" s="235"/>
      <c r="BF43" s="235"/>
      <c r="BI43" s="303"/>
      <c r="BJ43" s="231">
        <v>488</v>
      </c>
      <c r="BK43" s="235"/>
      <c r="BL43" s="235"/>
      <c r="BM43" s="208"/>
      <c r="BN43" s="235"/>
      <c r="BO43" s="231"/>
      <c r="BP43" s="235"/>
      <c r="BQ43" s="235"/>
      <c r="BS43" s="235"/>
      <c r="BT43" s="231"/>
      <c r="BU43" s="235"/>
      <c r="BV43" s="235"/>
      <c r="BX43" s="235"/>
      <c r="BY43" s="231"/>
      <c r="BZ43" s="235"/>
      <c r="CA43" s="235"/>
      <c r="CC43" s="235"/>
      <c r="CD43" s="231"/>
      <c r="CE43" s="235"/>
      <c r="CF43" s="235"/>
      <c r="CH43" s="235"/>
      <c r="CI43" s="231">
        <f t="shared" si="26"/>
        <v>0</v>
      </c>
      <c r="CJ43" s="235"/>
      <c r="CK43" s="235"/>
      <c r="CM43" s="235"/>
      <c r="CN43" s="231"/>
      <c r="CO43" s="235"/>
      <c r="CP43" s="235"/>
      <c r="CR43" s="235"/>
      <c r="CS43" s="231"/>
      <c r="CT43" s="235"/>
      <c r="CU43" s="235"/>
      <c r="CW43" s="235"/>
      <c r="CX43" s="231"/>
      <c r="CY43" s="235"/>
      <c r="CZ43" s="235"/>
      <c r="DB43" s="235"/>
      <c r="DC43" s="231"/>
      <c r="DD43" s="235"/>
      <c r="DE43" s="235"/>
      <c r="DG43" s="235"/>
      <c r="DH43" s="231">
        <f t="shared" si="27"/>
        <v>488</v>
      </c>
      <c r="DI43" s="235"/>
      <c r="DJ43" s="235"/>
    </row>
    <row r="44" spans="1:114" s="208" customFormat="1" outlineLevel="1" x14ac:dyDescent="0.3">
      <c r="D44" s="218"/>
      <c r="J44" s="251"/>
      <c r="K44" s="251"/>
      <c r="L44" s="251"/>
      <c r="M44" s="251"/>
      <c r="O44" s="251"/>
      <c r="P44" s="251"/>
      <c r="Q44" s="251"/>
      <c r="R44" s="251"/>
      <c r="T44" s="251"/>
      <c r="U44" s="251"/>
      <c r="V44" s="251"/>
      <c r="W44" s="251"/>
      <c r="Y44" s="251"/>
      <c r="Z44" s="251"/>
      <c r="AA44" s="251"/>
      <c r="AB44" s="251"/>
      <c r="AD44" s="251"/>
      <c r="AE44" s="251"/>
      <c r="AF44" s="251"/>
      <c r="AG44" s="251"/>
      <c r="AI44" s="251"/>
      <c r="AJ44" s="251"/>
      <c r="AK44" s="251"/>
      <c r="AL44" s="251"/>
      <c r="AN44" s="251"/>
      <c r="AO44" s="251"/>
      <c r="AP44" s="251"/>
      <c r="AQ44" s="251"/>
      <c r="AS44" s="251"/>
      <c r="AT44" s="251"/>
      <c r="AU44" s="251"/>
      <c r="AV44" s="251"/>
      <c r="AX44" s="251"/>
      <c r="AY44" s="251"/>
      <c r="AZ44" s="251"/>
      <c r="BA44" s="251"/>
      <c r="BC44" s="251"/>
      <c r="BD44" s="251"/>
      <c r="BE44" s="251"/>
      <c r="BF44" s="251"/>
      <c r="BI44" s="251"/>
      <c r="BJ44" s="251"/>
      <c r="BK44" s="251"/>
      <c r="BL44" s="251"/>
      <c r="BN44" s="251"/>
      <c r="BO44" s="251"/>
      <c r="BP44" s="251"/>
      <c r="BQ44" s="251"/>
      <c r="BS44" s="251"/>
      <c r="BT44" s="251"/>
      <c r="BU44" s="251"/>
      <c r="BV44" s="251"/>
      <c r="BX44" s="251"/>
      <c r="BY44" s="251"/>
      <c r="BZ44" s="251"/>
      <c r="CA44" s="251"/>
      <c r="CC44" s="251"/>
      <c r="CD44" s="251"/>
      <c r="CE44" s="251"/>
      <c r="CF44" s="251"/>
      <c r="CH44" s="251"/>
      <c r="CI44" s="251"/>
      <c r="CJ44" s="251"/>
      <c r="CK44" s="251"/>
      <c r="CM44" s="251"/>
      <c r="CN44" s="251"/>
      <c r="CO44" s="251"/>
      <c r="CP44" s="251"/>
      <c r="CR44" s="251"/>
      <c r="CS44" s="251"/>
      <c r="CT44" s="251"/>
      <c r="CU44" s="251"/>
      <c r="CW44" s="251"/>
      <c r="CX44" s="251"/>
      <c r="CY44" s="251"/>
      <c r="CZ44" s="251"/>
      <c r="DB44" s="251"/>
      <c r="DC44" s="251"/>
      <c r="DD44" s="251"/>
      <c r="DE44" s="251"/>
      <c r="DG44" s="251"/>
      <c r="DH44" s="251"/>
      <c r="DI44" s="251"/>
      <c r="DJ44" s="251"/>
    </row>
    <row r="45" spans="1:114" s="249" customFormat="1" outlineLevel="1" x14ac:dyDescent="0.3">
      <c r="A45" s="219" t="s">
        <v>202</v>
      </c>
      <c r="B45" s="219"/>
      <c r="C45" s="221"/>
      <c r="D45" s="222"/>
      <c r="E45" s="223"/>
      <c r="F45" s="223"/>
      <c r="G45" s="223"/>
      <c r="H45" s="223"/>
      <c r="I45" s="221"/>
      <c r="J45" s="237"/>
      <c r="K45" s="237"/>
      <c r="L45" s="237"/>
      <c r="M45" s="237"/>
      <c r="N45" s="221"/>
      <c r="O45" s="237"/>
      <c r="P45" s="237"/>
      <c r="Q45" s="237"/>
      <c r="R45" s="237"/>
      <c r="S45" s="221"/>
      <c r="T45" s="237"/>
      <c r="U45" s="237"/>
      <c r="V45" s="237"/>
      <c r="W45" s="237"/>
      <c r="X45" s="221"/>
      <c r="Y45" s="237"/>
      <c r="Z45" s="237"/>
      <c r="AA45" s="237"/>
      <c r="AB45" s="237"/>
      <c r="AD45" s="237"/>
      <c r="AE45" s="237"/>
      <c r="AF45" s="237"/>
      <c r="AG45" s="237"/>
      <c r="AI45" s="237"/>
      <c r="AJ45" s="237"/>
      <c r="AK45" s="237"/>
      <c r="AL45" s="237"/>
      <c r="AM45" s="221"/>
      <c r="AN45" s="237"/>
      <c r="AO45" s="237"/>
      <c r="AP45" s="237"/>
      <c r="AQ45" s="237"/>
      <c r="AR45" s="221"/>
      <c r="AS45" s="237"/>
      <c r="AT45" s="237"/>
      <c r="AU45" s="237"/>
      <c r="AV45" s="237"/>
      <c r="AW45" s="221"/>
      <c r="AX45" s="237"/>
      <c r="AY45" s="237"/>
      <c r="AZ45" s="237"/>
      <c r="BA45" s="237"/>
      <c r="BC45" s="237"/>
      <c r="BD45" s="237"/>
      <c r="BE45" s="237"/>
      <c r="BF45" s="237"/>
      <c r="BI45" s="237"/>
      <c r="BJ45" s="237"/>
      <c r="BK45" s="237"/>
      <c r="BL45" s="237"/>
      <c r="BM45" s="221"/>
      <c r="BN45" s="237"/>
      <c r="BO45" s="237"/>
      <c r="BP45" s="237"/>
      <c r="BQ45" s="237"/>
      <c r="BR45" s="221"/>
      <c r="BS45" s="237"/>
      <c r="BT45" s="237"/>
      <c r="BU45" s="237"/>
      <c r="BV45" s="237"/>
      <c r="BW45" s="221"/>
      <c r="BX45" s="237"/>
      <c r="BY45" s="237"/>
      <c r="BZ45" s="237"/>
      <c r="CA45" s="237"/>
      <c r="CC45" s="237"/>
      <c r="CD45" s="237"/>
      <c r="CE45" s="237"/>
      <c r="CF45" s="237"/>
      <c r="CH45" s="237"/>
      <c r="CI45" s="237"/>
      <c r="CJ45" s="237"/>
      <c r="CK45" s="237"/>
      <c r="CM45" s="237"/>
      <c r="CN45" s="237"/>
      <c r="CO45" s="237"/>
      <c r="CP45" s="237"/>
      <c r="CQ45" s="221"/>
      <c r="CR45" s="237"/>
      <c r="CS45" s="237"/>
      <c r="CT45" s="237"/>
      <c r="CU45" s="237"/>
      <c r="CV45" s="221"/>
      <c r="CW45" s="237"/>
      <c r="CX45" s="237"/>
      <c r="CY45" s="237"/>
      <c r="CZ45" s="237"/>
      <c r="DB45" s="237"/>
      <c r="DC45" s="237"/>
      <c r="DD45" s="237"/>
      <c r="DE45" s="237"/>
      <c r="DG45" s="237"/>
      <c r="DH45" s="237"/>
      <c r="DI45" s="237"/>
      <c r="DJ45" s="237"/>
    </row>
    <row r="46" spans="1:114" outlineLevel="1" x14ac:dyDescent="0.3">
      <c r="A46" s="231" t="s">
        <v>206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L46" s="304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199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200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1" t="s">
        <v>201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1" t="s">
        <v>179</v>
      </c>
      <c r="B50" s="231"/>
      <c r="D50" s="228"/>
      <c r="E50" s="229"/>
      <c r="F50" s="229"/>
      <c r="G50" s="229"/>
      <c r="H50" s="229"/>
      <c r="I50" s="251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outlineLevel="1" x14ac:dyDescent="0.3">
      <c r="A51" s="231" t="s">
        <v>194</v>
      </c>
      <c r="B51" s="231"/>
      <c r="D51" s="228"/>
      <c r="E51" s="229"/>
      <c r="F51" s="229"/>
      <c r="G51" s="229"/>
      <c r="H51" s="229"/>
      <c r="I51" s="251"/>
      <c r="J51" s="235"/>
      <c r="K51" s="235"/>
      <c r="L51" s="235"/>
      <c r="M51" s="235"/>
      <c r="O51" s="235"/>
      <c r="P51" s="235"/>
      <c r="Q51" s="235"/>
      <c r="R51" s="235"/>
      <c r="T51" s="235"/>
      <c r="U51" s="235"/>
      <c r="V51" s="235"/>
      <c r="W51" s="235"/>
      <c r="Y51" s="235"/>
      <c r="Z51" s="235"/>
      <c r="AA51" s="235"/>
      <c r="AB51" s="235"/>
      <c r="AD51" s="235"/>
      <c r="AE51" s="235"/>
      <c r="AF51" s="235"/>
      <c r="AG51" s="235"/>
      <c r="AI51" s="235"/>
      <c r="AJ51" s="235"/>
      <c r="AK51" s="235"/>
      <c r="AL51" s="235"/>
      <c r="AM51" s="208"/>
      <c r="AN51" s="235"/>
      <c r="AO51" s="235"/>
      <c r="AP51" s="235"/>
      <c r="AQ51" s="235"/>
      <c r="AS51" s="235"/>
      <c r="AT51" s="235"/>
      <c r="AU51" s="235"/>
      <c r="AV51" s="235"/>
      <c r="AX51" s="235"/>
      <c r="AY51" s="235"/>
      <c r="AZ51" s="235"/>
      <c r="BA51" s="235"/>
      <c r="BC51" s="235"/>
      <c r="BD51" s="235"/>
      <c r="BE51" s="235"/>
      <c r="BF51" s="235"/>
      <c r="BI51" s="235"/>
      <c r="BJ51" s="235"/>
      <c r="BK51" s="235"/>
      <c r="BL51" s="235"/>
      <c r="BM51" s="208"/>
      <c r="BN51" s="235"/>
      <c r="BO51" s="235"/>
      <c r="BP51" s="235"/>
      <c r="BQ51" s="235"/>
      <c r="BS51" s="235"/>
      <c r="BT51" s="235"/>
      <c r="BU51" s="235"/>
      <c r="BV51" s="235"/>
      <c r="BX51" s="235"/>
      <c r="BY51" s="235"/>
      <c r="BZ51" s="235"/>
      <c r="CA51" s="235"/>
      <c r="CC51" s="235"/>
      <c r="CD51" s="235"/>
      <c r="CE51" s="235"/>
      <c r="CF51" s="235"/>
      <c r="CH51" s="235"/>
      <c r="CI51" s="235"/>
      <c r="CJ51" s="235"/>
      <c r="CK51" s="235"/>
      <c r="CM51" s="235"/>
      <c r="CN51" s="235"/>
      <c r="CO51" s="235"/>
      <c r="CP51" s="235"/>
      <c r="CR51" s="235"/>
      <c r="CS51" s="235"/>
      <c r="CT51" s="235"/>
      <c r="CU51" s="235"/>
      <c r="CW51" s="235"/>
      <c r="CX51" s="235"/>
      <c r="CY51" s="235"/>
      <c r="CZ51" s="235"/>
      <c r="DB51" s="235"/>
      <c r="DC51" s="235"/>
      <c r="DD51" s="235"/>
      <c r="DE51" s="235"/>
      <c r="DG51" s="235"/>
      <c r="DH51" s="235"/>
      <c r="DI51" s="235"/>
      <c r="DJ51" s="235"/>
    </row>
    <row r="52" spans="1:114" outlineLevel="1" x14ac:dyDescent="0.3">
      <c r="A52" s="231" t="s">
        <v>195</v>
      </c>
      <c r="B52" s="231"/>
      <c r="D52" s="228"/>
      <c r="E52" s="229"/>
      <c r="F52" s="229"/>
      <c r="G52" s="229"/>
      <c r="H52" s="229"/>
      <c r="I52" s="251"/>
      <c r="J52" s="235"/>
      <c r="K52" s="235"/>
      <c r="L52" s="235"/>
      <c r="M52" s="235"/>
      <c r="O52" s="235"/>
      <c r="P52" s="235"/>
      <c r="Q52" s="235"/>
      <c r="R52" s="235"/>
      <c r="T52" s="235"/>
      <c r="U52" s="235"/>
      <c r="V52" s="235"/>
      <c r="W52" s="235"/>
      <c r="Y52" s="235"/>
      <c r="Z52" s="235"/>
      <c r="AA52" s="235"/>
      <c r="AB52" s="235"/>
      <c r="AD52" s="235"/>
      <c r="AE52" s="235"/>
      <c r="AF52" s="235"/>
      <c r="AG52" s="235"/>
      <c r="AI52" s="235"/>
      <c r="AJ52" s="235"/>
      <c r="AK52" s="235"/>
      <c r="AL52" s="235"/>
      <c r="AM52" s="208"/>
      <c r="AN52" s="235"/>
      <c r="AO52" s="235"/>
      <c r="AP52" s="235"/>
      <c r="AQ52" s="235"/>
      <c r="AS52" s="235"/>
      <c r="AT52" s="235"/>
      <c r="AU52" s="235"/>
      <c r="AV52" s="235"/>
      <c r="AX52" s="235"/>
      <c r="AY52" s="235"/>
      <c r="AZ52" s="235"/>
      <c r="BA52" s="235"/>
      <c r="BC52" s="235"/>
      <c r="BD52" s="235"/>
      <c r="BE52" s="235"/>
      <c r="BF52" s="235"/>
      <c r="BI52" s="235"/>
      <c r="BJ52" s="235"/>
      <c r="BK52" s="235"/>
      <c r="BL52" s="235"/>
      <c r="BM52" s="208"/>
      <c r="BN52" s="235"/>
      <c r="BO52" s="235"/>
      <c r="BP52" s="235"/>
      <c r="BQ52" s="235"/>
      <c r="BS52" s="235"/>
      <c r="BT52" s="235"/>
      <c r="BU52" s="235"/>
      <c r="BV52" s="235"/>
      <c r="BX52" s="235"/>
      <c r="BY52" s="235"/>
      <c r="BZ52" s="235"/>
      <c r="CA52" s="235"/>
      <c r="CC52" s="235"/>
      <c r="CD52" s="235"/>
      <c r="CE52" s="235"/>
      <c r="CF52" s="235"/>
      <c r="CH52" s="235"/>
      <c r="CI52" s="235"/>
      <c r="CJ52" s="235"/>
      <c r="CK52" s="235"/>
      <c r="CM52" s="235"/>
      <c r="CN52" s="235"/>
      <c r="CO52" s="235"/>
      <c r="CP52" s="235"/>
      <c r="CR52" s="235"/>
      <c r="CS52" s="235"/>
      <c r="CT52" s="235"/>
      <c r="CU52" s="235"/>
      <c r="CW52" s="235"/>
      <c r="CX52" s="235"/>
      <c r="CY52" s="235"/>
      <c r="CZ52" s="235"/>
      <c r="DB52" s="235"/>
      <c r="DC52" s="235"/>
      <c r="DD52" s="235"/>
      <c r="DE52" s="235"/>
      <c r="DG52" s="235"/>
      <c r="DH52" s="235"/>
      <c r="DI52" s="235"/>
      <c r="DJ52" s="235"/>
    </row>
    <row r="53" spans="1:114" outlineLevel="1" x14ac:dyDescent="0.3">
      <c r="A53" s="231" t="s">
        <v>196</v>
      </c>
      <c r="B53" s="231"/>
      <c r="D53" s="228"/>
      <c r="E53" s="229"/>
      <c r="F53" s="229"/>
      <c r="G53" s="229"/>
      <c r="H53" s="229"/>
      <c r="I53" s="251"/>
      <c r="J53" s="235"/>
      <c r="K53" s="235"/>
      <c r="L53" s="235"/>
      <c r="M53" s="235"/>
      <c r="O53" s="235"/>
      <c r="P53" s="235"/>
      <c r="Q53" s="235"/>
      <c r="R53" s="235"/>
      <c r="T53" s="235"/>
      <c r="U53" s="235"/>
      <c r="V53" s="235"/>
      <c r="W53" s="235"/>
      <c r="Y53" s="235"/>
      <c r="Z53" s="235"/>
      <c r="AA53" s="235"/>
      <c r="AB53" s="235"/>
      <c r="AD53" s="235"/>
      <c r="AE53" s="235"/>
      <c r="AF53" s="235"/>
      <c r="AG53" s="235"/>
      <c r="AI53" s="235"/>
      <c r="AJ53" s="235"/>
      <c r="AK53" s="235"/>
      <c r="AL53" s="235"/>
      <c r="AM53" s="208"/>
      <c r="AN53" s="235"/>
      <c r="AO53" s="235"/>
      <c r="AP53" s="235"/>
      <c r="AQ53" s="235"/>
      <c r="AS53" s="235"/>
      <c r="AT53" s="235"/>
      <c r="AU53" s="235"/>
      <c r="AV53" s="235"/>
      <c r="AX53" s="235"/>
      <c r="AY53" s="235"/>
      <c r="AZ53" s="235"/>
      <c r="BA53" s="235"/>
      <c r="BC53" s="235"/>
      <c r="BD53" s="235"/>
      <c r="BE53" s="235"/>
      <c r="BF53" s="235"/>
      <c r="BI53" s="235"/>
      <c r="BJ53" s="235"/>
      <c r="BK53" s="235"/>
      <c r="BL53" s="235"/>
      <c r="BM53" s="208"/>
      <c r="BN53" s="235"/>
      <c r="BO53" s="235"/>
      <c r="BP53" s="235"/>
      <c r="BQ53" s="235"/>
      <c r="BS53" s="235"/>
      <c r="BT53" s="235"/>
      <c r="BU53" s="235"/>
      <c r="BV53" s="235"/>
      <c r="BX53" s="235"/>
      <c r="BY53" s="235"/>
      <c r="BZ53" s="235"/>
      <c r="CA53" s="235"/>
      <c r="CC53" s="235"/>
      <c r="CD53" s="235"/>
      <c r="CE53" s="235"/>
      <c r="CF53" s="235"/>
      <c r="CH53" s="235"/>
      <c r="CI53" s="235"/>
      <c r="CJ53" s="235"/>
      <c r="CK53" s="235"/>
      <c r="CM53" s="235"/>
      <c r="CN53" s="235"/>
      <c r="CO53" s="235"/>
      <c r="CP53" s="235"/>
      <c r="CR53" s="235"/>
      <c r="CS53" s="235"/>
      <c r="CT53" s="235"/>
      <c r="CU53" s="235"/>
      <c r="CW53" s="235"/>
      <c r="CX53" s="235"/>
      <c r="CY53" s="235"/>
      <c r="CZ53" s="235"/>
      <c r="DB53" s="235"/>
      <c r="DC53" s="235"/>
      <c r="DD53" s="235"/>
      <c r="DE53" s="235"/>
      <c r="DG53" s="235"/>
      <c r="DH53" s="235"/>
      <c r="DI53" s="235"/>
      <c r="DJ53" s="235"/>
    </row>
    <row r="54" spans="1:114" outlineLevel="1" x14ac:dyDescent="0.3">
      <c r="A54" s="230" t="s">
        <v>197</v>
      </c>
      <c r="B54" s="230"/>
      <c r="D54" s="228"/>
      <c r="E54" s="229"/>
      <c r="F54" s="229"/>
      <c r="G54" s="229"/>
      <c r="H54" s="229"/>
      <c r="J54" s="235"/>
      <c r="K54" s="235"/>
      <c r="L54" s="235"/>
      <c r="M54" s="235"/>
      <c r="O54" s="235"/>
      <c r="P54" s="235"/>
      <c r="Q54" s="235"/>
      <c r="R54" s="235"/>
      <c r="T54" s="235"/>
      <c r="U54" s="235"/>
      <c r="V54" s="235"/>
      <c r="W54" s="235"/>
      <c r="Y54" s="235"/>
      <c r="Z54" s="235"/>
      <c r="AA54" s="235"/>
      <c r="AB54" s="235"/>
      <c r="AD54" s="235"/>
      <c r="AE54" s="235"/>
      <c r="AF54" s="235"/>
      <c r="AG54" s="235"/>
      <c r="AI54" s="235"/>
      <c r="AJ54" s="235"/>
      <c r="AK54" s="235"/>
      <c r="AL54" s="235"/>
      <c r="AM54" s="208"/>
      <c r="AN54" s="235"/>
      <c r="AO54" s="235"/>
      <c r="AP54" s="235"/>
      <c r="AQ54" s="235"/>
      <c r="AS54" s="235"/>
      <c r="AT54" s="235"/>
      <c r="AU54" s="235"/>
      <c r="AV54" s="235"/>
      <c r="AX54" s="235"/>
      <c r="AY54" s="235"/>
      <c r="AZ54" s="235"/>
      <c r="BA54" s="235"/>
      <c r="BC54" s="235"/>
      <c r="BD54" s="235"/>
      <c r="BE54" s="235"/>
      <c r="BF54" s="235"/>
      <c r="BI54" s="235"/>
      <c r="BJ54" s="235"/>
      <c r="BK54" s="235"/>
      <c r="BL54" s="235"/>
      <c r="BM54" s="208"/>
      <c r="BN54" s="235"/>
      <c r="BO54" s="235"/>
      <c r="BP54" s="235"/>
      <c r="BQ54" s="235"/>
      <c r="BS54" s="235"/>
      <c r="BT54" s="235"/>
      <c r="BU54" s="235"/>
      <c r="BV54" s="235"/>
      <c r="BX54" s="235"/>
      <c r="BY54" s="235"/>
      <c r="BZ54" s="235"/>
      <c r="CA54" s="235"/>
      <c r="CC54" s="235"/>
      <c r="CD54" s="235"/>
      <c r="CE54" s="235"/>
      <c r="CF54" s="235"/>
      <c r="CH54" s="235"/>
      <c r="CI54" s="235"/>
      <c r="CJ54" s="235"/>
      <c r="CK54" s="235"/>
      <c r="CM54" s="235"/>
      <c r="CN54" s="235"/>
      <c r="CO54" s="235"/>
      <c r="CP54" s="235"/>
      <c r="CR54" s="235"/>
      <c r="CS54" s="235"/>
      <c r="CT54" s="235"/>
      <c r="CU54" s="235"/>
      <c r="CW54" s="235"/>
      <c r="CX54" s="235"/>
      <c r="CY54" s="235"/>
      <c r="CZ54" s="235"/>
      <c r="DB54" s="235"/>
      <c r="DC54" s="235"/>
      <c r="DD54" s="235"/>
      <c r="DE54" s="235"/>
      <c r="DG54" s="235"/>
      <c r="DH54" s="235"/>
      <c r="DI54" s="235"/>
      <c r="DJ54" s="235"/>
    </row>
    <row r="55" spans="1:114" s="208" customFormat="1" ht="18" customHeight="1" x14ac:dyDescent="0.3">
      <c r="A55" s="221" t="s">
        <v>205</v>
      </c>
      <c r="D55" s="218"/>
      <c r="J55" s="251"/>
      <c r="K55" s="251"/>
      <c r="L55" s="251"/>
      <c r="M55" s="251"/>
      <c r="O55" s="251"/>
      <c r="P55" s="251"/>
      <c r="Q55" s="251"/>
      <c r="R55" s="251"/>
      <c r="T55" s="251"/>
      <c r="U55" s="251"/>
      <c r="V55" s="251"/>
      <c r="W55" s="251"/>
      <c r="Y55" s="251"/>
      <c r="Z55" s="251"/>
      <c r="AA55" s="251"/>
      <c r="AB55" s="251"/>
      <c r="AD55" s="251"/>
      <c r="AE55" s="251"/>
      <c r="AF55" s="251"/>
      <c r="AG55" s="251"/>
      <c r="AI55" s="251"/>
      <c r="AJ55" s="251"/>
      <c r="AK55" s="251"/>
      <c r="AL55" s="251"/>
      <c r="AN55" s="251"/>
      <c r="AO55" s="251"/>
      <c r="AP55" s="251"/>
      <c r="AQ55" s="251"/>
      <c r="AS55" s="251"/>
      <c r="AT55" s="251"/>
      <c r="AU55" s="251"/>
      <c r="AV55" s="251"/>
      <c r="AX55" s="251"/>
      <c r="AY55" s="251"/>
      <c r="AZ55" s="251"/>
      <c r="BA55" s="251"/>
      <c r="BC55" s="251"/>
      <c r="BD55" s="251"/>
      <c r="BE55" s="251"/>
      <c r="BF55" s="251"/>
      <c r="BI55" s="251"/>
      <c r="BJ55" s="251"/>
      <c r="BK55" s="251"/>
      <c r="BL55" s="251"/>
      <c r="BN55" s="251"/>
      <c r="BO55" s="251"/>
      <c r="BP55" s="251"/>
      <c r="BQ55" s="251"/>
      <c r="BS55" s="251"/>
      <c r="BT55" s="251"/>
      <c r="BU55" s="251"/>
      <c r="BV55" s="251"/>
      <c r="BX55" s="251"/>
      <c r="BY55" s="251"/>
      <c r="BZ55" s="251"/>
      <c r="CA55" s="251"/>
      <c r="CC55" s="251"/>
      <c r="CD55" s="251"/>
      <c r="CE55" s="251"/>
      <c r="CF55" s="251"/>
      <c r="CH55" s="251"/>
      <c r="CI55" s="251"/>
      <c r="CJ55" s="251"/>
      <c r="CK55" s="251"/>
      <c r="CM55" s="251"/>
      <c r="CN55" s="251"/>
      <c r="CO55" s="251"/>
      <c r="CP55" s="251"/>
      <c r="CR55" s="251"/>
      <c r="CS55" s="251"/>
      <c r="CT55" s="251"/>
      <c r="CU55" s="251"/>
      <c r="CW55" s="251"/>
      <c r="CX55" s="251"/>
      <c r="CY55" s="251"/>
      <c r="CZ55" s="251"/>
      <c r="DB55" s="251"/>
      <c r="DC55" s="251"/>
      <c r="DD55" s="251"/>
      <c r="DE55" s="251"/>
      <c r="DG55" s="251"/>
      <c r="DH55" s="251"/>
      <c r="DI55" s="251"/>
      <c r="DJ55" s="251"/>
    </row>
    <row r="56" spans="1:114" s="249" customFormat="1" x14ac:dyDescent="0.3">
      <c r="A56" s="219" t="s">
        <v>1</v>
      </c>
      <c r="B56" s="219"/>
      <c r="C56" s="221"/>
      <c r="D56" s="222"/>
      <c r="E56" s="223"/>
      <c r="F56" s="223"/>
      <c r="G56" s="223"/>
      <c r="H56" s="223"/>
      <c r="I56" s="221"/>
      <c r="J56" s="237"/>
      <c r="K56" s="237"/>
      <c r="L56" s="237"/>
      <c r="M56" s="237"/>
      <c r="N56" s="221"/>
      <c r="O56" s="237"/>
      <c r="P56" s="237"/>
      <c r="Q56" s="237"/>
      <c r="R56" s="237"/>
      <c r="S56" s="221"/>
      <c r="T56" s="237"/>
      <c r="U56" s="237"/>
      <c r="V56" s="237"/>
      <c r="W56" s="237"/>
      <c r="X56" s="221"/>
      <c r="Y56" s="237"/>
      <c r="Z56" s="237"/>
      <c r="AA56" s="237"/>
      <c r="AB56" s="237"/>
      <c r="AD56" s="237"/>
      <c r="AE56" s="237"/>
      <c r="AF56" s="237"/>
      <c r="AG56" s="237"/>
      <c r="AI56" s="237"/>
      <c r="AJ56" s="237"/>
      <c r="AK56" s="237"/>
      <c r="AL56" s="237"/>
      <c r="AM56" s="221"/>
      <c r="AN56" s="237"/>
      <c r="AO56" s="237"/>
      <c r="AP56" s="237"/>
      <c r="AQ56" s="237"/>
      <c r="AR56" s="221"/>
      <c r="AS56" s="237"/>
      <c r="AT56" s="237"/>
      <c r="AU56" s="237"/>
      <c r="AV56" s="237"/>
      <c r="AW56" s="221"/>
      <c r="AX56" s="237"/>
      <c r="AY56" s="237"/>
      <c r="AZ56" s="237"/>
      <c r="BA56" s="237"/>
      <c r="BC56" s="237"/>
      <c r="BD56" s="237"/>
      <c r="BE56" s="237"/>
      <c r="BF56" s="237"/>
      <c r="BI56" s="237"/>
      <c r="BJ56" s="237"/>
      <c r="BK56" s="237"/>
      <c r="BL56" s="237"/>
      <c r="BM56" s="221"/>
      <c r="BN56" s="237"/>
      <c r="BO56" s="237"/>
      <c r="BP56" s="237"/>
      <c r="BQ56" s="237"/>
      <c r="BR56" s="221"/>
      <c r="BS56" s="237"/>
      <c r="BT56" s="237"/>
      <c r="BU56" s="237"/>
      <c r="BV56" s="237"/>
      <c r="BW56" s="221"/>
      <c r="BX56" s="237"/>
      <c r="BY56" s="237"/>
      <c r="BZ56" s="237"/>
      <c r="CA56" s="237"/>
      <c r="CC56" s="237"/>
      <c r="CD56" s="237"/>
      <c r="CE56" s="237"/>
      <c r="CF56" s="237"/>
      <c r="CH56" s="237"/>
      <c r="CI56" s="237"/>
      <c r="CJ56" s="237"/>
      <c r="CK56" s="237"/>
      <c r="CM56" s="237"/>
      <c r="CN56" s="237"/>
      <c r="CO56" s="237"/>
      <c r="CP56" s="237"/>
      <c r="CQ56" s="221"/>
      <c r="CR56" s="237"/>
      <c r="CS56" s="237"/>
      <c r="CT56" s="237"/>
      <c r="CU56" s="237"/>
      <c r="CV56" s="221"/>
      <c r="CW56" s="237"/>
      <c r="CX56" s="237"/>
      <c r="CY56" s="237"/>
      <c r="CZ56" s="237"/>
      <c r="DB56" s="237"/>
      <c r="DC56" s="237"/>
      <c r="DD56" s="237"/>
      <c r="DE56" s="237"/>
      <c r="DG56" s="237"/>
      <c r="DH56" s="237"/>
      <c r="DI56" s="237"/>
      <c r="DJ56" s="237"/>
    </row>
    <row r="57" spans="1:114" x14ac:dyDescent="0.3">
      <c r="A57" s="230" t="s">
        <v>955</v>
      </c>
      <c r="B57" s="230"/>
      <c r="D57" s="232"/>
      <c r="E57" s="233"/>
      <c r="F57" s="233"/>
      <c r="G57" s="233"/>
      <c r="H57" s="233"/>
      <c r="I57" s="251"/>
      <c r="J57" s="235"/>
      <c r="K57" s="235"/>
      <c r="L57" s="231">
        <f>SUM(Q57,V57,AA57,AF57)</f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v>2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>SUM(CO57,CT57,CY57,DD57)</f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>SUM(L57,AK57,BK57,CJ57)</f>
        <v>2</v>
      </c>
      <c r="DJ57" s="235"/>
    </row>
    <row r="58" spans="1:114" x14ac:dyDescent="0.3">
      <c r="A58" s="230" t="s">
        <v>926</v>
      </c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ref="L58:L63" si="29">SUM(Q58,V58,AA58,AF58)</f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ref="AK58:AK63" si="30">SUM(AP58,AU58,AZ58,BE58)</f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v>2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ref="CJ58:CJ72" si="31">SUM(CO58,CT58,CY58,DD58)</f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ref="DI58:DI72" si="32">SUM(L58,AK58,BK58,CJ58)</f>
        <v>2</v>
      </c>
      <c r="DJ58" s="235"/>
    </row>
    <row r="59" spans="1:114" x14ac:dyDescent="0.3">
      <c r="A59" s="230" t="s">
        <v>927</v>
      </c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9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0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v>1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31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2"/>
        <v>1</v>
      </c>
      <c r="DJ59" s="235"/>
    </row>
    <row r="60" spans="1:114" x14ac:dyDescent="0.3">
      <c r="A60" s="230" t="s">
        <v>928</v>
      </c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9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0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v>2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31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2"/>
        <v>2</v>
      </c>
      <c r="DJ60" s="235"/>
    </row>
    <row r="61" spans="1:114" x14ac:dyDescent="0.3">
      <c r="A61" s="230" t="s">
        <v>929</v>
      </c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9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0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v>1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31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2"/>
        <v>1</v>
      </c>
      <c r="DJ61" s="235"/>
    </row>
    <row r="62" spans="1:114" x14ac:dyDescent="0.3">
      <c r="A62" s="230" t="s">
        <v>930</v>
      </c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9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0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v>2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31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2"/>
        <v>2</v>
      </c>
      <c r="DJ62" s="235"/>
    </row>
    <row r="63" spans="1:114" x14ac:dyDescent="0.3">
      <c r="A63" s="230" t="s">
        <v>931</v>
      </c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9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0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v>2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31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32"/>
        <v>2</v>
      </c>
      <c r="DJ63" s="235"/>
    </row>
    <row r="64" spans="1:114" x14ac:dyDescent="0.3">
      <c r="A64" s="230" t="s">
        <v>932</v>
      </c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ref="L64:L72" si="33">SUM(Q64,V64,AA64,AF64)</f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ref="AK64:AK72" si="34">SUM(AP64,AU64,AZ64,BE64)</f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v>1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31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32"/>
        <v>1</v>
      </c>
      <c r="DJ64" s="235"/>
    </row>
    <row r="65" spans="1:114" x14ac:dyDescent="0.3">
      <c r="A65" s="230" t="s">
        <v>934</v>
      </c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33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34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v>1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235"/>
      <c r="CI65" s="235"/>
      <c r="CJ65" s="231">
        <f t="shared" si="31"/>
        <v>0</v>
      </c>
      <c r="CK65" s="23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235"/>
      <c r="DH65" s="235"/>
      <c r="DI65" s="231">
        <f t="shared" si="32"/>
        <v>1</v>
      </c>
      <c r="DJ65" s="235"/>
    </row>
    <row r="66" spans="1:114" x14ac:dyDescent="0.3">
      <c r="A66" s="230"/>
      <c r="B66" s="230"/>
      <c r="D66" s="234"/>
      <c r="E66" s="235"/>
      <c r="F66" s="235"/>
      <c r="G66" s="235"/>
      <c r="H66" s="235"/>
      <c r="I66" s="251"/>
      <c r="J66" s="235"/>
      <c r="K66" s="235"/>
      <c r="L66" s="231">
        <f t="shared" si="33"/>
        <v>0</v>
      </c>
      <c r="M66" s="235"/>
      <c r="O66" s="235"/>
      <c r="P66" s="235"/>
      <c r="Q66" s="231"/>
      <c r="R66" s="235"/>
      <c r="T66" s="235"/>
      <c r="U66" s="235"/>
      <c r="V66" s="231"/>
      <c r="W66" s="235"/>
      <c r="Y66" s="235"/>
      <c r="Z66" s="235"/>
      <c r="AA66" s="231"/>
      <c r="AB66" s="235"/>
      <c r="AD66" s="235"/>
      <c r="AE66" s="235"/>
      <c r="AF66" s="231"/>
      <c r="AG66" s="235"/>
      <c r="AI66" s="235"/>
      <c r="AJ66" s="235"/>
      <c r="AK66" s="231">
        <f t="shared" si="34"/>
        <v>0</v>
      </c>
      <c r="AL66" s="235"/>
      <c r="AM66" s="208"/>
      <c r="AN66" s="235"/>
      <c r="AO66" s="235"/>
      <c r="AP66" s="231"/>
      <c r="AQ66" s="235"/>
      <c r="AS66" s="235"/>
      <c r="AT66" s="235"/>
      <c r="AU66" s="231"/>
      <c r="AV66" s="235"/>
      <c r="AX66" s="235"/>
      <c r="AY66" s="235"/>
      <c r="AZ66" s="231"/>
      <c r="BA66" s="235"/>
      <c r="BC66" s="235"/>
      <c r="BD66" s="235"/>
      <c r="BE66" s="231"/>
      <c r="BF66" s="235"/>
      <c r="BI66" s="235"/>
      <c r="BJ66" s="235"/>
      <c r="BK66" s="231">
        <f t="shared" ref="BK66:BK72" si="35">SUM(BP66,BU66,BZ66,CE66)</f>
        <v>0</v>
      </c>
      <c r="BL66" s="235"/>
      <c r="BM66" s="208"/>
      <c r="BN66" s="235"/>
      <c r="BO66" s="235"/>
      <c r="BP66" s="231"/>
      <c r="BQ66" s="235"/>
      <c r="BS66" s="235"/>
      <c r="BT66" s="235"/>
      <c r="BU66" s="231"/>
      <c r="BV66" s="235"/>
      <c r="BX66" s="235"/>
      <c r="BY66" s="235"/>
      <c r="BZ66" s="231"/>
      <c r="CA66" s="235"/>
      <c r="CC66" s="235"/>
      <c r="CD66" s="235"/>
      <c r="CE66" s="231"/>
      <c r="CF66" s="235"/>
      <c r="CH66" s="235"/>
      <c r="CI66" s="235"/>
      <c r="CJ66" s="231">
        <f t="shared" si="31"/>
        <v>0</v>
      </c>
      <c r="CK66" s="235"/>
      <c r="CM66" s="235"/>
      <c r="CN66" s="235"/>
      <c r="CO66" s="231"/>
      <c r="CP66" s="235"/>
      <c r="CR66" s="235"/>
      <c r="CS66" s="235"/>
      <c r="CT66" s="231"/>
      <c r="CU66" s="235"/>
      <c r="CW66" s="235"/>
      <c r="CX66" s="235"/>
      <c r="CY66" s="231"/>
      <c r="CZ66" s="235"/>
      <c r="DB66" s="235"/>
      <c r="DC66" s="235"/>
      <c r="DD66" s="231"/>
      <c r="DE66" s="235"/>
      <c r="DG66" s="235"/>
      <c r="DH66" s="235"/>
      <c r="DI66" s="231">
        <f t="shared" si="32"/>
        <v>0</v>
      </c>
      <c r="DJ66" s="235"/>
    </row>
    <row r="67" spans="1:114" x14ac:dyDescent="0.3">
      <c r="A67" s="230"/>
      <c r="B67" s="230"/>
      <c r="D67" s="234"/>
      <c r="E67" s="235"/>
      <c r="F67" s="235"/>
      <c r="G67" s="235"/>
      <c r="H67" s="235"/>
      <c r="I67" s="251"/>
      <c r="J67" s="235"/>
      <c r="K67" s="235"/>
      <c r="L67" s="231">
        <f t="shared" si="33"/>
        <v>0</v>
      </c>
      <c r="M67" s="235"/>
      <c r="O67" s="235"/>
      <c r="P67" s="235"/>
      <c r="Q67" s="231"/>
      <c r="R67" s="235"/>
      <c r="T67" s="235"/>
      <c r="U67" s="235"/>
      <c r="V67" s="231"/>
      <c r="W67" s="235"/>
      <c r="Y67" s="235"/>
      <c r="Z67" s="235"/>
      <c r="AA67" s="231"/>
      <c r="AB67" s="235"/>
      <c r="AD67" s="235"/>
      <c r="AE67" s="235"/>
      <c r="AF67" s="231"/>
      <c r="AG67" s="235"/>
      <c r="AI67" s="235"/>
      <c r="AJ67" s="235"/>
      <c r="AK67" s="231">
        <f t="shared" si="34"/>
        <v>0</v>
      </c>
      <c r="AL67" s="235"/>
      <c r="AM67" s="208"/>
      <c r="AN67" s="235"/>
      <c r="AO67" s="235"/>
      <c r="AP67" s="231"/>
      <c r="AQ67" s="235"/>
      <c r="AS67" s="235"/>
      <c r="AT67" s="235"/>
      <c r="AU67" s="231"/>
      <c r="AV67" s="235"/>
      <c r="AX67" s="235"/>
      <c r="AY67" s="235"/>
      <c r="AZ67" s="231"/>
      <c r="BA67" s="235"/>
      <c r="BC67" s="235"/>
      <c r="BD67" s="235"/>
      <c r="BE67" s="231"/>
      <c r="BF67" s="235"/>
      <c r="BI67" s="235"/>
      <c r="BJ67" s="235"/>
      <c r="BK67" s="231">
        <f t="shared" si="35"/>
        <v>0</v>
      </c>
      <c r="BL67" s="235"/>
      <c r="BM67" s="208"/>
      <c r="BN67" s="235"/>
      <c r="BO67" s="235"/>
      <c r="BP67" s="231"/>
      <c r="BQ67" s="235"/>
      <c r="BS67" s="235"/>
      <c r="BT67" s="235"/>
      <c r="BU67" s="231"/>
      <c r="BV67" s="235"/>
      <c r="BX67" s="235"/>
      <c r="BY67" s="235"/>
      <c r="BZ67" s="231"/>
      <c r="CA67" s="235"/>
      <c r="CC67" s="235"/>
      <c r="CD67" s="235"/>
      <c r="CE67" s="231"/>
      <c r="CF67" s="235"/>
      <c r="CH67" s="235"/>
      <c r="CI67" s="235"/>
      <c r="CJ67" s="231">
        <f t="shared" si="31"/>
        <v>0</v>
      </c>
      <c r="CK67" s="235"/>
      <c r="CM67" s="235"/>
      <c r="CN67" s="235"/>
      <c r="CO67" s="231"/>
      <c r="CP67" s="235"/>
      <c r="CR67" s="235"/>
      <c r="CS67" s="235"/>
      <c r="CT67" s="231"/>
      <c r="CU67" s="235"/>
      <c r="CW67" s="235"/>
      <c r="CX67" s="235"/>
      <c r="CY67" s="231"/>
      <c r="CZ67" s="235"/>
      <c r="DB67" s="235"/>
      <c r="DC67" s="235"/>
      <c r="DD67" s="231"/>
      <c r="DE67" s="235"/>
      <c r="DG67" s="235"/>
      <c r="DH67" s="235"/>
      <c r="DI67" s="231">
        <f t="shared" si="32"/>
        <v>0</v>
      </c>
      <c r="DJ67" s="235"/>
    </row>
    <row r="68" spans="1:114" x14ac:dyDescent="0.3">
      <c r="A68" s="230"/>
      <c r="B68" s="230"/>
      <c r="D68" s="234"/>
      <c r="E68" s="235"/>
      <c r="F68" s="235"/>
      <c r="G68" s="235"/>
      <c r="H68" s="235"/>
      <c r="I68" s="251"/>
      <c r="J68" s="235"/>
      <c r="K68" s="235"/>
      <c r="L68" s="231">
        <f t="shared" si="33"/>
        <v>0</v>
      </c>
      <c r="M68" s="235"/>
      <c r="O68" s="235"/>
      <c r="P68" s="235"/>
      <c r="Q68" s="231"/>
      <c r="R68" s="235"/>
      <c r="T68" s="235"/>
      <c r="U68" s="235"/>
      <c r="V68" s="231"/>
      <c r="W68" s="235"/>
      <c r="Y68" s="235"/>
      <c r="Z68" s="235"/>
      <c r="AA68" s="231"/>
      <c r="AB68" s="235"/>
      <c r="AD68" s="235"/>
      <c r="AE68" s="235"/>
      <c r="AF68" s="231"/>
      <c r="AG68" s="235"/>
      <c r="AI68" s="235"/>
      <c r="AJ68" s="235"/>
      <c r="AK68" s="231">
        <f t="shared" si="34"/>
        <v>0</v>
      </c>
      <c r="AL68" s="235"/>
      <c r="AM68" s="208"/>
      <c r="AN68" s="235"/>
      <c r="AO68" s="235"/>
      <c r="AP68" s="231"/>
      <c r="AQ68" s="235"/>
      <c r="AS68" s="235"/>
      <c r="AT68" s="235"/>
      <c r="AU68" s="231"/>
      <c r="AV68" s="235"/>
      <c r="AX68" s="235"/>
      <c r="AY68" s="235"/>
      <c r="AZ68" s="231"/>
      <c r="BA68" s="235"/>
      <c r="BC68" s="235"/>
      <c r="BD68" s="235"/>
      <c r="BE68" s="231"/>
      <c r="BF68" s="235"/>
      <c r="BI68" s="235"/>
      <c r="BJ68" s="235"/>
      <c r="BK68" s="231">
        <f t="shared" si="35"/>
        <v>0</v>
      </c>
      <c r="BL68" s="235"/>
      <c r="BM68" s="208"/>
      <c r="BN68" s="235"/>
      <c r="BO68" s="235"/>
      <c r="BP68" s="231"/>
      <c r="BQ68" s="235"/>
      <c r="BS68" s="235"/>
      <c r="BT68" s="235"/>
      <c r="BU68" s="231"/>
      <c r="BV68" s="235"/>
      <c r="BX68" s="235"/>
      <c r="BY68" s="235"/>
      <c r="BZ68" s="231"/>
      <c r="CA68" s="235"/>
      <c r="CC68" s="235"/>
      <c r="CD68" s="235"/>
      <c r="CE68" s="231"/>
      <c r="CF68" s="235"/>
      <c r="CH68" s="235"/>
      <c r="CI68" s="235"/>
      <c r="CJ68" s="231">
        <f t="shared" si="31"/>
        <v>0</v>
      </c>
      <c r="CK68" s="235"/>
      <c r="CM68" s="235"/>
      <c r="CN68" s="235"/>
      <c r="CO68" s="231"/>
      <c r="CP68" s="235"/>
      <c r="CR68" s="235"/>
      <c r="CS68" s="235"/>
      <c r="CT68" s="231"/>
      <c r="CU68" s="235"/>
      <c r="CW68" s="235"/>
      <c r="CX68" s="235"/>
      <c r="CY68" s="231"/>
      <c r="CZ68" s="235"/>
      <c r="DB68" s="235"/>
      <c r="DC68" s="235"/>
      <c r="DD68" s="231"/>
      <c r="DE68" s="235"/>
      <c r="DG68" s="235"/>
      <c r="DH68" s="235"/>
      <c r="DI68" s="231">
        <f t="shared" si="32"/>
        <v>0</v>
      </c>
      <c r="DJ68" s="235"/>
    </row>
    <row r="69" spans="1:114" x14ac:dyDescent="0.3">
      <c r="A69" s="230"/>
      <c r="B69" s="230"/>
      <c r="D69" s="234"/>
      <c r="E69" s="235"/>
      <c r="F69" s="235"/>
      <c r="G69" s="235"/>
      <c r="H69" s="235"/>
      <c r="I69" s="251"/>
      <c r="J69" s="235"/>
      <c r="K69" s="235"/>
      <c r="L69" s="231">
        <f t="shared" si="33"/>
        <v>0</v>
      </c>
      <c r="M69" s="235"/>
      <c r="O69" s="235"/>
      <c r="P69" s="235"/>
      <c r="Q69" s="231"/>
      <c r="R69" s="235"/>
      <c r="T69" s="235"/>
      <c r="U69" s="235"/>
      <c r="V69" s="231"/>
      <c r="W69" s="235"/>
      <c r="Y69" s="235"/>
      <c r="Z69" s="235"/>
      <c r="AA69" s="231"/>
      <c r="AB69" s="235"/>
      <c r="AD69" s="235"/>
      <c r="AE69" s="235"/>
      <c r="AF69" s="231"/>
      <c r="AG69" s="235"/>
      <c r="AI69" s="235"/>
      <c r="AJ69" s="235"/>
      <c r="AK69" s="231">
        <f t="shared" si="34"/>
        <v>0</v>
      </c>
      <c r="AL69" s="235"/>
      <c r="AM69" s="208"/>
      <c r="AN69" s="235"/>
      <c r="AO69" s="235"/>
      <c r="AP69" s="231"/>
      <c r="AQ69" s="235"/>
      <c r="AS69" s="235"/>
      <c r="AT69" s="235"/>
      <c r="AU69" s="231"/>
      <c r="AV69" s="235"/>
      <c r="AX69" s="235"/>
      <c r="AY69" s="235"/>
      <c r="AZ69" s="231"/>
      <c r="BA69" s="235"/>
      <c r="BC69" s="235"/>
      <c r="BD69" s="235"/>
      <c r="BE69" s="231"/>
      <c r="BF69" s="235"/>
      <c r="BI69" s="235"/>
      <c r="BJ69" s="235"/>
      <c r="BK69" s="231">
        <f t="shared" si="35"/>
        <v>0</v>
      </c>
      <c r="BL69" s="235"/>
      <c r="BM69" s="208"/>
      <c r="BN69" s="235"/>
      <c r="BO69" s="235"/>
      <c r="BP69" s="231"/>
      <c r="BQ69" s="235"/>
      <c r="BS69" s="235"/>
      <c r="BT69" s="235"/>
      <c r="BU69" s="231"/>
      <c r="BV69" s="235"/>
      <c r="BX69" s="235"/>
      <c r="BY69" s="235"/>
      <c r="BZ69" s="231"/>
      <c r="CA69" s="235"/>
      <c r="CC69" s="235"/>
      <c r="CD69" s="235"/>
      <c r="CE69" s="231"/>
      <c r="CF69" s="235"/>
      <c r="CH69" s="235"/>
      <c r="CI69" s="235"/>
      <c r="CJ69" s="231">
        <f t="shared" si="31"/>
        <v>0</v>
      </c>
      <c r="CK69" s="235"/>
      <c r="CM69" s="235"/>
      <c r="CN69" s="235"/>
      <c r="CO69" s="231"/>
      <c r="CP69" s="235"/>
      <c r="CR69" s="235"/>
      <c r="CS69" s="235"/>
      <c r="CT69" s="231"/>
      <c r="CU69" s="235"/>
      <c r="CW69" s="235"/>
      <c r="CX69" s="235"/>
      <c r="CY69" s="231"/>
      <c r="CZ69" s="235"/>
      <c r="DB69" s="235"/>
      <c r="DC69" s="235"/>
      <c r="DD69" s="231"/>
      <c r="DE69" s="235"/>
      <c r="DG69" s="235"/>
      <c r="DH69" s="235"/>
      <c r="DI69" s="231">
        <f t="shared" si="32"/>
        <v>0</v>
      </c>
      <c r="DJ69" s="235"/>
    </row>
    <row r="70" spans="1:114" x14ac:dyDescent="0.3">
      <c r="A70" s="230"/>
      <c r="B70" s="230"/>
      <c r="D70" s="234"/>
      <c r="E70" s="235"/>
      <c r="F70" s="235"/>
      <c r="G70" s="235"/>
      <c r="H70" s="235"/>
      <c r="I70" s="251"/>
      <c r="J70" s="235"/>
      <c r="K70" s="235"/>
      <c r="L70" s="231">
        <f t="shared" si="33"/>
        <v>0</v>
      </c>
      <c r="M70" s="235"/>
      <c r="O70" s="235"/>
      <c r="P70" s="235"/>
      <c r="Q70" s="231"/>
      <c r="R70" s="235"/>
      <c r="T70" s="235"/>
      <c r="U70" s="235"/>
      <c r="V70" s="231"/>
      <c r="W70" s="235"/>
      <c r="Y70" s="235"/>
      <c r="Z70" s="235"/>
      <c r="AA70" s="231"/>
      <c r="AB70" s="235"/>
      <c r="AD70" s="235"/>
      <c r="AE70" s="235"/>
      <c r="AF70" s="231"/>
      <c r="AG70" s="235"/>
      <c r="AI70" s="235"/>
      <c r="AJ70" s="235"/>
      <c r="AK70" s="231">
        <f t="shared" si="34"/>
        <v>0</v>
      </c>
      <c r="AL70" s="235"/>
      <c r="AM70" s="208"/>
      <c r="AN70" s="235"/>
      <c r="AO70" s="235"/>
      <c r="AP70" s="231"/>
      <c r="AQ70" s="235"/>
      <c r="AS70" s="235"/>
      <c r="AT70" s="235"/>
      <c r="AU70" s="231"/>
      <c r="AV70" s="235"/>
      <c r="AX70" s="235"/>
      <c r="AY70" s="235"/>
      <c r="AZ70" s="231"/>
      <c r="BA70" s="235"/>
      <c r="BC70" s="235"/>
      <c r="BD70" s="235"/>
      <c r="BE70" s="231"/>
      <c r="BF70" s="235"/>
      <c r="BI70" s="235"/>
      <c r="BJ70" s="235"/>
      <c r="BK70" s="231">
        <f t="shared" si="35"/>
        <v>0</v>
      </c>
      <c r="BL70" s="235"/>
      <c r="BM70" s="208"/>
      <c r="BN70" s="235"/>
      <c r="BO70" s="235"/>
      <c r="BP70" s="231"/>
      <c r="BQ70" s="235"/>
      <c r="BS70" s="235"/>
      <c r="BT70" s="235"/>
      <c r="BU70" s="231"/>
      <c r="BV70" s="235"/>
      <c r="BX70" s="235"/>
      <c r="BY70" s="235"/>
      <c r="BZ70" s="231"/>
      <c r="CA70" s="235"/>
      <c r="CC70" s="235"/>
      <c r="CD70" s="235"/>
      <c r="CE70" s="231"/>
      <c r="CF70" s="235"/>
      <c r="CH70" s="235"/>
      <c r="CI70" s="235"/>
      <c r="CJ70" s="231">
        <f t="shared" si="31"/>
        <v>0</v>
      </c>
      <c r="CK70" s="235"/>
      <c r="CM70" s="235"/>
      <c r="CN70" s="235"/>
      <c r="CO70" s="231"/>
      <c r="CP70" s="235"/>
      <c r="CR70" s="235"/>
      <c r="CS70" s="235"/>
      <c r="CT70" s="231"/>
      <c r="CU70" s="235"/>
      <c r="CW70" s="235"/>
      <c r="CX70" s="235"/>
      <c r="CY70" s="231"/>
      <c r="CZ70" s="235"/>
      <c r="DB70" s="235"/>
      <c r="DC70" s="235"/>
      <c r="DD70" s="231"/>
      <c r="DE70" s="235"/>
      <c r="DG70" s="235"/>
      <c r="DH70" s="235"/>
      <c r="DI70" s="231">
        <f t="shared" si="32"/>
        <v>0</v>
      </c>
      <c r="DJ70" s="235"/>
    </row>
    <row r="71" spans="1:114" x14ac:dyDescent="0.3">
      <c r="A71" s="230"/>
      <c r="B71" s="230"/>
      <c r="D71" s="234"/>
      <c r="E71" s="235"/>
      <c r="F71" s="235"/>
      <c r="G71" s="235"/>
      <c r="H71" s="235"/>
      <c r="I71" s="251"/>
      <c r="J71" s="235"/>
      <c r="K71" s="235"/>
      <c r="L71" s="231">
        <f t="shared" si="33"/>
        <v>0</v>
      </c>
      <c r="M71" s="235"/>
      <c r="O71" s="235"/>
      <c r="P71" s="235"/>
      <c r="Q71" s="231"/>
      <c r="R71" s="235"/>
      <c r="T71" s="235"/>
      <c r="U71" s="235"/>
      <c r="V71" s="231"/>
      <c r="W71" s="235"/>
      <c r="Y71" s="235"/>
      <c r="Z71" s="235"/>
      <c r="AA71" s="231"/>
      <c r="AB71" s="235"/>
      <c r="AD71" s="235"/>
      <c r="AE71" s="235"/>
      <c r="AF71" s="231"/>
      <c r="AG71" s="235"/>
      <c r="AI71" s="235"/>
      <c r="AJ71" s="235"/>
      <c r="AK71" s="231">
        <f t="shared" si="34"/>
        <v>0</v>
      </c>
      <c r="AL71" s="235"/>
      <c r="AM71" s="208"/>
      <c r="AN71" s="235"/>
      <c r="AO71" s="235"/>
      <c r="AP71" s="231"/>
      <c r="AQ71" s="235"/>
      <c r="AS71" s="235"/>
      <c r="AT71" s="235"/>
      <c r="AU71" s="231"/>
      <c r="AV71" s="235"/>
      <c r="AX71" s="235"/>
      <c r="AY71" s="235"/>
      <c r="AZ71" s="231"/>
      <c r="BA71" s="235"/>
      <c r="BC71" s="235"/>
      <c r="BD71" s="235"/>
      <c r="BE71" s="231"/>
      <c r="BF71" s="235"/>
      <c r="BI71" s="235"/>
      <c r="BJ71" s="235"/>
      <c r="BK71" s="231">
        <f t="shared" si="35"/>
        <v>0</v>
      </c>
      <c r="BL71" s="235"/>
      <c r="BM71" s="208"/>
      <c r="BN71" s="235"/>
      <c r="BO71" s="235"/>
      <c r="BP71" s="231"/>
      <c r="BQ71" s="235"/>
      <c r="BS71" s="235"/>
      <c r="BT71" s="235"/>
      <c r="BU71" s="231"/>
      <c r="BV71" s="235"/>
      <c r="BX71" s="235"/>
      <c r="BY71" s="235"/>
      <c r="BZ71" s="231"/>
      <c r="CA71" s="235"/>
      <c r="CC71" s="235"/>
      <c r="CD71" s="235"/>
      <c r="CE71" s="231"/>
      <c r="CF71" s="235"/>
      <c r="CH71" s="235"/>
      <c r="CI71" s="235"/>
      <c r="CJ71" s="231">
        <f t="shared" si="31"/>
        <v>0</v>
      </c>
      <c r="CK71" s="235"/>
      <c r="CM71" s="235"/>
      <c r="CN71" s="235"/>
      <c r="CO71" s="231"/>
      <c r="CP71" s="235"/>
      <c r="CR71" s="235"/>
      <c r="CS71" s="235"/>
      <c r="CT71" s="231"/>
      <c r="CU71" s="235"/>
      <c r="CW71" s="235"/>
      <c r="CX71" s="235"/>
      <c r="CY71" s="231"/>
      <c r="CZ71" s="235"/>
      <c r="DB71" s="235"/>
      <c r="DC71" s="235"/>
      <c r="DD71" s="231"/>
      <c r="DE71" s="235"/>
      <c r="DG71" s="235"/>
      <c r="DH71" s="235"/>
      <c r="DI71" s="231">
        <f t="shared" si="32"/>
        <v>0</v>
      </c>
      <c r="DJ71" s="235"/>
    </row>
    <row r="72" spans="1:114" x14ac:dyDescent="0.3">
      <c r="A72" s="230"/>
      <c r="B72" s="230"/>
      <c r="D72" s="234"/>
      <c r="E72" s="235"/>
      <c r="F72" s="235"/>
      <c r="G72" s="235"/>
      <c r="H72" s="235"/>
      <c r="I72" s="251"/>
      <c r="J72" s="235"/>
      <c r="K72" s="235"/>
      <c r="L72" s="231">
        <f t="shared" si="33"/>
        <v>0</v>
      </c>
      <c r="M72" s="235"/>
      <c r="O72" s="235"/>
      <c r="P72" s="235"/>
      <c r="Q72" s="231"/>
      <c r="R72" s="235"/>
      <c r="T72" s="235"/>
      <c r="U72" s="235"/>
      <c r="V72" s="231"/>
      <c r="W72" s="235"/>
      <c r="Y72" s="235"/>
      <c r="Z72" s="235"/>
      <c r="AA72" s="231"/>
      <c r="AB72" s="235"/>
      <c r="AD72" s="235"/>
      <c r="AE72" s="235"/>
      <c r="AF72" s="231"/>
      <c r="AG72" s="235"/>
      <c r="AI72" s="235"/>
      <c r="AJ72" s="235"/>
      <c r="AK72" s="231">
        <f t="shared" si="34"/>
        <v>0</v>
      </c>
      <c r="AL72" s="235"/>
      <c r="AM72" s="208"/>
      <c r="AN72" s="235"/>
      <c r="AO72" s="235"/>
      <c r="AP72" s="231"/>
      <c r="AQ72" s="235"/>
      <c r="AS72" s="235"/>
      <c r="AT72" s="235"/>
      <c r="AU72" s="231"/>
      <c r="AV72" s="235"/>
      <c r="AX72" s="235"/>
      <c r="AY72" s="235"/>
      <c r="AZ72" s="231"/>
      <c r="BA72" s="235"/>
      <c r="BC72" s="235"/>
      <c r="BD72" s="235"/>
      <c r="BE72" s="231"/>
      <c r="BF72" s="235"/>
      <c r="BI72" s="235"/>
      <c r="BJ72" s="235"/>
      <c r="BK72" s="231">
        <f t="shared" si="35"/>
        <v>0</v>
      </c>
      <c r="BL72" s="235"/>
      <c r="BM72" s="208"/>
      <c r="BN72" s="235"/>
      <c r="BO72" s="235"/>
      <c r="BP72" s="231"/>
      <c r="BQ72" s="235"/>
      <c r="BS72" s="235"/>
      <c r="BT72" s="235"/>
      <c r="BU72" s="231"/>
      <c r="BV72" s="235"/>
      <c r="BX72" s="235"/>
      <c r="BY72" s="235"/>
      <c r="BZ72" s="231"/>
      <c r="CA72" s="235"/>
      <c r="CC72" s="235"/>
      <c r="CD72" s="235"/>
      <c r="CE72" s="231"/>
      <c r="CF72" s="235"/>
      <c r="CH72" s="305"/>
      <c r="CI72" s="305"/>
      <c r="CJ72" s="231">
        <f t="shared" si="31"/>
        <v>0</v>
      </c>
      <c r="CK72" s="305"/>
      <c r="CM72" s="235"/>
      <c r="CN72" s="235"/>
      <c r="CO72" s="231"/>
      <c r="CP72" s="235"/>
      <c r="CR72" s="235"/>
      <c r="CS72" s="235"/>
      <c r="CT72" s="231"/>
      <c r="CU72" s="235"/>
      <c r="CW72" s="235"/>
      <c r="CX72" s="235"/>
      <c r="CY72" s="231"/>
      <c r="CZ72" s="235"/>
      <c r="DB72" s="235"/>
      <c r="DC72" s="235"/>
      <c r="DD72" s="231"/>
      <c r="DE72" s="235"/>
      <c r="DG72" s="305"/>
      <c r="DH72" s="305"/>
      <c r="DI72" s="231">
        <f t="shared" si="32"/>
        <v>0</v>
      </c>
      <c r="DJ72" s="305"/>
    </row>
    <row r="73" spans="1:114" s="208" customFormat="1" x14ac:dyDescent="0.3">
      <c r="D73" s="218"/>
      <c r="J73" s="251"/>
      <c r="K73" s="251"/>
      <c r="L73" s="251"/>
      <c r="M73" s="251"/>
      <c r="O73" s="251"/>
      <c r="P73" s="251"/>
      <c r="Q73" s="251"/>
      <c r="R73" s="251"/>
      <c r="T73" s="251"/>
      <c r="U73" s="251"/>
      <c r="V73" s="251"/>
      <c r="W73" s="251"/>
      <c r="Y73" s="251"/>
      <c r="Z73" s="251"/>
      <c r="AA73" s="251"/>
      <c r="AB73" s="251"/>
      <c r="AD73" s="251"/>
      <c r="AE73" s="251"/>
      <c r="AF73" s="251"/>
      <c r="AG73" s="251"/>
      <c r="AI73" s="251"/>
      <c r="AJ73" s="251"/>
      <c r="AK73" s="251"/>
      <c r="AL73" s="251"/>
      <c r="AN73" s="251"/>
      <c r="AO73" s="251"/>
      <c r="AP73" s="251"/>
      <c r="AQ73" s="251"/>
      <c r="AS73" s="251"/>
      <c r="AT73" s="251"/>
      <c r="AU73" s="251"/>
      <c r="AV73" s="251"/>
      <c r="AX73" s="251"/>
      <c r="AY73" s="251"/>
      <c r="AZ73" s="251"/>
      <c r="BA73" s="251"/>
      <c r="BC73" s="251"/>
      <c r="BD73" s="251"/>
      <c r="BE73" s="251"/>
      <c r="BF73" s="251"/>
      <c r="BI73" s="251"/>
      <c r="BJ73" s="251"/>
      <c r="BK73" s="251"/>
      <c r="BL73" s="251"/>
      <c r="BN73" s="251"/>
      <c r="BO73" s="251"/>
      <c r="BP73" s="251"/>
      <c r="BQ73" s="251"/>
      <c r="BS73" s="251"/>
      <c r="BT73" s="251"/>
      <c r="BU73" s="251"/>
      <c r="BV73" s="251"/>
      <c r="BX73" s="251"/>
      <c r="BY73" s="251"/>
      <c r="BZ73" s="251"/>
      <c r="CA73" s="251"/>
      <c r="CC73" s="251"/>
      <c r="CD73" s="251"/>
      <c r="CE73" s="251"/>
      <c r="CF73" s="251"/>
      <c r="CH73" s="251"/>
      <c r="CI73" s="251"/>
      <c r="CJ73" s="251"/>
      <c r="CK73" s="251"/>
      <c r="CM73" s="251"/>
      <c r="CN73" s="251"/>
      <c r="CO73" s="251"/>
      <c r="CP73" s="251"/>
      <c r="CR73" s="251"/>
      <c r="CS73" s="251"/>
      <c r="CT73" s="251"/>
      <c r="CU73" s="251"/>
      <c r="CW73" s="251"/>
      <c r="CX73" s="251"/>
      <c r="CY73" s="251"/>
      <c r="CZ73" s="251"/>
      <c r="DB73" s="251"/>
      <c r="DC73" s="251"/>
      <c r="DD73" s="251"/>
      <c r="DE73" s="251"/>
      <c r="DG73" s="251"/>
      <c r="DH73" s="251"/>
      <c r="DI73" s="251"/>
      <c r="DJ73" s="251"/>
    </row>
    <row r="74" spans="1:114" s="249" customFormat="1" ht="28.8" x14ac:dyDescent="0.3">
      <c r="A74" s="219" t="s">
        <v>6</v>
      </c>
      <c r="B74" s="220" t="s">
        <v>186</v>
      </c>
      <c r="C74" s="221"/>
      <c r="D74" s="236"/>
      <c r="E74" s="237"/>
      <c r="F74" s="237"/>
      <c r="G74" s="237"/>
      <c r="H74" s="237"/>
      <c r="I74" s="221"/>
      <c r="J74" s="237"/>
      <c r="K74" s="237"/>
      <c r="L74" s="237"/>
      <c r="M74" s="237"/>
      <c r="N74" s="221"/>
      <c r="O74" s="237"/>
      <c r="P74" s="237"/>
      <c r="Q74" s="237"/>
      <c r="R74" s="237"/>
      <c r="S74" s="221"/>
      <c r="T74" s="237"/>
      <c r="U74" s="237"/>
      <c r="V74" s="237"/>
      <c r="W74" s="237"/>
      <c r="X74" s="221"/>
      <c r="Y74" s="237"/>
      <c r="Z74" s="237"/>
      <c r="AA74" s="237"/>
      <c r="AB74" s="237"/>
      <c r="AD74" s="237"/>
      <c r="AE74" s="237"/>
      <c r="AF74" s="237"/>
      <c r="AG74" s="237"/>
      <c r="AI74" s="237"/>
      <c r="AJ74" s="237"/>
      <c r="AK74" s="237"/>
      <c r="AL74" s="237"/>
      <c r="AM74" s="221"/>
      <c r="AN74" s="237"/>
      <c r="AO74" s="237"/>
      <c r="AP74" s="237"/>
      <c r="AQ74" s="237"/>
      <c r="AR74" s="221"/>
      <c r="AS74" s="237"/>
      <c r="AT74" s="237"/>
      <c r="AU74" s="237"/>
      <c r="AV74" s="237"/>
      <c r="AW74" s="221"/>
      <c r="AX74" s="237"/>
      <c r="AY74" s="237"/>
      <c r="AZ74" s="237"/>
      <c r="BA74" s="237"/>
      <c r="BC74" s="237"/>
      <c r="BD74" s="237"/>
      <c r="BE74" s="237"/>
      <c r="BF74" s="237"/>
      <c r="BI74" s="237"/>
      <c r="BJ74" s="237"/>
      <c r="BK74" s="237"/>
      <c r="BL74" s="237"/>
      <c r="BM74" s="221"/>
      <c r="BN74" s="237"/>
      <c r="BO74" s="237"/>
      <c r="BP74" s="237"/>
      <c r="BQ74" s="237"/>
      <c r="BR74" s="221"/>
      <c r="BS74" s="237"/>
      <c r="BT74" s="237"/>
      <c r="BU74" s="237"/>
      <c r="BV74" s="237"/>
      <c r="BW74" s="221"/>
      <c r="BX74" s="237"/>
      <c r="BY74" s="237"/>
      <c r="BZ74" s="237"/>
      <c r="CA74" s="237"/>
      <c r="CC74" s="237"/>
      <c r="CD74" s="237"/>
      <c r="CE74" s="237"/>
      <c r="CF74" s="237"/>
      <c r="CH74" s="237"/>
      <c r="CI74" s="237"/>
      <c r="CJ74" s="237"/>
      <c r="CK74" s="237"/>
      <c r="CM74" s="237"/>
      <c r="CN74" s="237"/>
      <c r="CO74" s="237"/>
      <c r="CP74" s="237"/>
      <c r="CQ74" s="221"/>
      <c r="CR74" s="237"/>
      <c r="CS74" s="237"/>
      <c r="CT74" s="237"/>
      <c r="CU74" s="237"/>
      <c r="CV74" s="221"/>
      <c r="CW74" s="237"/>
      <c r="CX74" s="237"/>
      <c r="CY74" s="237"/>
      <c r="CZ74" s="237"/>
      <c r="DB74" s="237"/>
      <c r="DC74" s="237"/>
      <c r="DD74" s="237"/>
      <c r="DE74" s="237"/>
      <c r="DG74" s="237"/>
      <c r="DH74" s="237"/>
      <c r="DI74" s="237"/>
      <c r="DJ74" s="237"/>
    </row>
    <row r="75" spans="1:114" x14ac:dyDescent="0.3">
      <c r="A75" s="230" t="s">
        <v>86</v>
      </c>
      <c r="B75" s="230"/>
      <c r="D75" s="238"/>
      <c r="E75" s="230"/>
      <c r="F75" s="230"/>
      <c r="G75" s="230"/>
      <c r="H75" s="230"/>
      <c r="J75" s="231">
        <f t="shared" ref="J75" si="36">SUM(O75,T75,Y75,AD75)</f>
        <v>0</v>
      </c>
      <c r="K75" s="231">
        <f>SUM(P75,U75,Z75,AE75)</f>
        <v>0</v>
      </c>
      <c r="L75" s="235"/>
      <c r="M75" s="231">
        <f t="shared" ref="M75" si="37">SUM(R75,W75,AB75,AG75)</f>
        <v>0</v>
      </c>
      <c r="O75" s="231"/>
      <c r="P75" s="231"/>
      <c r="Q75" s="235"/>
      <c r="R75" s="231"/>
      <c r="T75" s="231"/>
      <c r="U75" s="231"/>
      <c r="V75" s="235"/>
      <c r="W75" s="231"/>
      <c r="Y75" s="231"/>
      <c r="Z75" s="231"/>
      <c r="AA75" s="235"/>
      <c r="AB75" s="231"/>
      <c r="AD75" s="231"/>
      <c r="AE75" s="231"/>
      <c r="AF75" s="235"/>
      <c r="AG75" s="231"/>
      <c r="AI75" s="231">
        <f t="shared" ref="AI75:AI77" si="38">SUM(AN75,AS75,AX75,BC75)</f>
        <v>0</v>
      </c>
      <c r="AJ75" s="231">
        <f>SUM(AO75,AT75,AY75,BD75)</f>
        <v>0</v>
      </c>
      <c r="AK75" s="235"/>
      <c r="AL75" s="231">
        <f t="shared" ref="AL75:AL77" si="39">SUM(AQ75,AV75,BA75,BF75)</f>
        <v>0</v>
      </c>
      <c r="AM75" s="208"/>
      <c r="AN75" s="231"/>
      <c r="AO75" s="231"/>
      <c r="AP75" s="235"/>
      <c r="AQ75" s="231"/>
      <c r="AS75" s="231"/>
      <c r="AT75" s="231"/>
      <c r="AU75" s="235"/>
      <c r="AV75" s="231"/>
      <c r="AX75" s="231"/>
      <c r="AY75" s="231"/>
      <c r="AZ75" s="235"/>
      <c r="BA75" s="231"/>
      <c r="BC75" s="231"/>
      <c r="BD75" s="231"/>
      <c r="BE75" s="235"/>
      <c r="BF75" s="231"/>
      <c r="BI75" s="231">
        <f t="shared" ref="BI75:BI77" si="40">SUM(BN75,BS75,BX75,CC75)</f>
        <v>0</v>
      </c>
      <c r="BJ75" s="231">
        <f>SUM(BO75,BT75,BY75,CD75)</f>
        <v>0</v>
      </c>
      <c r="BK75" s="235"/>
      <c r="BL75" s="231">
        <f t="shared" ref="BL75:BL77" si="41">SUM(BQ75,BV75,CA75,CF75)</f>
        <v>0</v>
      </c>
      <c r="BM75" s="208"/>
      <c r="BN75" s="231"/>
      <c r="BO75" s="231"/>
      <c r="BP75" s="235"/>
      <c r="BQ75" s="231"/>
      <c r="BS75" s="231"/>
      <c r="BT75" s="231"/>
      <c r="BU75" s="235"/>
      <c r="BV75" s="231"/>
      <c r="BX75" s="231"/>
      <c r="BY75" s="231"/>
      <c r="BZ75" s="235"/>
      <c r="CA75" s="231"/>
      <c r="CC75" s="231"/>
      <c r="CD75" s="231"/>
      <c r="CE75" s="235"/>
      <c r="CF75" s="231"/>
      <c r="CH75" s="231">
        <f>SUM(CM75,CR75,CW75,DB75)</f>
        <v>0</v>
      </c>
      <c r="CI75" s="231">
        <f>SUM(CN75,CS75,CX75,DC75)</f>
        <v>0</v>
      </c>
      <c r="CJ75" s="235"/>
      <c r="CK75" s="231">
        <f>SUM(CP75,CU75,CZ75,DE75)</f>
        <v>0</v>
      </c>
      <c r="CM75" s="231"/>
      <c r="CN75" s="231"/>
      <c r="CO75" s="235"/>
      <c r="CP75" s="231"/>
      <c r="CR75" s="231"/>
      <c r="CS75" s="231"/>
      <c r="CT75" s="235"/>
      <c r="CU75" s="231"/>
      <c r="CW75" s="231"/>
      <c r="CX75" s="231"/>
      <c r="CY75" s="235"/>
      <c r="CZ75" s="231"/>
      <c r="DB75" s="231"/>
      <c r="DC75" s="231"/>
      <c r="DD75" s="235"/>
      <c r="DE75" s="231"/>
      <c r="DG75" s="231">
        <f>SUM(J75,AI75,BI75,CH75)</f>
        <v>0</v>
      </c>
      <c r="DH75" s="231">
        <f>SUM(K75,AJ75,BJ75,CI75)</f>
        <v>0</v>
      </c>
      <c r="DI75" s="235"/>
      <c r="DJ75" s="231">
        <f>SUM(M75,AL75,BL75,CK75)</f>
        <v>0</v>
      </c>
    </row>
    <row r="76" spans="1:114" x14ac:dyDescent="0.3">
      <c r="A76" s="230" t="s">
        <v>87</v>
      </c>
      <c r="B76" s="230"/>
      <c r="D76" s="238"/>
      <c r="E76" s="230"/>
      <c r="F76" s="230"/>
      <c r="G76" s="230"/>
      <c r="H76" s="230"/>
      <c r="J76" s="231">
        <f t="shared" ref="J76:J77" si="42">SUM(O76,T76,Y76,AD76)</f>
        <v>0</v>
      </c>
      <c r="K76" s="231">
        <f t="shared" ref="K76:K77" si="43">SUM(P76,U76,Z76,AE76)</f>
        <v>0</v>
      </c>
      <c r="L76" s="235"/>
      <c r="M76" s="231">
        <f t="shared" ref="M76:M79" si="44">SUM(R76,W76,AB76,AG76)</f>
        <v>0</v>
      </c>
      <c r="O76" s="231"/>
      <c r="P76" s="231"/>
      <c r="Q76" s="235"/>
      <c r="R76" s="231"/>
      <c r="T76" s="231"/>
      <c r="U76" s="231"/>
      <c r="V76" s="235"/>
      <c r="W76" s="231"/>
      <c r="Y76" s="231"/>
      <c r="Z76" s="231"/>
      <c r="AA76" s="235"/>
      <c r="AB76" s="231"/>
      <c r="AD76" s="231"/>
      <c r="AE76" s="231"/>
      <c r="AF76" s="235"/>
      <c r="AG76" s="231"/>
      <c r="AI76" s="231">
        <f t="shared" si="38"/>
        <v>0</v>
      </c>
      <c r="AJ76" s="231">
        <f t="shared" ref="AJ76:AJ77" si="45">SUM(AO76,AT76,AY76,BD76)</f>
        <v>0</v>
      </c>
      <c r="AK76" s="235"/>
      <c r="AL76" s="231">
        <f t="shared" si="39"/>
        <v>0</v>
      </c>
      <c r="AM76" s="208"/>
      <c r="AN76" s="231"/>
      <c r="AO76" s="231"/>
      <c r="AP76" s="235"/>
      <c r="AQ76" s="231"/>
      <c r="AS76" s="231"/>
      <c r="AT76" s="231"/>
      <c r="AU76" s="235"/>
      <c r="AV76" s="231"/>
      <c r="AX76" s="231"/>
      <c r="AY76" s="231"/>
      <c r="AZ76" s="235"/>
      <c r="BA76" s="231"/>
      <c r="BC76" s="231"/>
      <c r="BD76" s="231"/>
      <c r="BE76" s="235"/>
      <c r="BF76" s="231"/>
      <c r="BI76" s="231">
        <f t="shared" si="40"/>
        <v>0</v>
      </c>
      <c r="BJ76" s="231">
        <f t="shared" ref="BJ76:BJ77" si="46">SUM(BO76,BT76,BY76,CD76)</f>
        <v>0</v>
      </c>
      <c r="BK76" s="235"/>
      <c r="BL76" s="231">
        <f t="shared" si="41"/>
        <v>0</v>
      </c>
      <c r="BM76" s="208"/>
      <c r="BN76" s="231"/>
      <c r="BO76" s="231"/>
      <c r="BP76" s="235"/>
      <c r="BQ76" s="231"/>
      <c r="BS76" s="231"/>
      <c r="BT76" s="231"/>
      <c r="BU76" s="235"/>
      <c r="BV76" s="231"/>
      <c r="BX76" s="231"/>
      <c r="BY76" s="231"/>
      <c r="BZ76" s="235"/>
      <c r="CA76" s="231"/>
      <c r="CC76" s="231"/>
      <c r="CD76" s="231"/>
      <c r="CE76" s="235"/>
      <c r="CF76" s="231"/>
      <c r="CH76" s="231">
        <f t="shared" ref="CH76:CH77" si="47">SUM(CM76,CR76,CW76,DB76)</f>
        <v>0</v>
      </c>
      <c r="CI76" s="231">
        <f t="shared" ref="CI76:CI77" si="48">SUM(CN76,CS76,CX76,DC76)</f>
        <v>0</v>
      </c>
      <c r="CJ76" s="235"/>
      <c r="CK76" s="231">
        <f t="shared" ref="CK76:CK77" si="49">SUM(CP76,CU76,CZ76,DE76)</f>
        <v>0</v>
      </c>
      <c r="CM76" s="231"/>
      <c r="CN76" s="231"/>
      <c r="CO76" s="235"/>
      <c r="CP76" s="231"/>
      <c r="CR76" s="231"/>
      <c r="CS76" s="231"/>
      <c r="CT76" s="235"/>
      <c r="CU76" s="231"/>
      <c r="CW76" s="231"/>
      <c r="CX76" s="231"/>
      <c r="CY76" s="235"/>
      <c r="CZ76" s="231"/>
      <c r="DB76" s="231"/>
      <c r="DC76" s="231"/>
      <c r="DD76" s="235"/>
      <c r="DE76" s="231"/>
      <c r="DG76" s="231">
        <f t="shared" ref="DG76:DG77" si="50">SUM(J76,AI76,BI76,CH76)</f>
        <v>0</v>
      </c>
      <c r="DH76" s="231">
        <f t="shared" ref="DH76:DH77" si="51">SUM(K76,AJ76,BJ76,CI76)</f>
        <v>0</v>
      </c>
      <c r="DI76" s="235"/>
      <c r="DJ76" s="231">
        <f t="shared" ref="DJ76:DJ77" si="52">SUM(M76,AL76,BL76,CK76)</f>
        <v>0</v>
      </c>
    </row>
    <row r="77" spans="1:114" x14ac:dyDescent="0.3">
      <c r="A77" s="230" t="s">
        <v>88</v>
      </c>
      <c r="B77" s="230"/>
      <c r="D77" s="238"/>
      <c r="E77" s="230"/>
      <c r="F77" s="230"/>
      <c r="G77" s="230"/>
      <c r="H77" s="230"/>
      <c r="J77" s="231">
        <f t="shared" si="42"/>
        <v>0</v>
      </c>
      <c r="K77" s="231">
        <f t="shared" si="43"/>
        <v>0</v>
      </c>
      <c r="L77" s="235"/>
      <c r="M77" s="231">
        <f t="shared" si="44"/>
        <v>0</v>
      </c>
      <c r="O77" s="231"/>
      <c r="P77" s="231"/>
      <c r="Q77" s="235"/>
      <c r="R77" s="231"/>
      <c r="T77" s="231"/>
      <c r="U77" s="231"/>
      <c r="V77" s="235"/>
      <c r="W77" s="231"/>
      <c r="Y77" s="231"/>
      <c r="Z77" s="231"/>
      <c r="AA77" s="235"/>
      <c r="AB77" s="231"/>
      <c r="AD77" s="231"/>
      <c r="AE77" s="231"/>
      <c r="AF77" s="235"/>
      <c r="AG77" s="231"/>
      <c r="AI77" s="231">
        <f t="shared" si="38"/>
        <v>0</v>
      </c>
      <c r="AJ77" s="231">
        <f t="shared" si="45"/>
        <v>0</v>
      </c>
      <c r="AK77" s="235"/>
      <c r="AL77" s="231">
        <f t="shared" si="39"/>
        <v>0</v>
      </c>
      <c r="AM77" s="208"/>
      <c r="AN77" s="231"/>
      <c r="AO77" s="231"/>
      <c r="AP77" s="235"/>
      <c r="AQ77" s="231"/>
      <c r="AS77" s="231"/>
      <c r="AT77" s="231"/>
      <c r="AU77" s="235"/>
      <c r="AV77" s="231"/>
      <c r="AX77" s="231"/>
      <c r="AY77" s="231"/>
      <c r="AZ77" s="235"/>
      <c r="BA77" s="231"/>
      <c r="BC77" s="231"/>
      <c r="BD77" s="231"/>
      <c r="BE77" s="235"/>
      <c r="BF77" s="231"/>
      <c r="BI77" s="231">
        <f t="shared" si="40"/>
        <v>0</v>
      </c>
      <c r="BJ77" s="231">
        <f t="shared" si="46"/>
        <v>0</v>
      </c>
      <c r="BK77" s="235"/>
      <c r="BL77" s="231">
        <f t="shared" si="41"/>
        <v>0</v>
      </c>
      <c r="BM77" s="208"/>
      <c r="BN77" s="231"/>
      <c r="BO77" s="231"/>
      <c r="BP77" s="235"/>
      <c r="BQ77" s="231"/>
      <c r="BS77" s="231"/>
      <c r="BT77" s="231"/>
      <c r="BU77" s="235"/>
      <c r="BV77" s="231"/>
      <c r="BX77" s="231"/>
      <c r="BY77" s="231"/>
      <c r="BZ77" s="235"/>
      <c r="CA77" s="231"/>
      <c r="CC77" s="231"/>
      <c r="CD77" s="231"/>
      <c r="CE77" s="235"/>
      <c r="CF77" s="231"/>
      <c r="CH77" s="231">
        <f t="shared" si="47"/>
        <v>0</v>
      </c>
      <c r="CI77" s="231">
        <f t="shared" si="48"/>
        <v>0</v>
      </c>
      <c r="CJ77" s="235"/>
      <c r="CK77" s="231">
        <f t="shared" si="49"/>
        <v>0</v>
      </c>
      <c r="CM77" s="231"/>
      <c r="CN77" s="231"/>
      <c r="CO77" s="235"/>
      <c r="CP77" s="231"/>
      <c r="CR77" s="231"/>
      <c r="CS77" s="231"/>
      <c r="CT77" s="235"/>
      <c r="CU77" s="231"/>
      <c r="CW77" s="231"/>
      <c r="CX77" s="231"/>
      <c r="CY77" s="235"/>
      <c r="CZ77" s="231"/>
      <c r="DB77" s="231"/>
      <c r="DC77" s="231"/>
      <c r="DD77" s="235"/>
      <c r="DE77" s="231"/>
      <c r="DG77" s="231">
        <f t="shared" si="50"/>
        <v>0</v>
      </c>
      <c r="DH77" s="231">
        <f t="shared" si="51"/>
        <v>0</v>
      </c>
      <c r="DI77" s="235"/>
      <c r="DJ77" s="231">
        <f t="shared" si="52"/>
        <v>0</v>
      </c>
    </row>
    <row r="78" spans="1:114" s="208" customFormat="1" x14ac:dyDescent="0.3">
      <c r="D78" s="218"/>
      <c r="J78" s="251"/>
      <c r="K78" s="251"/>
      <c r="L78" s="251"/>
      <c r="M78" s="251"/>
      <c r="O78" s="251"/>
      <c r="P78" s="251"/>
      <c r="Q78" s="251"/>
      <c r="R78" s="251"/>
      <c r="T78" s="251"/>
      <c r="U78" s="251"/>
      <c r="V78" s="251"/>
      <c r="W78" s="251"/>
      <c r="Y78" s="251"/>
      <c r="Z78" s="251"/>
      <c r="AA78" s="251"/>
      <c r="AB78" s="251"/>
      <c r="AD78" s="251"/>
      <c r="AE78" s="251"/>
      <c r="AF78" s="251"/>
      <c r="AG78" s="251"/>
      <c r="AI78" s="251"/>
      <c r="AJ78" s="251"/>
      <c r="AK78" s="251"/>
      <c r="AL78" s="251"/>
      <c r="AM78" s="251"/>
      <c r="AN78" s="251"/>
      <c r="AO78" s="251"/>
      <c r="AP78" s="251"/>
      <c r="AQ78" s="251"/>
      <c r="AS78" s="251"/>
      <c r="AT78" s="251"/>
      <c r="AU78" s="251"/>
      <c r="AV78" s="251"/>
      <c r="AX78" s="251"/>
      <c r="AY78" s="251"/>
      <c r="AZ78" s="251"/>
      <c r="BA78" s="251"/>
      <c r="BC78" s="251"/>
      <c r="BD78" s="251"/>
      <c r="BE78" s="251"/>
      <c r="BF78" s="251"/>
      <c r="BI78" s="251"/>
      <c r="BJ78" s="251"/>
      <c r="BK78" s="251"/>
      <c r="BL78" s="251"/>
      <c r="BM78" s="251"/>
      <c r="BN78" s="251"/>
      <c r="BO78" s="251"/>
      <c r="BP78" s="251"/>
      <c r="BQ78" s="251"/>
      <c r="BS78" s="251"/>
      <c r="BT78" s="251"/>
      <c r="BU78" s="251"/>
      <c r="BV78" s="251"/>
      <c r="BX78" s="251"/>
      <c r="BY78" s="251"/>
      <c r="BZ78" s="251"/>
      <c r="CA78" s="251"/>
      <c r="CC78" s="251"/>
      <c r="CD78" s="251"/>
      <c r="CE78" s="251"/>
      <c r="CF78" s="251"/>
      <c r="CH78" s="251"/>
      <c r="CI78" s="251"/>
      <c r="CJ78" s="251"/>
      <c r="CK78" s="251"/>
      <c r="CM78" s="251"/>
      <c r="CN78" s="251"/>
      <c r="CO78" s="251"/>
      <c r="CP78" s="251"/>
      <c r="CR78" s="251"/>
      <c r="CS78" s="251"/>
      <c r="CT78" s="251"/>
      <c r="CU78" s="251"/>
      <c r="CW78" s="251"/>
      <c r="CX78" s="251"/>
      <c r="CY78" s="251"/>
      <c r="CZ78" s="251"/>
      <c r="DB78" s="251"/>
      <c r="DC78" s="251"/>
      <c r="DD78" s="251"/>
      <c r="DE78" s="251"/>
      <c r="DG78" s="251"/>
      <c r="DH78" s="251"/>
      <c r="DI78" s="251"/>
      <c r="DJ78" s="251"/>
    </row>
    <row r="79" spans="1:114" s="211" customFormat="1" x14ac:dyDescent="0.3">
      <c r="A79" s="306" t="s">
        <v>149</v>
      </c>
      <c r="B79" s="307"/>
      <c r="C79" s="217"/>
      <c r="D79" s="308"/>
      <c r="E79" s="307"/>
      <c r="F79" s="307"/>
      <c r="G79" s="307"/>
      <c r="H79" s="307"/>
      <c r="I79" s="217"/>
      <c r="J79" s="309">
        <f>SUM(J17:J78)</f>
        <v>990</v>
      </c>
      <c r="K79" s="310">
        <f>SUM(K17:K78)</f>
        <v>0</v>
      </c>
      <c r="L79" s="310">
        <f>SUM(L17:L78)</f>
        <v>0</v>
      </c>
      <c r="M79" s="231">
        <f t="shared" si="44"/>
        <v>0</v>
      </c>
      <c r="N79" s="217"/>
      <c r="O79" s="311">
        <f>SUM(O17:O78)</f>
        <v>0</v>
      </c>
      <c r="P79" s="310">
        <f>SUM(P17:P78)</f>
        <v>0</v>
      </c>
      <c r="Q79" s="310">
        <f>SUM(Q17:Q78)</f>
        <v>0</v>
      </c>
      <c r="R79" s="310">
        <f>SUM(R17:R78)</f>
        <v>0</v>
      </c>
      <c r="S79" s="217"/>
      <c r="T79" s="311">
        <f>SUM(T17:T78)</f>
        <v>0</v>
      </c>
      <c r="U79" s="310">
        <f>SUM(U17:U78)</f>
        <v>0</v>
      </c>
      <c r="V79" s="310">
        <f>SUM(V17:V78)</f>
        <v>0</v>
      </c>
      <c r="W79" s="310">
        <f>SUM(W17:W78)</f>
        <v>0</v>
      </c>
      <c r="X79" s="217"/>
      <c r="Y79" s="311">
        <f>SUM(Y17:Y78)</f>
        <v>0</v>
      </c>
      <c r="Z79" s="310">
        <f>SUM(Z17:Z78)</f>
        <v>0</v>
      </c>
      <c r="AA79" s="310">
        <f>SUM(AA17:AA78)</f>
        <v>0</v>
      </c>
      <c r="AB79" s="310">
        <f>SUM(AB17:AB78)</f>
        <v>0</v>
      </c>
      <c r="AC79" s="210"/>
      <c r="AD79" s="311">
        <f>SUM(AD17:AD78)</f>
        <v>0</v>
      </c>
      <c r="AE79" s="310">
        <f>SUM(AE17:AE78)</f>
        <v>0</v>
      </c>
      <c r="AF79" s="310">
        <f>SUM(AF17:AF78)</f>
        <v>0</v>
      </c>
      <c r="AG79" s="310">
        <f>SUM(AG17:AG78)</f>
        <v>0</v>
      </c>
      <c r="AH79" s="210"/>
      <c r="AI79" s="310">
        <f>SUM(AI17:AI78)</f>
        <v>540</v>
      </c>
      <c r="AJ79" s="310">
        <f>SUM(AJ17:AJ78)</f>
        <v>800</v>
      </c>
      <c r="AK79" s="310">
        <f>SUM(AK17:AK78)</f>
        <v>0</v>
      </c>
      <c r="AL79" s="310">
        <f t="shared" ref="AL79" si="53">SUM(AQ79,AV79,BA79,BF79)</f>
        <v>0</v>
      </c>
      <c r="AM79" s="312"/>
      <c r="AN79" s="311">
        <f>SUM(AN17:AN78)</f>
        <v>0</v>
      </c>
      <c r="AO79" s="310">
        <f>SUM(AO17:AO78)</f>
        <v>0</v>
      </c>
      <c r="AP79" s="310">
        <f>SUM(AP17:AP78)</f>
        <v>0</v>
      </c>
      <c r="AQ79" s="310">
        <f>SUM(AQ17:AQ78)</f>
        <v>0</v>
      </c>
      <c r="AR79" s="217"/>
      <c r="AS79" s="311">
        <f>SUM(AS17:AS78)</f>
        <v>0</v>
      </c>
      <c r="AT79" s="310">
        <f>SUM(AT17:AT78)</f>
        <v>0</v>
      </c>
      <c r="AU79" s="310">
        <f>SUM(AU17:AU78)</f>
        <v>0</v>
      </c>
      <c r="AV79" s="310">
        <f>SUM(AV17:AV78)</f>
        <v>0</v>
      </c>
      <c r="AW79" s="217"/>
      <c r="AX79" s="311">
        <f>SUM(AX17:AX78)</f>
        <v>0</v>
      </c>
      <c r="AY79" s="310">
        <f>SUM(AY17:AY78)</f>
        <v>0</v>
      </c>
      <c r="AZ79" s="310">
        <f>SUM(AZ17:AZ78)</f>
        <v>0</v>
      </c>
      <c r="BA79" s="310">
        <f>SUM(BA17:BA78)</f>
        <v>0</v>
      </c>
      <c r="BB79" s="210"/>
      <c r="BC79" s="311">
        <f>SUM(BC17:BC78)</f>
        <v>0</v>
      </c>
      <c r="BD79" s="310">
        <f>SUM(BD17:BD78)</f>
        <v>0</v>
      </c>
      <c r="BE79" s="310">
        <f>SUM(BE17:BE78)</f>
        <v>0</v>
      </c>
      <c r="BF79" s="310">
        <f>SUM(BF17:BF78)</f>
        <v>0</v>
      </c>
      <c r="BG79" s="210"/>
      <c r="BH79" s="210"/>
      <c r="BI79" s="310">
        <f>SUM(BI17:BI78)</f>
        <v>445</v>
      </c>
      <c r="BJ79" s="310">
        <f>SUM(BJ17:BJ78)</f>
        <v>488</v>
      </c>
      <c r="BK79" s="310">
        <f>SUM(BK17:BK78)</f>
        <v>14</v>
      </c>
      <c r="BL79" s="310">
        <f t="shared" ref="BL79" si="54">SUM(BQ79,BV79,CA79,CF79)</f>
        <v>0</v>
      </c>
      <c r="BM79" s="312"/>
      <c r="BN79" s="311">
        <f>SUM(BN17:BN78)</f>
        <v>0</v>
      </c>
      <c r="BO79" s="310">
        <f>SUM(BO17:BO78)</f>
        <v>0</v>
      </c>
      <c r="BP79" s="310">
        <f>SUM(BP17:BP78)</f>
        <v>0</v>
      </c>
      <c r="BQ79" s="310">
        <f>SUM(BQ17:BQ78)</f>
        <v>0</v>
      </c>
      <c r="BR79" s="217"/>
      <c r="BS79" s="311">
        <f>SUM(BS17:BS78)</f>
        <v>0</v>
      </c>
      <c r="BT79" s="310">
        <f>SUM(BT17:BT78)</f>
        <v>0</v>
      </c>
      <c r="BU79" s="310">
        <f>SUM(BU17:BU78)</f>
        <v>0</v>
      </c>
      <c r="BV79" s="310">
        <f>SUM(BV17:BV78)</f>
        <v>0</v>
      </c>
      <c r="BW79" s="217"/>
      <c r="BX79" s="311">
        <f>SUM(BX17:BX78)</f>
        <v>0</v>
      </c>
      <c r="BY79" s="310">
        <f>SUM(BY17:BY78)</f>
        <v>0</v>
      </c>
      <c r="BZ79" s="310">
        <f>SUM(BZ17:BZ78)</f>
        <v>0</v>
      </c>
      <c r="CA79" s="310">
        <f>SUM(CA17:CA78)</f>
        <v>0</v>
      </c>
      <c r="CB79" s="210"/>
      <c r="CC79" s="311">
        <f>SUM(CC17:CC78)</f>
        <v>0</v>
      </c>
      <c r="CD79" s="310">
        <f>SUM(CD17:CD78)</f>
        <v>0</v>
      </c>
      <c r="CE79" s="310">
        <f>SUM(CE17:CE78)</f>
        <v>0</v>
      </c>
      <c r="CF79" s="310">
        <f>SUM(CF17:CF78)</f>
        <v>0</v>
      </c>
      <c r="CG79" s="210"/>
      <c r="CH79" s="310">
        <f>SUM(CH17:CH78)</f>
        <v>0</v>
      </c>
      <c r="CI79" s="310">
        <f>SUM(CI17:CI78)</f>
        <v>0</v>
      </c>
      <c r="CJ79" s="310">
        <f>SUM(CJ17:CJ78)</f>
        <v>0</v>
      </c>
      <c r="CK79" s="310">
        <f t="shared" ref="CK79" si="55">SUM(CP79,CU79,CZ79,DE79)</f>
        <v>0</v>
      </c>
      <c r="CM79" s="311">
        <f>SUM(CM17:CM78)</f>
        <v>0</v>
      </c>
      <c r="CN79" s="310">
        <f>SUM(CN17:CN78)</f>
        <v>0</v>
      </c>
      <c r="CO79" s="310">
        <f>SUM(CO17:CO78)</f>
        <v>0</v>
      </c>
      <c r="CP79" s="310">
        <f>SUM(CP17:CP78)</f>
        <v>0</v>
      </c>
      <c r="CQ79" s="217"/>
      <c r="CR79" s="311">
        <f>SUM(CR17:CR78)</f>
        <v>0</v>
      </c>
      <c r="CS79" s="310">
        <f>SUM(CS17:CS78)</f>
        <v>0</v>
      </c>
      <c r="CT79" s="310">
        <f>SUM(CT17:CT78)</f>
        <v>0</v>
      </c>
      <c r="CU79" s="310">
        <f>SUM(CU17:CU78)</f>
        <v>0</v>
      </c>
      <c r="CV79" s="217"/>
      <c r="CW79" s="311">
        <f>SUM(CW17:CW78)</f>
        <v>0</v>
      </c>
      <c r="CX79" s="310">
        <f>SUM(CX17:CX78)</f>
        <v>0</v>
      </c>
      <c r="CY79" s="310">
        <f>SUM(CY17:CY78)</f>
        <v>0</v>
      </c>
      <c r="CZ79" s="310">
        <f>SUM(CZ17:CZ78)</f>
        <v>0</v>
      </c>
      <c r="DA79" s="210"/>
      <c r="DB79" s="311">
        <f>SUM(DB17:DB78)</f>
        <v>0</v>
      </c>
      <c r="DC79" s="310">
        <f>SUM(DC17:DC78)</f>
        <v>0</v>
      </c>
      <c r="DD79" s="310">
        <f>SUM(DD17:DD78)</f>
        <v>0</v>
      </c>
      <c r="DE79" s="310">
        <f>SUM(DE17:DE78)</f>
        <v>0</v>
      </c>
      <c r="DF79" s="210"/>
      <c r="DG79" s="310">
        <f>SUM(DG17:DG78)</f>
        <v>1810</v>
      </c>
      <c r="DH79" s="310">
        <f>SUM(DH17:DH78)</f>
        <v>1288</v>
      </c>
      <c r="DI79" s="310">
        <f>SUM(DI17:DI78)</f>
        <v>14</v>
      </c>
      <c r="DJ79" s="310">
        <f t="shared" ref="DJ79" si="56">SUM(DO79,DT79,DY79,ED79)</f>
        <v>0</v>
      </c>
    </row>
    <row r="81" spans="1:114" x14ac:dyDescent="0.3">
      <c r="A81" s="313" t="s">
        <v>150</v>
      </c>
      <c r="B81" s="307"/>
      <c r="J81" s="362" t="s">
        <v>188</v>
      </c>
      <c r="K81" s="363"/>
      <c r="L81" s="364"/>
      <c r="M81" s="310">
        <f>SUM(J79:M79)</f>
        <v>990</v>
      </c>
      <c r="O81" s="362" t="s">
        <v>187</v>
      </c>
      <c r="P81" s="363"/>
      <c r="Q81" s="364"/>
      <c r="R81" s="310">
        <f>SUM(O79:R79)</f>
        <v>0</v>
      </c>
      <c r="T81" s="362" t="s">
        <v>187</v>
      </c>
      <c r="U81" s="363"/>
      <c r="V81" s="364"/>
      <c r="W81" s="310">
        <f>SUM(T79:W79)</f>
        <v>0</v>
      </c>
      <c r="Y81" s="362" t="s">
        <v>187</v>
      </c>
      <c r="Z81" s="363"/>
      <c r="AA81" s="364"/>
      <c r="AB81" s="310">
        <f>SUM(Y79:AB79)</f>
        <v>0</v>
      </c>
      <c r="AD81" s="362" t="s">
        <v>187</v>
      </c>
      <c r="AE81" s="363"/>
      <c r="AF81" s="364"/>
      <c r="AG81" s="310">
        <f>SUM(AD79:AG79)</f>
        <v>0</v>
      </c>
      <c r="AI81" s="362" t="s">
        <v>188</v>
      </c>
      <c r="AJ81" s="363"/>
      <c r="AK81" s="364"/>
      <c r="AL81" s="310">
        <f>SUM(AI79:AL79)</f>
        <v>1340</v>
      </c>
      <c r="AM81" s="312"/>
      <c r="AN81" s="362" t="s">
        <v>187</v>
      </c>
      <c r="AO81" s="363"/>
      <c r="AP81" s="364"/>
      <c r="AQ81" s="310">
        <f>+AN79+AO79+AP79+AQ79</f>
        <v>0</v>
      </c>
      <c r="AS81" s="362" t="s">
        <v>187</v>
      </c>
      <c r="AT81" s="363"/>
      <c r="AU81" s="364"/>
      <c r="AV81" s="310">
        <f>+AS79+AT79+AU79+AV79</f>
        <v>0</v>
      </c>
      <c r="AX81" s="362" t="s">
        <v>187</v>
      </c>
      <c r="AY81" s="363"/>
      <c r="AZ81" s="364"/>
      <c r="BA81" s="310">
        <f>+AX79+AY79+AZ79+BA79</f>
        <v>0</v>
      </c>
      <c r="BC81" s="362" t="s">
        <v>187</v>
      </c>
      <c r="BD81" s="363"/>
      <c r="BE81" s="364"/>
      <c r="BF81" s="310">
        <f>+BC79+BD79+BE79+BF79</f>
        <v>0</v>
      </c>
      <c r="BI81" s="362" t="s">
        <v>188</v>
      </c>
      <c r="BJ81" s="363"/>
      <c r="BK81" s="364"/>
      <c r="BL81" s="310">
        <f>SUM(BI79:BL79)</f>
        <v>947</v>
      </c>
      <c r="BM81" s="312"/>
      <c r="BN81" s="362" t="s">
        <v>187</v>
      </c>
      <c r="BO81" s="363"/>
      <c r="BP81" s="364"/>
      <c r="BQ81" s="310">
        <f>SUM(BN79:BQ79)</f>
        <v>0</v>
      </c>
      <c r="BS81" s="362" t="s">
        <v>187</v>
      </c>
      <c r="BT81" s="363"/>
      <c r="BU81" s="364"/>
      <c r="BV81" s="310">
        <f>SUM(BS79:BV79)</f>
        <v>0</v>
      </c>
      <c r="BX81" s="362" t="s">
        <v>187</v>
      </c>
      <c r="BY81" s="363"/>
      <c r="BZ81" s="364"/>
      <c r="CA81" s="310">
        <f>SUM(BX79:CA79)</f>
        <v>0</v>
      </c>
      <c r="CC81" s="362" t="s">
        <v>187</v>
      </c>
      <c r="CD81" s="363"/>
      <c r="CE81" s="364"/>
      <c r="CF81" s="310">
        <f>SUM(CC79:CF79)</f>
        <v>0</v>
      </c>
      <c r="CH81" s="362" t="s">
        <v>189</v>
      </c>
      <c r="CI81" s="363"/>
      <c r="CJ81" s="364"/>
      <c r="CK81" s="310">
        <f>SUM(CH79:CK79)</f>
        <v>0</v>
      </c>
      <c r="CM81" s="362" t="s">
        <v>187</v>
      </c>
      <c r="CN81" s="363"/>
      <c r="CO81" s="364"/>
      <c r="CP81" s="310">
        <f>SUM(CM79:CP79)</f>
        <v>0</v>
      </c>
      <c r="CR81" s="362" t="s">
        <v>187</v>
      </c>
      <c r="CS81" s="363"/>
      <c r="CT81" s="364"/>
      <c r="CU81" s="310">
        <f>SUM(CR79:CU79)</f>
        <v>0</v>
      </c>
      <c r="CW81" s="362" t="s">
        <v>187</v>
      </c>
      <c r="CX81" s="363"/>
      <c r="CY81" s="364"/>
      <c r="CZ81" s="310">
        <f>SUM(CW79:CZ79)</f>
        <v>0</v>
      </c>
      <c r="DB81" s="362" t="s">
        <v>187</v>
      </c>
      <c r="DC81" s="363"/>
      <c r="DD81" s="364"/>
      <c r="DE81" s="310">
        <f>SUM(DB79:DE79)</f>
        <v>0</v>
      </c>
      <c r="DG81" s="362" t="s">
        <v>189</v>
      </c>
      <c r="DH81" s="363"/>
      <c r="DI81" s="364"/>
      <c r="DJ81" s="310">
        <f>SUM(DG79:DJ79)</f>
        <v>3112</v>
      </c>
    </row>
    <row r="84" spans="1:114" x14ac:dyDescent="0.3">
      <c r="A84" s="211" t="s">
        <v>24</v>
      </c>
      <c r="B84" s="211"/>
      <c r="D84" s="389">
        <f>Examenprogramma!$B$29</f>
        <v>42927</v>
      </c>
      <c r="E84" s="389"/>
      <c r="F84" s="389"/>
      <c r="G84" s="389"/>
      <c r="H84" s="389"/>
      <c r="J84" s="208"/>
      <c r="K84" s="208"/>
      <c r="L84" s="208"/>
      <c r="M84" s="208"/>
      <c r="O84" s="208"/>
      <c r="P84" s="208"/>
      <c r="Q84" s="208"/>
      <c r="R84" s="208"/>
      <c r="T84" s="208"/>
      <c r="U84" s="208"/>
      <c r="V84" s="208"/>
      <c r="W84" s="208"/>
      <c r="AN84" s="208"/>
      <c r="AO84" s="208"/>
      <c r="AP84" s="208"/>
      <c r="AQ84" s="208"/>
      <c r="AS84" s="208"/>
      <c r="AT84" s="208"/>
      <c r="AU84" s="208"/>
      <c r="AV84" s="208"/>
      <c r="BN84" s="208"/>
      <c r="BO84" s="208"/>
      <c r="BP84" s="208"/>
      <c r="BQ84" s="208"/>
      <c r="BS84" s="208"/>
      <c r="BT84" s="208"/>
      <c r="BU84" s="208"/>
      <c r="BV84" s="208"/>
      <c r="CM84" s="208"/>
      <c r="CN84" s="208"/>
      <c r="CO84" s="208"/>
      <c r="CP84" s="208"/>
      <c r="CR84" s="208"/>
      <c r="CS84" s="208"/>
      <c r="CT84" s="208"/>
      <c r="CU84" s="208"/>
    </row>
    <row r="85" spans="1:114" x14ac:dyDescent="0.3">
      <c r="A85" s="211" t="s">
        <v>25</v>
      </c>
      <c r="B85" s="211"/>
      <c r="D85" s="390" t="str">
        <f>Examenprogramma!$B$30</f>
        <v>Naaldwijk</v>
      </c>
      <c r="E85" s="390"/>
      <c r="F85" s="390"/>
      <c r="G85" s="390"/>
      <c r="H85" s="390"/>
      <c r="J85" s="208"/>
      <c r="K85" s="208"/>
      <c r="L85" s="208"/>
      <c r="M85" s="208"/>
      <c r="O85" s="208"/>
      <c r="P85" s="208"/>
      <c r="Q85" s="208"/>
      <c r="R85" s="208"/>
      <c r="T85" s="208"/>
      <c r="U85" s="208"/>
      <c r="V85" s="208"/>
      <c r="W85" s="208"/>
      <c r="AN85" s="208"/>
      <c r="AO85" s="208"/>
      <c r="AP85" s="208"/>
      <c r="AQ85" s="208"/>
      <c r="AS85" s="208"/>
      <c r="AT85" s="208"/>
      <c r="AU85" s="208"/>
      <c r="AV85" s="208"/>
      <c r="BN85" s="208"/>
      <c r="BO85" s="208"/>
      <c r="BP85" s="208"/>
      <c r="BQ85" s="208"/>
      <c r="BS85" s="208"/>
      <c r="BT85" s="208"/>
      <c r="BU85" s="208"/>
      <c r="BV85" s="208"/>
      <c r="CM85" s="208"/>
      <c r="CN85" s="208"/>
      <c r="CO85" s="208"/>
      <c r="CP85" s="208"/>
      <c r="CR85" s="208"/>
      <c r="CS85" s="208"/>
      <c r="CT85" s="208"/>
      <c r="CU85" s="208"/>
    </row>
    <row r="86" spans="1:114" x14ac:dyDescent="0.3">
      <c r="A86" s="211" t="s">
        <v>21</v>
      </c>
      <c r="B86" s="211"/>
      <c r="D86" s="391" t="str">
        <f>Examenprogramma!$B$31</f>
        <v>M.P. de Groot</v>
      </c>
      <c r="E86" s="391"/>
      <c r="F86" s="391"/>
      <c r="G86" s="391"/>
      <c r="H86" s="391"/>
      <c r="J86" s="208"/>
      <c r="K86" s="208"/>
      <c r="L86" s="208"/>
      <c r="M86" s="208"/>
      <c r="O86" s="208"/>
      <c r="P86" s="208"/>
      <c r="Q86" s="208"/>
      <c r="R86" s="208"/>
      <c r="T86" s="208"/>
      <c r="U86" s="208"/>
      <c r="V86" s="208"/>
      <c r="W86" s="208"/>
      <c r="AN86" s="208"/>
      <c r="AO86" s="208"/>
      <c r="AP86" s="208"/>
      <c r="AQ86" s="208"/>
      <c r="AS86" s="208"/>
      <c r="AT86" s="208"/>
      <c r="AU86" s="208"/>
      <c r="AV86" s="208"/>
      <c r="BN86" s="208"/>
      <c r="BO86" s="208"/>
      <c r="BP86" s="208"/>
      <c r="BQ86" s="208"/>
      <c r="BS86" s="208"/>
      <c r="BT86" s="208"/>
      <c r="BU86" s="208"/>
      <c r="BV86" s="208"/>
      <c r="CM86" s="208"/>
      <c r="CN86" s="208"/>
      <c r="CO86" s="208"/>
      <c r="CP86" s="208"/>
      <c r="CR86" s="208"/>
      <c r="CS86" s="208"/>
      <c r="CT86" s="208"/>
      <c r="CU86" s="208"/>
    </row>
    <row r="100" spans="4:4" x14ac:dyDescent="0.3">
      <c r="D100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84:H84"/>
    <mergeCell ref="D85:H85"/>
    <mergeCell ref="D86:H86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81:CJ81"/>
    <mergeCell ref="B12:B14"/>
    <mergeCell ref="BI81:BK81"/>
    <mergeCell ref="BN81:BP81"/>
    <mergeCell ref="BS81:BU81"/>
    <mergeCell ref="BX81:BZ81"/>
    <mergeCell ref="CC81:CE81"/>
    <mergeCell ref="AI81:AK81"/>
    <mergeCell ref="AN81:AP81"/>
    <mergeCell ref="AS81:AU81"/>
    <mergeCell ref="AX81:AZ81"/>
    <mergeCell ref="BC81:BE81"/>
    <mergeCell ref="J81:L81"/>
    <mergeCell ref="O81:Q81"/>
    <mergeCell ref="T81:V81"/>
    <mergeCell ref="Y81:AA81"/>
    <mergeCell ref="AD81:AF81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81:CO81"/>
    <mergeCell ref="CR81:CT81"/>
    <mergeCell ref="CW81:CY81"/>
    <mergeCell ref="DB81:DD81"/>
    <mergeCell ref="DG81:DI81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sqref="A58:B72">
      <formula1>Examinering</formula1>
    </dataValidation>
    <dataValidation type="list" allowBlank="1" showInputMessage="1" showErrorMessage="1" prompt="Selecteer het examenonderdeel" sqref="A57:B57">
      <formula1>Examinering</formula1>
    </dataValidation>
    <dataValidation type="list" allowBlank="1" showErrorMessage="1" prompt="Selecteer het examenonderdeel" sqref="I41:I43 D34:H34 I75:I77 I23:I34">
      <formula1>Examinering</formula1>
    </dataValidation>
    <dataValidation allowBlank="1" showInputMessage="1" showErrorMessage="1" prompt="Selecteer het examenonderdeel" sqref="A46:B46"/>
    <dataValidation allowBlank="1" showErrorMessage="1" prompt="Selecteer het examenonderdeel" sqref="I17:I20 I36:I38"/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28" r:id="rId10" display="Beroepsgericht vak 6"/>
    <hyperlink ref="A29" r:id="rId11" display="Beroepsgericht vak 8"/>
    <hyperlink ref="A30" r:id="rId12" display="Beroepsgericht vak 9"/>
    <hyperlink ref="A31" r:id="rId13" display="Beroepsgericht vak 10"/>
    <hyperlink ref="A32" r:id="rId14" display="Beroepsgericht vak 11"/>
    <hyperlink ref="A33" r:id="rId15" display="Beroepsgericht vak 12"/>
    <hyperlink ref="A36" r:id="rId16" display="Beroepsgericht vak 1"/>
    <hyperlink ref="A37" r:id="rId17" display="Beroepsgericht vak 2"/>
    <hyperlink ref="A38" r:id="rId18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9"/>
  <legacyDrawing r:id="rId20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Examenprogramma!$A$12:$A$24</xm:f>
          </x14:formula1>
          <xm:sqref>D46:H54 D41:H43 D75:H77</xm:sqref>
        </x14:dataValidation>
        <x14:dataValidation type="list" allowBlank="1" showInputMessage="1" showErrorMessage="1">
          <x14:formula1>
            <xm:f>[1]Examenprogramma!#REF!</xm:f>
          </x14:formula1>
          <xm:sqref>D18:D20 E17:H20</xm:sqref>
        </x14:dataValidation>
        <x14:dataValidation type="list" errorStyle="warning" showInputMessage="1" showErrorMessage="1">
          <x14:formula1>
            <xm:f>[1]Examenprogramma!#REF!</xm:f>
          </x14:formula1>
          <xm:sqref>D17</xm:sqref>
        </x14:dataValidation>
        <x14:dataValidation type="list" allowBlank="1" showInputMessage="1" showErrorMessage="1" prompt="Selecteer het examenonderdeel">
          <x14:formula1>
            <xm:f>[1]Examenprogramma!#REF!</xm:f>
          </x14:formula1>
          <xm:sqref>D23:H33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D36:H38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="70" zoomScaleNormal="70" workbookViewId="0">
      <selection activeCell="C24" sqref="C24"/>
    </sheetView>
  </sheetViews>
  <sheetFormatPr defaultColWidth="8.88671875" defaultRowHeight="14.4" x14ac:dyDescent="0.3"/>
  <cols>
    <col min="1" max="1" width="32.6640625" style="320" customWidth="1"/>
    <col min="2" max="2" width="51.44140625" style="320" customWidth="1"/>
    <col min="3" max="3" width="56.44140625" style="320" customWidth="1"/>
    <col min="4" max="5" width="32.6640625" style="320" customWidth="1"/>
    <col min="6" max="6" width="28.6640625" style="320" customWidth="1"/>
    <col min="7" max="16384" width="8.88671875" style="320"/>
  </cols>
  <sheetData>
    <row r="1" spans="1:6" s="319" customFormat="1" ht="15.6" x14ac:dyDescent="0.3">
      <c r="A1" s="399" t="s">
        <v>152</v>
      </c>
      <c r="B1" s="399"/>
      <c r="C1" s="399"/>
      <c r="D1" s="399"/>
      <c r="E1" s="399"/>
      <c r="F1" s="399"/>
    </row>
    <row r="2" spans="1:6" x14ac:dyDescent="0.3">
      <c r="A2" s="328" t="s">
        <v>148</v>
      </c>
      <c r="B2" s="398" t="str">
        <f>+Opleidingsplan!D3</f>
        <v>MBO | Greenport</v>
      </c>
      <c r="C2" s="398"/>
      <c r="D2" s="398"/>
      <c r="E2" s="398"/>
      <c r="F2" s="398"/>
    </row>
    <row r="3" spans="1:6" x14ac:dyDescent="0.3">
      <c r="A3" s="328" t="s">
        <v>23</v>
      </c>
      <c r="B3" s="398" t="str">
        <f>B30</f>
        <v>Naaldwijk</v>
      </c>
      <c r="C3" s="398"/>
      <c r="D3" s="398"/>
      <c r="E3" s="398"/>
      <c r="F3" s="398"/>
    </row>
    <row r="4" spans="1:6" x14ac:dyDescent="0.3">
      <c r="A4" s="328" t="s">
        <v>27</v>
      </c>
      <c r="B4" s="398" t="str">
        <f>+Opleidingsplan!D5</f>
        <v>Vakexpert agrohandel en logistiek niveau 4</v>
      </c>
      <c r="C4" s="398"/>
      <c r="D4" s="398"/>
      <c r="E4" s="398"/>
      <c r="F4" s="398"/>
    </row>
    <row r="5" spans="1:6" x14ac:dyDescent="0.3">
      <c r="A5" s="328" t="s">
        <v>147</v>
      </c>
      <c r="B5" s="398" t="str">
        <f>+Opleidingsplan!D6</f>
        <v>2017-2018</v>
      </c>
      <c r="C5" s="398"/>
      <c r="D5" s="398"/>
      <c r="E5" s="398"/>
      <c r="F5" s="398"/>
    </row>
    <row r="6" spans="1:6" ht="14.4" customHeight="1" x14ac:dyDescent="0.3">
      <c r="A6" s="328" t="s">
        <v>146</v>
      </c>
      <c r="B6" s="398" t="str">
        <f>+Opleidingsplan!D7</f>
        <v>Agro productie, handel en technologie 23212 (Vakexpert agrohandel en logistiek)</v>
      </c>
      <c r="C6" s="398"/>
      <c r="D6" s="398"/>
      <c r="E6" s="398"/>
      <c r="F6" s="398"/>
    </row>
    <row r="7" spans="1:6" x14ac:dyDescent="0.3">
      <c r="A7" s="328" t="s">
        <v>144</v>
      </c>
      <c r="B7" s="398">
        <f>+Opleidingsplan!D8</f>
        <v>25438</v>
      </c>
      <c r="C7" s="398"/>
      <c r="D7" s="398"/>
      <c r="E7" s="398"/>
      <c r="F7" s="398"/>
    </row>
    <row r="8" spans="1:6" x14ac:dyDescent="0.3">
      <c r="A8" s="328" t="s">
        <v>142</v>
      </c>
      <c r="B8" s="398" t="str">
        <f>+Opleidingsplan!D9</f>
        <v>BOL</v>
      </c>
      <c r="C8" s="398"/>
      <c r="D8" s="398"/>
      <c r="E8" s="398"/>
      <c r="F8" s="398"/>
    </row>
    <row r="9" spans="1:6" x14ac:dyDescent="0.3">
      <c r="A9" s="328" t="s">
        <v>143</v>
      </c>
      <c r="B9" s="398">
        <f>+Opleidingsplan!D10</f>
        <v>4</v>
      </c>
      <c r="C9" s="398"/>
      <c r="D9" s="398"/>
      <c r="E9" s="398"/>
      <c r="F9" s="398"/>
    </row>
    <row r="10" spans="1:6" x14ac:dyDescent="0.3">
      <c r="A10" s="321"/>
    </row>
    <row r="11" spans="1:6" s="323" customFormat="1" ht="73.95" customHeight="1" x14ac:dyDescent="0.25">
      <c r="A11" s="322" t="s">
        <v>193</v>
      </c>
      <c r="B11" s="322" t="s">
        <v>153</v>
      </c>
      <c r="C11" s="322" t="s">
        <v>151</v>
      </c>
      <c r="D11" s="322" t="s">
        <v>940</v>
      </c>
      <c r="E11" s="322" t="s">
        <v>28</v>
      </c>
      <c r="F11" s="322" t="s">
        <v>203</v>
      </c>
    </row>
    <row r="12" spans="1:6" s="326" customFormat="1" ht="37.950000000000003" customHeight="1" x14ac:dyDescent="0.3">
      <c r="A12" s="324" t="s">
        <v>926</v>
      </c>
      <c r="B12" s="324"/>
      <c r="C12" s="324"/>
      <c r="D12" s="400" t="s">
        <v>956</v>
      </c>
      <c r="E12" s="400" t="s">
        <v>957</v>
      </c>
      <c r="F12" s="325" t="s">
        <v>958</v>
      </c>
    </row>
    <row r="13" spans="1:6" s="326" customFormat="1" ht="37.950000000000003" customHeight="1" x14ac:dyDescent="0.3">
      <c r="A13" s="324" t="s">
        <v>927</v>
      </c>
      <c r="B13" s="324"/>
      <c r="C13" s="324"/>
      <c r="D13" s="403"/>
      <c r="E13" s="401"/>
      <c r="F13" s="325" t="s">
        <v>923</v>
      </c>
    </row>
    <row r="14" spans="1:6" s="326" customFormat="1" ht="37.950000000000003" customHeight="1" x14ac:dyDescent="0.3">
      <c r="A14" s="324" t="s">
        <v>928</v>
      </c>
      <c r="B14" s="324"/>
      <c r="C14" s="324"/>
      <c r="D14" s="403"/>
      <c r="E14" s="401"/>
      <c r="F14" s="325" t="s">
        <v>924</v>
      </c>
    </row>
    <row r="15" spans="1:6" s="326" customFormat="1" ht="37.950000000000003" customHeight="1" x14ac:dyDescent="0.3">
      <c r="A15" s="324" t="s">
        <v>929</v>
      </c>
      <c r="B15" s="324"/>
      <c r="C15" s="324"/>
      <c r="D15" s="404"/>
      <c r="E15" s="401"/>
      <c r="F15" s="325" t="s">
        <v>924</v>
      </c>
    </row>
    <row r="16" spans="1:6" s="326" customFormat="1" ht="37.950000000000003" customHeight="1" x14ac:dyDescent="0.3">
      <c r="A16" s="324" t="s">
        <v>930</v>
      </c>
      <c r="B16" s="324"/>
      <c r="C16" s="324"/>
      <c r="D16" s="324" t="s">
        <v>959</v>
      </c>
      <c r="E16" s="402"/>
      <c r="F16" s="325" t="s">
        <v>960</v>
      </c>
    </row>
    <row r="17" spans="1:7" s="326" customFormat="1" ht="105" customHeight="1" x14ac:dyDescent="0.25">
      <c r="A17" s="324" t="s">
        <v>154</v>
      </c>
      <c r="B17" s="324" t="s">
        <v>919</v>
      </c>
      <c r="C17" s="324" t="s">
        <v>920</v>
      </c>
      <c r="D17" s="324"/>
      <c r="E17" s="324" t="s">
        <v>921</v>
      </c>
      <c r="F17" s="325"/>
    </row>
    <row r="18" spans="1:7" s="326" customFormat="1" ht="15" x14ac:dyDescent="0.25">
      <c r="A18" s="324" t="s">
        <v>0</v>
      </c>
      <c r="B18" s="324"/>
      <c r="C18" s="324"/>
      <c r="D18" s="324"/>
      <c r="E18" s="324" t="s">
        <v>922</v>
      </c>
      <c r="F18" s="325"/>
    </row>
    <row r="19" spans="1:7" s="326" customFormat="1" ht="39.9" customHeight="1" x14ac:dyDescent="0.3">
      <c r="A19" s="324" t="s">
        <v>931</v>
      </c>
      <c r="B19" s="324"/>
      <c r="C19" s="324"/>
      <c r="D19" s="324" t="s">
        <v>961</v>
      </c>
      <c r="E19" s="400" t="s">
        <v>957</v>
      </c>
      <c r="F19" s="325" t="s">
        <v>962</v>
      </c>
    </row>
    <row r="20" spans="1:7" s="326" customFormat="1" ht="39.9" customHeight="1" x14ac:dyDescent="0.3">
      <c r="A20" s="324" t="s">
        <v>932</v>
      </c>
      <c r="B20" s="324"/>
      <c r="C20" s="324"/>
      <c r="D20" s="324" t="s">
        <v>963</v>
      </c>
      <c r="E20" s="401"/>
      <c r="F20" s="325" t="s">
        <v>923</v>
      </c>
    </row>
    <row r="21" spans="1:7" s="326" customFormat="1" ht="39.9" customHeight="1" x14ac:dyDescent="0.3">
      <c r="A21" s="324" t="s">
        <v>933</v>
      </c>
      <c r="B21" s="324"/>
      <c r="C21" s="324"/>
      <c r="D21" s="324" t="s">
        <v>963</v>
      </c>
      <c r="E21" s="401"/>
      <c r="F21" s="325" t="s">
        <v>924</v>
      </c>
    </row>
    <row r="22" spans="1:7" s="326" customFormat="1" ht="39.9" customHeight="1" x14ac:dyDescent="0.3">
      <c r="A22" s="324" t="s">
        <v>934</v>
      </c>
      <c r="B22" s="324"/>
      <c r="C22" s="324"/>
      <c r="D22" s="324" t="s">
        <v>963</v>
      </c>
      <c r="E22" s="402"/>
      <c r="F22" s="325" t="s">
        <v>924</v>
      </c>
    </row>
    <row r="23" spans="1:7" s="326" customFormat="1" ht="147" customHeight="1" x14ac:dyDescent="0.3">
      <c r="A23" s="324" t="s">
        <v>938</v>
      </c>
      <c r="B23" s="324" t="s">
        <v>984</v>
      </c>
      <c r="C23" s="324" t="s">
        <v>985</v>
      </c>
      <c r="D23" s="324" t="s">
        <v>178</v>
      </c>
      <c r="E23" s="324" t="s">
        <v>192</v>
      </c>
      <c r="F23" s="325"/>
    </row>
    <row r="24" spans="1:7" s="326" customFormat="1" ht="279" customHeight="1" x14ac:dyDescent="0.3">
      <c r="A24" s="324" t="s">
        <v>955</v>
      </c>
      <c r="B24" s="324" t="s">
        <v>964</v>
      </c>
      <c r="C24" s="324" t="s">
        <v>965</v>
      </c>
      <c r="D24" s="324"/>
      <c r="E24" s="324" t="s">
        <v>936</v>
      </c>
      <c r="F24" s="325"/>
    </row>
    <row r="25" spans="1:7" x14ac:dyDescent="0.3">
      <c r="A25" s="321"/>
    </row>
    <row r="26" spans="1:7" x14ac:dyDescent="0.3">
      <c r="A26" s="321" t="s">
        <v>204</v>
      </c>
    </row>
    <row r="27" spans="1:7" x14ac:dyDescent="0.3">
      <c r="A27" s="329" t="s">
        <v>954</v>
      </c>
    </row>
    <row r="29" spans="1:7" x14ac:dyDescent="0.3">
      <c r="A29" s="211" t="s">
        <v>24</v>
      </c>
      <c r="B29" s="394">
        <v>42927</v>
      </c>
      <c r="C29" s="395"/>
      <c r="D29" s="218"/>
      <c r="E29" s="218"/>
      <c r="F29" s="218"/>
      <c r="G29" s="218"/>
    </row>
    <row r="30" spans="1:7" x14ac:dyDescent="0.3">
      <c r="A30" s="211" t="s">
        <v>25</v>
      </c>
      <c r="B30" s="396" t="s">
        <v>981</v>
      </c>
      <c r="C30" s="397"/>
      <c r="D30" s="218"/>
      <c r="E30" s="218"/>
      <c r="F30" s="218"/>
      <c r="G30" s="218"/>
    </row>
    <row r="31" spans="1:7" x14ac:dyDescent="0.3">
      <c r="A31" s="211" t="s">
        <v>21</v>
      </c>
      <c r="B31" s="396" t="s">
        <v>982</v>
      </c>
      <c r="C31" s="397"/>
      <c r="D31" s="327"/>
      <c r="E31" s="327"/>
      <c r="F31" s="327"/>
      <c r="G31" s="32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[2]Variabelen!#REF!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209</v>
      </c>
      <c r="G1" s="29" t="s">
        <v>210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211</v>
      </c>
      <c r="M1" s="32" t="s">
        <v>207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162</v>
      </c>
      <c r="B35" s="33">
        <v>23195</v>
      </c>
      <c r="C35" s="33" t="s">
        <v>163</v>
      </c>
      <c r="D35" s="33">
        <v>25501</v>
      </c>
      <c r="E35" s="33" t="s">
        <v>164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165</v>
      </c>
      <c r="B36" s="33">
        <v>23169</v>
      </c>
      <c r="C36" s="33" t="s">
        <v>166</v>
      </c>
      <c r="D36" s="33">
        <v>25443</v>
      </c>
      <c r="E36" s="33" t="s">
        <v>167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168</v>
      </c>
      <c r="B37" s="33">
        <v>23171</v>
      </c>
      <c r="C37" s="33" t="s">
        <v>169</v>
      </c>
      <c r="D37" s="33">
        <v>25451</v>
      </c>
      <c r="E37" s="33" t="s">
        <v>170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171</v>
      </c>
      <c r="B38" s="33">
        <v>23173</v>
      </c>
      <c r="C38" s="33" t="s">
        <v>173</v>
      </c>
      <c r="D38" s="33">
        <v>25464</v>
      </c>
      <c r="E38" s="33" t="s">
        <v>172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174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159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175</v>
      </c>
      <c r="B40" s="33">
        <v>23192</v>
      </c>
      <c r="C40" s="33" t="s">
        <v>158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159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176</v>
      </c>
      <c r="B41" s="33">
        <v>23192</v>
      </c>
      <c r="C41" s="33" t="s">
        <v>160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159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177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159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156</v>
      </c>
      <c r="D64" s="36">
        <v>22209</v>
      </c>
      <c r="E64" s="32" t="s">
        <v>155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157</v>
      </c>
      <c r="D65" s="36">
        <v>22209</v>
      </c>
      <c r="E65" s="32" t="s">
        <v>155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159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159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ht="13.95" x14ac:dyDescent="0.3">
      <c r="A68" s="32" t="str">
        <f t="shared" si="0"/>
        <v>97798 (22269)</v>
      </c>
      <c r="B68" s="57">
        <v>97798</v>
      </c>
      <c r="C68" s="58" t="s">
        <v>161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159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986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987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988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989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990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991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992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993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994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995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935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953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988</v>
      </c>
      <c r="D18" s="4">
        <v>250</v>
      </c>
      <c r="E18" s="4">
        <v>250</v>
      </c>
      <c r="H18" s="314" t="s">
        <v>925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989</v>
      </c>
      <c r="D19" s="3"/>
      <c r="E19" s="4">
        <v>450</v>
      </c>
      <c r="H19" s="314" t="s">
        <v>996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990</v>
      </c>
      <c r="D20" s="4"/>
      <c r="E20" s="4">
        <v>900</v>
      </c>
      <c r="H20" s="314" t="s">
        <v>997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991</v>
      </c>
      <c r="D21" s="4"/>
      <c r="E21" s="4">
        <v>1350</v>
      </c>
      <c r="H21" s="314" t="s">
        <v>998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992</v>
      </c>
      <c r="D22" s="4">
        <v>610</v>
      </c>
      <c r="E22" s="4">
        <v>610</v>
      </c>
      <c r="H22" s="314" t="s">
        <v>192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993</v>
      </c>
      <c r="D23" s="4">
        <v>610</v>
      </c>
      <c r="E23" s="4">
        <v>610</v>
      </c>
      <c r="H23" s="314" t="s">
        <v>921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994</v>
      </c>
      <c r="D24" s="4">
        <v>610</v>
      </c>
      <c r="E24" s="4">
        <v>610</v>
      </c>
      <c r="H24" s="314" t="s">
        <v>922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995</v>
      </c>
      <c r="D25" s="4">
        <v>610</v>
      </c>
      <c r="E25" s="4">
        <v>610</v>
      </c>
      <c r="H25" s="314" t="s">
        <v>936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937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941</v>
      </c>
      <c r="D29" s="4">
        <v>1000</v>
      </c>
      <c r="H29" s="314" t="s">
        <v>926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988</v>
      </c>
      <c r="D30" s="4">
        <v>1000</v>
      </c>
      <c r="H30" s="318" t="s">
        <v>927</v>
      </c>
      <c r="I30" s="314"/>
      <c r="J30" s="314"/>
      <c r="K30" s="314"/>
      <c r="L30" s="314"/>
      <c r="M30" s="314"/>
      <c r="N30" s="314"/>
    </row>
    <row r="31" spans="1:14" ht="13.95" x14ac:dyDescent="0.3">
      <c r="A31" s="4" t="s">
        <v>7</v>
      </c>
      <c r="B31" s="4">
        <v>2</v>
      </c>
      <c r="C31" s="4" t="s">
        <v>989</v>
      </c>
      <c r="D31" s="4">
        <v>2000</v>
      </c>
      <c r="H31" s="314" t="s">
        <v>928</v>
      </c>
      <c r="I31" s="314"/>
      <c r="J31" s="314"/>
      <c r="K31" s="314"/>
      <c r="L31" s="314"/>
      <c r="M31" s="314"/>
      <c r="N31" s="314"/>
    </row>
    <row r="32" spans="1:14" ht="13.95" x14ac:dyDescent="0.3">
      <c r="A32" s="4" t="s">
        <v>7</v>
      </c>
      <c r="B32" s="4">
        <v>3</v>
      </c>
      <c r="C32" s="4" t="s">
        <v>990</v>
      </c>
      <c r="D32" s="4">
        <v>3000</v>
      </c>
      <c r="H32" s="314" t="s">
        <v>929</v>
      </c>
      <c r="I32" s="314"/>
      <c r="J32" s="314"/>
      <c r="K32" s="314"/>
      <c r="L32" s="314"/>
      <c r="M32" s="314"/>
      <c r="N32" s="314"/>
    </row>
    <row r="33" spans="1:14" ht="13.95" x14ac:dyDescent="0.3">
      <c r="A33" s="4" t="s">
        <v>7</v>
      </c>
      <c r="B33" s="4">
        <v>4</v>
      </c>
      <c r="C33" s="4" t="s">
        <v>991</v>
      </c>
      <c r="D33" s="4">
        <v>4000</v>
      </c>
      <c r="H33" s="314" t="s">
        <v>930</v>
      </c>
      <c r="I33" s="314"/>
      <c r="J33" s="314"/>
      <c r="K33" s="314"/>
      <c r="L33" s="314"/>
      <c r="M33" s="314"/>
      <c r="N33" s="314"/>
    </row>
    <row r="34" spans="1:14" ht="13.95" x14ac:dyDescent="0.3">
      <c r="A34" s="4" t="s">
        <v>13</v>
      </c>
      <c r="B34" s="4">
        <v>1</v>
      </c>
      <c r="C34" s="4" t="s">
        <v>992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ht="13.95" x14ac:dyDescent="0.3">
      <c r="A35" s="4" t="s">
        <v>13</v>
      </c>
      <c r="B35" s="4">
        <v>2</v>
      </c>
      <c r="C35" s="4" t="s">
        <v>993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ht="13.95" x14ac:dyDescent="0.3">
      <c r="A36" s="4" t="s">
        <v>13</v>
      </c>
      <c r="B36" s="4">
        <v>3</v>
      </c>
      <c r="C36" s="4" t="s">
        <v>994</v>
      </c>
      <c r="D36" s="4">
        <v>850</v>
      </c>
      <c r="H36" s="314" t="s">
        <v>931</v>
      </c>
      <c r="I36" s="314"/>
      <c r="J36" s="314"/>
      <c r="K36" s="314"/>
      <c r="L36" s="314"/>
      <c r="M36" s="314"/>
      <c r="N36" s="314"/>
    </row>
    <row r="37" spans="1:14" ht="13.95" x14ac:dyDescent="0.3">
      <c r="A37" s="4" t="s">
        <v>13</v>
      </c>
      <c r="B37" s="4">
        <v>4</v>
      </c>
      <c r="C37" s="4" t="s">
        <v>995</v>
      </c>
      <c r="D37" s="4">
        <v>850</v>
      </c>
      <c r="H37" s="314" t="s">
        <v>932</v>
      </c>
      <c r="I37" s="314"/>
      <c r="J37" s="314"/>
      <c r="K37" s="314"/>
      <c r="L37" s="314"/>
      <c r="M37" s="314"/>
      <c r="N37" s="314"/>
    </row>
    <row r="38" spans="1:14" ht="13.95" x14ac:dyDescent="0.3">
      <c r="H38" s="314" t="s">
        <v>933</v>
      </c>
      <c r="I38" s="314"/>
      <c r="J38" s="314"/>
      <c r="K38" s="314"/>
      <c r="L38" s="314"/>
      <c r="M38" s="314"/>
      <c r="N38" s="314"/>
    </row>
    <row r="39" spans="1:14" ht="13.95" x14ac:dyDescent="0.3">
      <c r="H39" s="314" t="s">
        <v>934</v>
      </c>
      <c r="I39" s="314"/>
      <c r="J39" s="314"/>
      <c r="K39" s="314"/>
      <c r="L39" s="314"/>
      <c r="M39" s="314"/>
      <c r="N39" s="314"/>
    </row>
    <row r="40" spans="1:14" ht="13.95" x14ac:dyDescent="0.3">
      <c r="H40" s="314" t="s">
        <v>938</v>
      </c>
      <c r="I40" s="314"/>
      <c r="J40" s="314"/>
      <c r="K40" s="314"/>
      <c r="L40" s="314"/>
      <c r="M40" s="314"/>
      <c r="N40" s="314"/>
    </row>
    <row r="41" spans="1:14" ht="13.95" x14ac:dyDescent="0.3">
      <c r="H41" s="314" t="s">
        <v>955</v>
      </c>
      <c r="I41" s="314"/>
      <c r="J41" s="314"/>
      <c r="K41" s="314"/>
      <c r="L41" s="314"/>
      <c r="M41" s="314"/>
      <c r="N41" s="314"/>
    </row>
    <row r="42" spans="1:14" ht="13.95" x14ac:dyDescent="0.3">
      <c r="H42" s="314" t="s">
        <v>939</v>
      </c>
      <c r="I42" s="314"/>
      <c r="J42" s="314"/>
      <c r="K42" s="314"/>
      <c r="L42" s="314"/>
      <c r="M42" s="314"/>
      <c r="N42" s="314"/>
    </row>
    <row r="43" spans="1:14" ht="13.95" x14ac:dyDescent="0.3">
      <c r="H43" s="314"/>
      <c r="I43" s="314"/>
      <c r="J43" s="314"/>
      <c r="K43" s="314"/>
      <c r="L43" s="314"/>
      <c r="M43" s="314"/>
      <c r="N43" s="314"/>
    </row>
    <row r="44" spans="1:14" ht="13.95" x14ac:dyDescent="0.3">
      <c r="H44" s="314"/>
      <c r="I44" s="314"/>
      <c r="J44" s="314"/>
      <c r="K44" s="314"/>
      <c r="L44" s="314"/>
      <c r="M44" s="314"/>
      <c r="N44" s="314"/>
    </row>
    <row r="45" spans="1:14" ht="13.95" x14ac:dyDescent="0.3">
      <c r="H45" s="314"/>
      <c r="I45" s="314"/>
      <c r="J45" s="314"/>
      <c r="K45" s="314"/>
      <c r="L45" s="314"/>
      <c r="M45" s="314"/>
      <c r="N45" s="314"/>
    </row>
    <row r="46" spans="1:14" ht="13.95" x14ac:dyDescent="0.3">
      <c r="H46" s="314"/>
      <c r="I46" s="314"/>
      <c r="J46" s="314"/>
      <c r="K46" s="314"/>
      <c r="L46" s="314"/>
      <c r="M46" s="314"/>
      <c r="N46" s="314"/>
    </row>
    <row r="47" spans="1:14" ht="13.95" x14ac:dyDescent="0.3">
      <c r="H47" s="314"/>
      <c r="I47" s="314"/>
      <c r="J47" s="314"/>
      <c r="K47" s="314"/>
      <c r="L47" s="314"/>
      <c r="M47" s="314"/>
      <c r="N47" s="314"/>
    </row>
    <row r="48" spans="1:14" ht="13.95" x14ac:dyDescent="0.3">
      <c r="H48" s="314"/>
      <c r="I48" s="314"/>
      <c r="J48" s="314"/>
      <c r="K48" s="314"/>
      <c r="L48" s="314"/>
      <c r="M48" s="314"/>
      <c r="N48" s="314"/>
    </row>
    <row r="49" spans="8:14" ht="13.95" x14ac:dyDescent="0.3">
      <c r="H49" s="314"/>
      <c r="I49" s="314"/>
      <c r="J49" s="314"/>
      <c r="K49" s="314"/>
      <c r="L49" s="314"/>
      <c r="M49" s="314"/>
      <c r="N49" s="314"/>
    </row>
    <row r="50" spans="8:14" ht="13.95" x14ac:dyDescent="0.3">
      <c r="H50" s="314"/>
      <c r="I50" s="314"/>
      <c r="J50" s="314"/>
      <c r="K50" s="314"/>
      <c r="L50" s="314"/>
      <c r="M50" s="314"/>
      <c r="N50" s="314"/>
    </row>
    <row r="51" spans="8:14" ht="13.95" x14ac:dyDescent="0.3">
      <c r="H51" s="314"/>
      <c r="I51" s="314"/>
      <c r="J51" s="314"/>
      <c r="K51" s="314"/>
      <c r="L51" s="314"/>
      <c r="M51" s="314"/>
      <c r="N51" s="314"/>
    </row>
    <row r="52" spans="8:14" ht="13.95" x14ac:dyDescent="0.3">
      <c r="H52" s="314"/>
      <c r="I52" s="314"/>
      <c r="J52" s="314"/>
      <c r="K52" s="314"/>
      <c r="L52" s="314"/>
      <c r="M52" s="314"/>
      <c r="N52" s="314"/>
    </row>
    <row r="53" spans="8:14" ht="13.95" x14ac:dyDescent="0.3">
      <c r="H53" s="314"/>
      <c r="I53" s="314"/>
      <c r="J53" s="314"/>
      <c r="K53" s="314"/>
      <c r="L53" s="314"/>
      <c r="M53" s="314"/>
      <c r="N53" s="314"/>
    </row>
    <row r="54" spans="8:14" ht="13.95" x14ac:dyDescent="0.3">
      <c r="H54" s="314"/>
      <c r="I54" s="314"/>
      <c r="J54" s="314"/>
      <c r="K54" s="314"/>
      <c r="L54" s="314"/>
      <c r="M54" s="314"/>
      <c r="N54" s="314"/>
    </row>
    <row r="55" spans="8:14" ht="13.95" x14ac:dyDescent="0.3">
      <c r="H55" s="314"/>
      <c r="I55" s="314"/>
      <c r="J55" s="314"/>
      <c r="K55" s="314"/>
      <c r="L55" s="314"/>
      <c r="M55" s="314"/>
      <c r="N55" s="314"/>
    </row>
    <row r="56" spans="8:14" ht="13.95" x14ac:dyDescent="0.3">
      <c r="H56" s="314"/>
      <c r="I56" s="314"/>
      <c r="J56" s="314"/>
      <c r="K56" s="314"/>
      <c r="L56" s="314"/>
      <c r="M56" s="314"/>
      <c r="N56" s="314"/>
    </row>
    <row r="57" spans="8:14" ht="13.95" x14ac:dyDescent="0.3">
      <c r="H57" s="314"/>
      <c r="I57" s="314"/>
      <c r="J57" s="314"/>
      <c r="K57" s="314"/>
      <c r="L57" s="314"/>
      <c r="M57" s="314"/>
      <c r="N57" s="314"/>
    </row>
    <row r="58" spans="8:14" ht="13.95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164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164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164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159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159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159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159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159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159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159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159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159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159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159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159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167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167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167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167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170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170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170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170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170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170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170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172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172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172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172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172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164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14" t="s">
        <v>146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5" t="s">
        <v>145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2017-06-28T12:48:47Z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