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9F7E8CD3-8AB5-46EC-ADBF-289FFDDBC6CA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Opleidingsplan!$A$1:$DJ$77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54" i="2" l="1"/>
  <c r="L54" i="2"/>
  <c r="L53" i="2"/>
  <c r="L52" i="2"/>
  <c r="L51" i="2"/>
  <c r="L50" i="2"/>
  <c r="AL31" i="2"/>
  <c r="M31" i="2"/>
  <c r="AL29" i="2"/>
  <c r="M29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1" i="2" l="1"/>
  <c r="CJ52" i="2"/>
  <c r="CJ53" i="2"/>
  <c r="CJ54" i="2"/>
  <c r="CJ55" i="2"/>
  <c r="CJ56" i="2"/>
  <c r="CJ57" i="2"/>
  <c r="CJ58" i="2"/>
  <c r="CJ59" i="2"/>
  <c r="CJ60" i="2"/>
  <c r="CJ61" i="2"/>
  <c r="CJ62" i="2"/>
  <c r="CJ63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AK55" i="2"/>
  <c r="AK56" i="2"/>
  <c r="AK57" i="2"/>
  <c r="AK58" i="2"/>
  <c r="AK59" i="2"/>
  <c r="AK60" i="2"/>
  <c r="AK61" i="2"/>
  <c r="AK62" i="2"/>
  <c r="AK63" i="2"/>
  <c r="L55" i="2"/>
  <c r="L56" i="2"/>
  <c r="L57" i="2"/>
  <c r="L58" i="2"/>
  <c r="L59" i="2"/>
  <c r="L60" i="2"/>
  <c r="L61" i="2"/>
  <c r="L62" i="2"/>
  <c r="L63" i="2"/>
  <c r="D6" i="2"/>
  <c r="DI53" i="2" l="1"/>
  <c r="DI63" i="2"/>
  <c r="DI59" i="2"/>
  <c r="DI55" i="2"/>
  <c r="DI60" i="2"/>
  <c r="DI56" i="2"/>
  <c r="DI54" i="2"/>
  <c r="DI62" i="2"/>
  <c r="DI58" i="2"/>
  <c r="DI52" i="2"/>
  <c r="DI61" i="2"/>
  <c r="DI57" i="2"/>
  <c r="DI51" i="2"/>
  <c r="CK67" i="2"/>
  <c r="CK68" i="2"/>
  <c r="CK66" i="2"/>
  <c r="CI67" i="2"/>
  <c r="CI68" i="2"/>
  <c r="CI66" i="2"/>
  <c r="CH67" i="2"/>
  <c r="CH68" i="2"/>
  <c r="CH66" i="2"/>
  <c r="CJ50" i="2"/>
  <c r="CI36" i="2"/>
  <c r="CI35" i="2"/>
  <c r="CK31" i="2"/>
  <c r="CK29" i="2"/>
  <c r="CH31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H5" i="10" s="1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0" i="2"/>
  <c r="DE70" i="2"/>
  <c r="DD70" i="2"/>
  <c r="DC70" i="2"/>
  <c r="DB70" i="2"/>
  <c r="CZ70" i="2"/>
  <c r="CY70" i="2"/>
  <c r="CX70" i="2"/>
  <c r="CW70" i="2"/>
  <c r="CU70" i="2"/>
  <c r="CT70" i="2"/>
  <c r="CS70" i="2"/>
  <c r="CR70" i="2"/>
  <c r="CP70" i="2"/>
  <c r="CO70" i="2"/>
  <c r="CN70" i="2"/>
  <c r="CM70" i="2"/>
  <c r="DB12" i="2"/>
  <c r="CZ72" i="2" l="1"/>
  <c r="CP72" i="2"/>
  <c r="CU72" i="2"/>
  <c r="DE72" i="2"/>
  <c r="CK70" i="2"/>
  <c r="R70" i="2"/>
  <c r="Q70" i="2"/>
  <c r="P7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3" i="23" l="1"/>
  <c r="J4" i="23"/>
  <c r="J5" i="23"/>
  <c r="AY9" i="10"/>
  <c r="AT8" i="10"/>
  <c r="H11" i="10" s="1"/>
  <c r="AT7" i="10"/>
  <c r="AY7" i="10"/>
  <c r="AY8" i="10"/>
  <c r="G21" i="10"/>
  <c r="H10" i="10" l="1"/>
  <c r="D77" i="2"/>
  <c r="D76" i="2"/>
  <c r="D75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8" i="2"/>
  <c r="BJ68" i="2"/>
  <c r="BI68" i="2"/>
  <c r="BL67" i="2"/>
  <c r="BJ67" i="2"/>
  <c r="BI67" i="2"/>
  <c r="BL66" i="2"/>
  <c r="BJ66" i="2"/>
  <c r="BI66" i="2"/>
  <c r="BK50" i="2"/>
  <c r="DI50" i="2" s="1"/>
  <c r="BJ36" i="2"/>
  <c r="BJ35" i="2"/>
  <c r="BL31" i="2"/>
  <c r="BI31" i="2"/>
  <c r="DG31" i="2" s="1"/>
  <c r="BL29" i="2"/>
  <c r="DJ29" i="2" s="1"/>
  <c r="BI29" i="2"/>
  <c r="DG29" i="2" s="1"/>
  <c r="BL26" i="2"/>
  <c r="DJ26" i="2" s="1"/>
  <c r="BI26" i="2"/>
  <c r="BL25" i="2"/>
  <c r="DJ25" i="2" s="1"/>
  <c r="BI25" i="2"/>
  <c r="BL24" i="2"/>
  <c r="BI24" i="2"/>
  <c r="BL23" i="2"/>
  <c r="DJ23" i="2" s="1"/>
  <c r="BI23" i="2"/>
  <c r="DG23" i="2" s="1"/>
  <c r="BL20" i="2"/>
  <c r="BI20" i="2"/>
  <c r="BL19" i="2"/>
  <c r="BI19" i="2"/>
  <c r="BL18" i="2"/>
  <c r="BI18" i="2"/>
  <c r="BL17" i="2"/>
  <c r="BI17" i="2"/>
  <c r="CC12" i="2"/>
  <c r="AL68" i="2"/>
  <c r="AJ68" i="2"/>
  <c r="AI68" i="2"/>
  <c r="AL67" i="2"/>
  <c r="AJ67" i="2"/>
  <c r="AI67" i="2"/>
  <c r="AL66" i="2"/>
  <c r="AJ66" i="2"/>
  <c r="AI66" i="2"/>
  <c r="AJ35" i="2"/>
  <c r="BC12" i="2"/>
  <c r="K67" i="2"/>
  <c r="K68" i="2"/>
  <c r="K66" i="2"/>
  <c r="K36" i="2"/>
  <c r="D5" i="2"/>
  <c r="D8" i="2"/>
  <c r="D9" i="2"/>
  <c r="D10" i="2"/>
  <c r="M66" i="2"/>
  <c r="M67" i="2"/>
  <c r="M68" i="2"/>
  <c r="DG24" i="2"/>
  <c r="DG26" i="2"/>
  <c r="J66" i="2"/>
  <c r="J67" i="2"/>
  <c r="J68" i="2"/>
  <c r="CF70" i="2"/>
  <c r="CE70" i="2"/>
  <c r="CD70" i="2"/>
  <c r="CC70" i="2"/>
  <c r="CA70" i="2"/>
  <c r="BZ70" i="2"/>
  <c r="BY70" i="2"/>
  <c r="BX70" i="2"/>
  <c r="BV70" i="2"/>
  <c r="BU70" i="2"/>
  <c r="BT70" i="2"/>
  <c r="BS70" i="2"/>
  <c r="BQ70" i="2"/>
  <c r="BP70" i="2"/>
  <c r="BO70" i="2"/>
  <c r="BN70" i="2"/>
  <c r="BF70" i="2"/>
  <c r="BE70" i="2"/>
  <c r="BD70" i="2"/>
  <c r="BC70" i="2"/>
  <c r="BA70" i="2"/>
  <c r="AZ70" i="2"/>
  <c r="AY70" i="2"/>
  <c r="AX70" i="2"/>
  <c r="AV70" i="2"/>
  <c r="AU70" i="2"/>
  <c r="AT70" i="2"/>
  <c r="AS70" i="2"/>
  <c r="AQ70" i="2"/>
  <c r="AP70" i="2"/>
  <c r="AO70" i="2"/>
  <c r="AN70" i="2"/>
  <c r="DH35" i="2" l="1"/>
  <c r="DH67" i="2"/>
  <c r="DH36" i="2"/>
  <c r="DG67" i="2"/>
  <c r="DJ68" i="2"/>
  <c r="DG66" i="2"/>
  <c r="DH68" i="2"/>
  <c r="DG68" i="2"/>
  <c r="DG25" i="2"/>
  <c r="DJ67" i="2"/>
  <c r="DJ31" i="2"/>
  <c r="DJ24" i="2"/>
  <c r="DH66" i="2"/>
  <c r="DJ66" i="2"/>
  <c r="BL70" i="2"/>
  <c r="AL70" i="2"/>
  <c r="BV72" i="2"/>
  <c r="CF72" i="2"/>
  <c r="BI70" i="2"/>
  <c r="O27" i="10" s="1"/>
  <c r="BQ72" i="2"/>
  <c r="AJ70" i="2"/>
  <c r="K41" i="10" s="1"/>
  <c r="AI70" i="2"/>
  <c r="K25" i="10" s="1"/>
  <c r="J70" i="2"/>
  <c r="AK70" i="2"/>
  <c r="BJ70" i="2"/>
  <c r="O43" i="10" s="1"/>
  <c r="BK70" i="2"/>
  <c r="CA72" i="2"/>
  <c r="AV72" i="2"/>
  <c r="BF72" i="2"/>
  <c r="AQ72" i="2"/>
  <c r="BA72" i="2"/>
  <c r="W70" i="2"/>
  <c r="V70" i="2"/>
  <c r="U70" i="2"/>
  <c r="T70" i="2"/>
  <c r="O70" i="2"/>
  <c r="R72" i="2" s="1"/>
  <c r="L70" i="2"/>
  <c r="K70" i="2"/>
  <c r="G39" i="10" s="1"/>
  <c r="BL72" i="2" l="1"/>
  <c r="AL72" i="2"/>
  <c r="CJ70" i="2"/>
  <c r="CI70" i="2"/>
  <c r="S45" i="10" s="1"/>
  <c r="DH70" i="2"/>
  <c r="CH70" i="2"/>
  <c r="S29" i="10" s="1"/>
  <c r="DG70" i="2"/>
  <c r="W72" i="2"/>
  <c r="DI70" i="2"/>
  <c r="D7" i="2"/>
  <c r="CK72" i="2" l="1"/>
  <c r="DJ72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0" i="2"/>
  <c r="Z70" i="2"/>
  <c r="AA70" i="2"/>
  <c r="AB70" i="2"/>
  <c r="AD70" i="2"/>
  <c r="AE70" i="2"/>
  <c r="AF70" i="2"/>
  <c r="AG70" i="2"/>
  <c r="AB72" i="2" l="1"/>
  <c r="AG72" i="2"/>
  <c r="M70" i="2"/>
  <c r="M72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<sst xmlns="http://schemas.openxmlformats.org/spreadsheetml/2006/main" count="3195" uniqueCount="961">
  <si>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</si>
  <si>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</si>
  <si>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</si>
  <si>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</si>
  <si>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</si>
  <si>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</si>
  <si>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</si>
  <si>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</si>
  <si>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</si>
  <si>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</si>
  <si>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</si>
  <si>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</si>
  <si>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</si>
  <si>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</si>
  <si>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</si>
  <si>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</si>
  <si>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</si>
  <si>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</si>
  <si>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</si>
  <si>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</si>
  <si>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</si>
  <si>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</si>
  <si>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</si>
  <si>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</si>
  <si>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</si>
  <si>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</si>
  <si>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</si>
  <si>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</si>
  <si>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</si>
  <si>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</si>
  <si>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</si>
  <si>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</si>
  <si>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</si>
  <si>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</si>
  <si>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</si>
  <si>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</si>
  <si>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</si>
  <si>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</si>
  <si>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</si>
  <si>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</si>
  <si>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</si>
  <si>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</si>
  <si>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</si>
  <si>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</si>
  <si>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</si>
  <si>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</si>
  <si>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</si>
  <si>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</si>
  <si>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</si>
  <si>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</si>
  <si>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</si>
  <si>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</si>
  <si>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</si>
  <si>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</si>
  <si>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</si>
  <si>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</si>
  <si>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</si>
  <si>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</si>
  <si>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</si>
  <si>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</si>
  <si>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</si>
  <si>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</si>
  <si>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</si>
  <si>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</si>
  <si>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</si>
  <si>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</si>
  <si>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</si>
  <si>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</si>
  <si>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</si>
  <si>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</si>
  <si>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</si>
  <si>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</si>
  <si>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</si>
  <si>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</si>
  <si>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</si>
  <si>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</si>
  <si>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</si>
  <si>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</si>
  <si>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</si>
  <si>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</si>
  <si>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</si>
  <si>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</si>
  <si>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</si>
  <si>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</si>
  <si>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</si>
  <si>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</si>
  <si>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</si>
  <si>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</si>
  <si>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</si>
  <si>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</si>
  <si>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</si>
  <si>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</si>
  <si>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</si>
  <si>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</si>
  <si>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</si>
  <si>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</si>
  <si>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</si>
  <si>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</si>
  <si>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</si>
  <si>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</si>
  <si>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</si>
  <si>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</si>
  <si>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</si>
  <si>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</si>
  <si>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</si>
  <si>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</si>
  <si>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</si>
  <si>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</si>
  <si>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</si>
  <si>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</si>
  <si>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</si>
  <si>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</si>
  <si>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</si>
  <si>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</si>
  <si>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</si>
  <si>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</si>
  <si>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</si>
  <si>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</si>
  <si>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</si>
  <si>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</si>
  <si>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</si>
  <si>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</si>
  <si>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</si>
  <si>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</si>
  <si>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</si>
  <si>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</si>
  <si>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</si>
  <si>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</si>
  <si>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</si>
  <si>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</si>
  <si>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</si>
  <si>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</si>
  <si>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</si>
  <si>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</si>
  <si>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</si>
  <si>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</si>
  <si>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</si>
  <si>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</si>
  <si>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</si>
  <si>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</si>
  <si>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</si>
  <si>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</si>
  <si>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</si>
  <si>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</si>
  <si>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</si>
  <si>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</si>
  <si>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</si>
  <si>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</si>
  <si>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</si>
  <si>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</si>
  <si>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</si>
  <si>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</si>
  <si>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</si>
  <si>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</si>
  <si>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</si>
  <si>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</si>
  <si>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</si>
  <si>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</si>
  <si>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</si>
  <si>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</si>
  <si>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</si>
  <si>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</si>
  <si>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</si>
  <si>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</si>
  <si>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</si>
  <si>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</si>
  <si>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</si>
  <si>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</si>
  <si>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</si>
  <si>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</si>
  <si>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</si>
  <si>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</si>
  <si>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</si>
  <si>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</si>
  <si>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</si>
  <si>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</si>
  <si>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</si>
  <si>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</si>
  <si>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</si>
  <si>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</si>
  <si>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</si>
  <si>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</si>
  <si>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</si>
  <si>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</si>
  <si>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</si>
  <si>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</si>
  <si>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</si>
  <si>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</si>
  <si>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</si>
  <si>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</si>
  <si>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</si>
  <si>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</si>
  <si>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</si>
  <si>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</si>
  <si>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</si>
  <si>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</si>
  <si>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</si>
  <si>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</si>
  <si>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</si>
  <si>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</si>
  <si>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</si>
  <si>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</si>
  <si>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</si>
  <si>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</si>
  <si>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</si>
  <si>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</si>
  <si>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</si>
  <si>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</si>
  <si>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</si>
  <si>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</si>
  <si>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</si>
  <si>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</si>
  <si>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</si>
  <si>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</si>
  <si>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</si>
  <si>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</si>
  <si>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</si>
  <si>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</si>
  <si>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</si>
  <si>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</si>
  <si>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</si>
  <si>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</si>
  <si>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</si>
  <si>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</si>
  <si>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</si>
  <si>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</si>
  <si>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</si>
  <si>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</si>
  <si>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</si>
  <si>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</si>
  <si>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</si>
  <si>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</si>
  <si>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</si>
  <si>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</si>
  <si>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</si>
  <si>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</si>
  <si>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</si>
  <si>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</si>
  <si>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</si>
  <si>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</si>
  <si>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</si>
  <si>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</si>
  <si>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</si>
  <si>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</si>
  <si>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</si>
  <si>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</si>
  <si>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</si>
  <si>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</si>
  <si>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</si>
  <si>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</si>
  <si>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</si>
  <si>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</si>
  <si>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</si>
  <si>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</si>
  <si>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</si>
  <si>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</si>
  <si>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</si>
  <si>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</si>
  <si>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</si>
  <si>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</si>
  <si>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</si>
  <si>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</si>
  <si>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</si>
  <si>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</si>
  <si>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</si>
  <si>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</si>
  <si>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</si>
  <si>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</si>
  <si>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</si>
  <si>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</si>
  <si>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</si>
  <si>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</si>
  <si>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</si>
  <si>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</si>
  <si>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</si>
  <si>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</si>
  <si>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</si>
  <si>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</si>
  <si>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</si>
  <si>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</si>
  <si>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</si>
  <si>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</si>
  <si>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</si>
  <si>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</si>
  <si>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</si>
  <si>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</si>
  <si>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</si>
  <si>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</si>
  <si>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</si>
  <si>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</si>
  <si>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</si>
  <si>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</si>
  <si>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</si>
  <si>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</si>
  <si>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</si>
  <si>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</si>
  <si>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</si>
  <si>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</si>
  <si>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</si>
  <si>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</si>
  <si>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</si>
  <si>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</si>
  <si>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</si>
  <si>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</si>
  <si>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</si>
  <si>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</si>
  <si>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</si>
  <si>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</si>
  <si>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</si>
  <si>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</si>
  <si>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</si>
  <si>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</si>
  <si>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</si>
  <si>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</si>
  <si>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</si>
  <si>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</si>
  <si>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</si>
  <si>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</si>
  <si>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</si>
  <si>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</si>
  <si>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</si>
  <si>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</si>
  <si>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</si>
  <si>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</si>
  <si>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</si>
  <si>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</si>
  <si>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</si>
  <si>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</si>
  <si>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</si>
  <si>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</si>
  <si>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</si>
  <si>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</si>
  <si>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</si>
  <si>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</si>
  <si>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</si>
  <si>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</si>
  <si>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</si>
  <si>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</si>
  <si>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</si>
  <si>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</si>
  <si>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</si>
  <si>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</si>
  <si>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</si>
  <si>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</si>
  <si>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</si>
  <si>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</si>
  <si>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</si>
  <si>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</si>
  <si>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</si>
  <si>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</si>
  <si>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</si>
  <si>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</si>
  <si>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</si>
  <si>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</si>
  <si>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</si>
  <si>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</si>
  <si>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</si>
  <si>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</si>
  <si>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</si>
  <si>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</si>
  <si>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</si>
  <si>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</si>
  <si>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</si>
  <si>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</si>
  <si>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</si>
  <si>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</si>
  <si>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</si>
  <si>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</si>
  <si>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</si>
  <si>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</si>
  <si>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</si>
  <si>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</si>
  <si>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</si>
  <si>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</si>
  <si>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</si>
  <si>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</si>
  <si>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</si>
  <si>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</si>
  <si>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</si>
  <si>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</si>
  <si>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</si>
  <si>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</si>
  <si>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</si>
  <si>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</si>
  <si>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</si>
  <si>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</si>
  <si>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</si>
  <si>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</si>
  <si>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</si>
  <si>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</si>
  <si>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</si>
  <si>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</si>
  <si>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</si>
  <si>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</si>
  <si>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</si>
  <si>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</si>
  <si>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</si>
  <si>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</si>
  <si>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</si>
  <si>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</si>
  <si>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</si>
  <si>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</si>
  <si>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</si>
  <si>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</si>
  <si>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</si>
  <si>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</si>
  <si>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</si>
  <si>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</si>
  <si>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</si>
  <si>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</si>
  <si>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</si>
  <si>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</si>
  <si>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</si>
  <si>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</si>
  <si>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</si>
  <si>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</si>
  <si>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</si>
  <si>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</si>
  <si>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</si>
  <si>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</si>
  <si>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</si>
  <si>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</si>
  <si>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</si>
  <si>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</si>
  <si>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</si>
  <si>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</si>
  <si>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</si>
  <si>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</si>
  <si>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</si>
  <si>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</si>
  <si>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</si>
  <si>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</si>
  <si>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</si>
  <si>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</si>
  <si>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</si>
  <si>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</si>
  <si>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</si>
  <si>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</si>
  <si>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</si>
  <si>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</si>
  <si>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</si>
  <si>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</si>
  <si>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</si>
  <si>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</si>
  <si>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</si>
  <si>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</si>
  <si>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</si>
  <si>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</si>
  <si>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</si>
  <si>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</si>
  <si>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</si>
  <si>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</si>
  <si>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</si>
  <si>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</si>
  <si>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</si>
  <si>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</si>
  <si>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</si>
  <si>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</si>
  <si>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</si>
  <si>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</si>
  <si>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</si>
  <si>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</si>
  <si>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</si>
  <si>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</si>
  <si>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</si>
  <si>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</si>
  <si>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</si>
  <si>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</si>
  <si>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</si>
  <si>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</si>
  <si>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</si>
  <si>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</si>
  <si>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</si>
  <si>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</si>
  <si>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</si>
  <si>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</si>
  <si>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</si>
  <si>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</si>
  <si>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</si>
  <si>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</si>
  <si>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</si>
  <si>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</si>
  <si>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</si>
  <si>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</si>
  <si>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</si>
  <si>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</si>
  <si>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</si>
  <si>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</si>
  <si>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</si>
  <si>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</si>
  <si>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</si>
  <si>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</si>
  <si>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</si>
  <si>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</si>
  <si>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</si>
  <si>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</si>
  <si>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</si>
  <si>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</si>
  <si>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</si>
  <si>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</si>
  <si>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</si>
  <si>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</si>
  <si>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</si>
  <si>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</si>
  <si>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</si>
  <si>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</si>
  <si>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</si>
  <si>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</si>
  <si>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</si>
  <si>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</si>
  <si>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</si>
  <si>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</si>
  <si>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</si>
  <si>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</si>
  <si>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</si>
  <si>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</si>
  <si>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</si>
  <si>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</si>
  <si>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</si>
  <si>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</si>
  <si>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</si>
  <si>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</si>
  <si>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</si>
  <si>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</si>
  <si>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</si>
  <si>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</si>
  <si>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</si>
  <si>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</si>
  <si>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</si>
  <si>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</si>
  <si>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</si>
  <si>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</si>
  <si>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</si>
  <si>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</si>
  <si>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</si>
  <si>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</si>
  <si>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</si>
  <si>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</si>
  <si>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</si>
  <si>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</si>
  <si>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</si>
  <si>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</si>
  <si>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</si>
  <si>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</si>
  <si>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</si>
  <si>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</si>
  <si>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</si>
  <si>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</si>
  <si>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</si>
  <si>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</si>
  <si>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</si>
  <si>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</si>
  <si>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</si>
  <si>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</si>
  <si>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</si>
  <si>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</si>
  <si>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</si>
  <si>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</si>
  <si>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</si>
  <si>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</si>
  <si>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</si>
  <si>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</si>
  <si>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</si>
  <si>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</si>
  <si>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</si>
  <si>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</si>
  <si>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</si>
  <si>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</si>
  <si>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</si>
  <si>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</si>
  <si>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</si>
  <si>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</si>
  <si>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</si>
  <si>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</si>
  <si>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</si>
  <si>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</si>
  <si>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</si>
  <si>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</si>
  <si>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</si>
  <si>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</si>
  <si>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</si>
  <si>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</si>
  <si>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</si>
  <si>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</si>
  <si>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</si>
  <si>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</si>
  <si>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</si>
  <si>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</si>
  <si>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</si>
  <si>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</si>
  <si>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</si>
  <si>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</si>
  <si>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</si>
  <si>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</si>
  <si>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</si>
  <si>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</si>
  <si>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</si>
  <si>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</si>
  <si>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</si>
  <si>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</si>
  <si>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</si>
  <si>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</si>
  <si>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</si>
  <si>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</si>
  <si>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</si>
  <si>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</si>
  <si>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</si>
  <si>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</si>
  <si>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</si>
  <si>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</si>
  <si>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</si>
  <si>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</si>
  <si>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</si>
  <si>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</si>
  <si>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</si>
  <si>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</si>
  <si>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</si>
  <si>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</si>
  <si>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</si>
  <si>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</si>
  <si>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</si>
  <si>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</si>
  <si>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</si>
  <si>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</si>
  <si>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</si>
  <si>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</si>
  <si>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</si>
  <si>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</si>
  <si>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</si>
  <si>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</si>
  <si>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</si>
  <si>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</si>
  <si>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</si>
  <si>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</si>
  <si>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</si>
  <si>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</si>
  <si>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</si>
  <si>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</si>
  <si>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</si>
  <si>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</si>
  <si>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</si>
  <si>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</si>
  <si>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</si>
  <si>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</si>
  <si>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</si>
  <si>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</si>
  <si>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</si>
  <si>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</si>
  <si>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</si>
  <si>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</si>
  <si>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</si>
  <si>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</si>
  <si>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</si>
  <si>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</si>
  <si>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</si>
  <si>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</si>
  <si>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</si>
  <si>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</si>
  <si>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</si>
  <si>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</si>
  <si>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</si>
  <si>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</si>
  <si>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</si>
  <si>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</si>
  <si>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</si>
  <si>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</si>
  <si>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</si>
  <si>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</si>
  <si>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</si>
  <si>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</si>
  <si>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</si>
  <si>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</si>
  <si>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</si>
  <si>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</si>
  <si>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</si>
  <si>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</si>
  <si>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</si>
  <si>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</si>
  <si>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</si>
  <si>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</si>
  <si>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</si>
  <si>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</si>
  <si>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</si>
  <si>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</si>
  <si>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</si>
  <si>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</si>
  <si>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</si>
  <si>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</si>
  <si>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</si>
  <si>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</si>
  <si>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</si>
  <si>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</si>
  <si>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</si>
  <si>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</si>
  <si>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</si>
  <si>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</si>
  <si>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</si>
  <si>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</si>
  <si>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</si>
  <si>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</si>
  <si>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</si>
  <si>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</si>
  <si>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</si>
  <si>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</si>
  <si>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</si>
  <si>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</si>
  <si>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</si>
  <si>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</si>
  <si>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</si>
  <si>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</si>
  <si>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</si>
  <si>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</si>
  <si>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</si>
  <si>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</si>
  <si>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</si>
  <si>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</si>
  <si>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</si>
  <si>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</si>
  <si>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</si>
  <si>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</si>
  <si>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</si>
  <si>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</si>
  <si>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</si>
  <si>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</si>
  <si>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</si>
  <si>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</si>
  <si>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</si>
  <si>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</si>
  <si>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</si>
  <si>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</si>
  <si>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</si>
  <si>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</si>
  <si>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</si>
  <si>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</si>
  <si>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</si>
  <si>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</si>
  <si>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</si>
  <si>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</si>
  <si>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</si>
  <si>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</si>
  <si>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</si>
  <si>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</si>
  <si>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</si>
  <si>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</si>
  <si>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</si>
  <si>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</si>
  <si>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</si>
  <si>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</si>
  <si>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</si>
  <si>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</si>
  <si>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</si>
  <si>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</si>
  <si>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</si>
  <si>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</si>
  <si>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</si>
  <si>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</si>
  <si>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</si>
  <si>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</si>
  <si>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</si>
  <si>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</si>
  <si>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</si>
  <si>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</si>
  <si>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</si>
  <si>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</si>
  <si>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</si>
  <si>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</si>
  <si>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</si>
  <si>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</si>
  <si>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</si>
  <si>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</si>
  <si>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</si>
  <si>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</si>
  <si>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</si>
  <si>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</si>
  <si>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</si>
  <si>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</si>
  <si>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</si>
  <si>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</si>
  <si>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</si>
  <si>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</si>
  <si>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</si>
  <si>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</si>
  <si>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</si>
  <si>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</si>
  <si>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</si>
  <si>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</si>
  <si>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</si>
  <si>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</si>
  <si>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</si>
  <si>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</si>
  <si>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</si>
  <si>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</si>
  <si>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</si>
  <si>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</si>
  <si>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</si>
  <si>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</si>
  <si>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</si>
  <si>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</si>
  <si>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</si>
  <si>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</si>
  <si>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</si>
  <si>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</si>
  <si>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</si>
  <si>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</si>
  <si>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</si>
  <si>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</si>
  <si>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</si>
  <si>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</si>
  <si>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</si>
  <si>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</si>
  <si>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</si>
  <si>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</si>
  <si>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</si>
  <si>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</si>
  <si>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</si>
  <si>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</si>
  <si>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</si>
  <si>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</si>
  <si>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</si>
  <si>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</si>
  <si>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</si>
  <si>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</si>
  <si>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</si>
  <si>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</si>
  <si>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</si>
  <si>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</si>
  <si>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</si>
  <si>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</si>
  <si>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</si>
  <si>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</si>
  <si>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</si>
  <si>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</si>
  <si>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</si>
  <si>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</si>
  <si>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</si>
  <si>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</si>
  <si>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</si>
  <si>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</si>
  <si>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</si>
  <si>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</si>
  <si>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</si>
  <si>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</si>
  <si>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</si>
  <si>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</si>
  <si>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</si>
  <si>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</si>
  <si>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</si>
  <si>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</si>
  <si>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</si>
  <si>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</si>
  <si>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</si>
  <si>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</si>
  <si>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</si>
  <si>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</si>
  <si>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</si>
  <si>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</si>
  <si>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</si>
  <si>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</si>
  <si>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</si>
  <si>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</si>
  <si>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</si>
  <si>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</si>
  <si>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</si>
  <si>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</si>
  <si>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</si>
  <si>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</si>
  <si>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</si>
  <si>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</si>
  <si>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</si>
  <si>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</si>
  <si>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</si>
  <si>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</si>
  <si>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</si>
  <si>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</si>
  <si>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</si>
  <si>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</si>
  <si>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</si>
  <si>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</si>
  <si>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</si>
  <si>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</si>
  <si>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</si>
  <si>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</si>
  <si>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</si>
  <si>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</si>
  <si>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</si>
  <si>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</si>
  <si>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</si>
  <si>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</si>
  <si>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</si>
  <si>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</si>
  <si>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</si>
  <si>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</si>
  <si>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</si>
  <si>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</si>
  <si>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</si>
  <si>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</si>
  <si>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</si>
  <si>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</si>
  <si>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</si>
  <si>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</si>
  <si>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</si>
  <si>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</si>
  <si>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</si>
  <si>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</si>
  <si>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</si>
  <si>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</si>
  <si>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</si>
  <si>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</si>
  <si>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</si>
  <si>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</si>
  <si>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</si>
  <si>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</si>
  <si>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</si>
  <si>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</si>
  <si>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</si>
  <si>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</si>
  <si>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</si>
  <si>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</si>
  <si>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</si>
  <si>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</si>
  <si>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</si>
  <si>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</si>
  <si>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</si>
  <si>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</si>
  <si>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</si>
  <si>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</si>
  <si>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</si>
  <si>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</si>
  <si>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</si>
  <si>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</si>
  <si>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</si>
  <si>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</si>
  <si>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</si>
  <si>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</si>
  <si>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</si>
  <si>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</si>
  <si>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</si>
  <si>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</si>
  <si>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</si>
  <si>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</si>
  <si>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</si>
  <si>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</si>
  <si>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Medewerker Bloem, groen en styling niveau 2</t>
  </si>
  <si>
    <t xml:space="preserve">B1-K1-W1: Maakt bloemwerk, groene decoraties en/of presentaties                              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                                                                        B1-K1-W3: Verzorgt de winkel-/productpresentatie                                                                                  B1-K1-W4: Informeert en adviseert                                                             P1-K1-W1: Ontvangt en verwerkt producten                                      P1-K1-W2: Handelt de verkoop af                                            </t>
  </si>
  <si>
    <t>B1-K1: Maken en verkopen van groene arrangementen                                                                       P1-K1: Uitvoeren werkzaamheden rondom de verkoop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</si>
  <si>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</si>
  <si>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</si>
  <si>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</si>
  <si>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</si>
  <si>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</si>
  <si>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</si>
  <si>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</si>
  <si>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</si>
  <si>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</si>
  <si>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>Trends &amp; Bloemwerk K0342</t>
  </si>
  <si>
    <t>Voorwaarde MVT*</t>
  </si>
  <si>
    <t xml:space="preserve">Keuzedeel 1   Keuze uit  1 of 2 bij aanvang opleiding; minimum aantal van 15 studenten  Keuzedeel 2  aan het einde van onderwijsperiode A leerjaar 1;
minimum aantal van 10 studenten
</t>
  </si>
  <si>
    <t>**  bestaat uit in elk geval een beroepsproeve, waar nodig aangevuld met vaardigheidsexamen(s) en/of kennisexamen(s)en/of werkprocesexamen.</t>
  </si>
  <si>
    <t>2020-2021</t>
  </si>
  <si>
    <t>Engels K0802 of Duits K0999</t>
  </si>
  <si>
    <t>1.  K0802 Engels A2/B1                                                       2.  K0029  Duurzaamheid in beroep B                                                 3.  K0342  Trends &amp; Bloemwerk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</si>
</sst>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comments" Target="../comments2.xml"/><Relationship Id="rId3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mvdaa\GRP\mvdaa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2" zoomScale="80" zoomScaleNormal="80" workbookViewId="0">
      <selection activeCell="C13" sqref="C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873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141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882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958</v>
      </c>
      <c r="D3" s="258"/>
      <c r="E3" s="133"/>
      <c r="F3" s="341" t="s">
        <v>942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134</v>
      </c>
      <c r="D4" s="260" t="s">
        <v>135</v>
      </c>
      <c r="E4" s="133"/>
      <c r="F4" s="261"/>
      <c r="G4" s="262" t="s">
        <v>138</v>
      </c>
      <c r="H4" s="262"/>
      <c r="I4" s="344" t="s">
        <v>140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884</v>
      </c>
      <c r="D5" s="176">
        <v>2</v>
      </c>
      <c r="E5" s="263"/>
      <c r="F5" s="347">
        <v>25443</v>
      </c>
      <c r="G5" s="348"/>
      <c r="H5" s="345" t="str">
        <f>IFERROR(VLOOKUP(F5,db_crebolijst_all!A3:S497,17),"1")</f>
        <v>Bloem, groen en styling 23169 (Medewerker bloem, groen en styling)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137"/>
      <c r="AA5" s="273"/>
      <c r="AB5" s="273"/>
      <c r="AC5" s="274" t="s">
        <v>909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136</v>
      </c>
      <c r="D6" s="265" t="s">
        <v>137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874</v>
      </c>
      <c r="AU6" s="276" t="s">
        <v>867</v>
      </c>
      <c r="AV6" s="276" t="s">
        <v>875</v>
      </c>
      <c r="AW6" s="276" t="s">
        <v>875</v>
      </c>
      <c r="AX6" s="276" t="s">
        <v>877</v>
      </c>
      <c r="AY6" s="276" t="s">
        <v>878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2</v>
      </c>
      <c r="E7" s="263"/>
      <c r="F7" s="329" t="s">
        <v>139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1"/>
      <c r="Y7" s="137"/>
      <c r="AR7" s="272" t="str">
        <f>CONCATENATE(C7,";",D5+AS10)</f>
        <v>BOL;2</v>
      </c>
      <c r="AS7" s="277" t="s">
        <v>191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1250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450</v>
      </c>
    </row>
    <row r="9" spans="2:51" ht="21.75" customHeight="1" thickBot="1" x14ac:dyDescent="0.35">
      <c r="B9" s="136"/>
      <c r="C9" s="135" t="s">
        <v>133</v>
      </c>
      <c r="D9" s="132"/>
      <c r="E9" s="133"/>
      <c r="F9" s="329" t="s">
        <v>10</v>
      </c>
      <c r="G9" s="330"/>
      <c r="H9" s="352"/>
      <c r="I9" s="129"/>
      <c r="J9" s="349" t="s">
        <v>11</v>
      </c>
      <c r="K9" s="350"/>
      <c r="L9" s="351"/>
      <c r="M9" s="129"/>
      <c r="N9" s="349" t="s">
        <v>12</v>
      </c>
      <c r="O9" s="350"/>
      <c r="P9" s="351"/>
      <c r="Q9" s="130"/>
      <c r="R9" s="349" t="s">
        <v>14</v>
      </c>
      <c r="S9" s="350"/>
      <c r="T9" s="351"/>
      <c r="U9" s="130"/>
      <c r="V9" s="329" t="s">
        <v>4</v>
      </c>
      <c r="W9" s="330"/>
      <c r="X9" s="331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2000</v>
      </c>
    </row>
    <row r="10" spans="2:51" ht="18.75" customHeight="1" thickBot="1" x14ac:dyDescent="0.35">
      <c r="B10" s="136"/>
      <c r="C10" s="52">
        <v>0.05</v>
      </c>
      <c r="D10" s="129" t="s">
        <v>191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1250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0.05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450</v>
      </c>
      <c r="L11" s="129"/>
      <c r="M11" s="129"/>
      <c r="N11" s="129"/>
      <c r="O11" s="178">
        <v>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750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1000</v>
      </c>
      <c r="L12" s="129"/>
      <c r="M12" s="129"/>
      <c r="N12" s="129"/>
      <c r="O12" s="59">
        <f>SUM(O10:O11)</f>
        <v>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2000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9" t="s">
        <v>10</v>
      </c>
      <c r="G16" s="330"/>
      <c r="H16" s="331"/>
      <c r="I16" s="67"/>
      <c r="J16" s="329" t="s">
        <v>11</v>
      </c>
      <c r="K16" s="330"/>
      <c r="L16" s="331"/>
      <c r="M16" s="67"/>
      <c r="N16" s="329" t="s">
        <v>12</v>
      </c>
      <c r="O16" s="330"/>
      <c r="P16" s="331"/>
      <c r="Q16" s="68"/>
      <c r="R16" s="329" t="s">
        <v>14</v>
      </c>
      <c r="S16" s="330"/>
      <c r="T16" s="331"/>
      <c r="U16" s="68"/>
      <c r="V16" s="329" t="s">
        <v>4</v>
      </c>
      <c r="W16" s="330"/>
      <c r="X16" s="331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2" t="s">
        <v>191</v>
      </c>
      <c r="D18" s="71"/>
      <c r="F18" s="335">
        <f>IFERROR(W10*(1+$C$10),AC5)</f>
        <v>1312.5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7"/>
      <c r="Y18" s="69"/>
    </row>
    <row r="19" spans="2:25" ht="10.199999999999999" customHeight="1" thickBot="1" x14ac:dyDescent="0.35">
      <c r="B19" s="65"/>
      <c r="C19" s="333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3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3"/>
      <c r="D21" s="67" t="s">
        <v>28</v>
      </c>
      <c r="E21" s="76"/>
      <c r="F21" s="77"/>
      <c r="G21" s="283">
        <f>G10*(1+$C$10)</f>
        <v>735</v>
      </c>
      <c r="H21" s="79"/>
      <c r="I21" s="68"/>
      <c r="J21" s="80"/>
      <c r="K21" s="283">
        <f>K10*(1+$C$10)</f>
        <v>577.5</v>
      </c>
      <c r="L21" s="79"/>
      <c r="M21" s="68"/>
      <c r="N21" s="80"/>
      <c r="O21" s="283">
        <f>O10*(1+$C$10)</f>
        <v>0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1312.5</v>
      </c>
      <c r="X21" s="79"/>
      <c r="Y21" s="69"/>
    </row>
    <row r="22" spans="2:25" ht="10.199999999999999" customHeight="1" x14ac:dyDescent="0.3">
      <c r="B22" s="65"/>
      <c r="C22" s="333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3"/>
      <c r="D23" s="68" t="s">
        <v>16</v>
      </c>
      <c r="E23" s="82"/>
      <c r="F23" s="83"/>
      <c r="G23" s="283">
        <f>Opleidingsplan!J70</f>
        <v>737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3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3"/>
      <c r="D25" s="68" t="s">
        <v>17</v>
      </c>
      <c r="E25" s="66"/>
      <c r="F25" s="81"/>
      <c r="G25" s="68"/>
      <c r="H25" s="79"/>
      <c r="I25" s="68"/>
      <c r="J25" s="80"/>
      <c r="K25" s="283">
        <f>Opleidingsplan!AI70</f>
        <v>578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3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3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Opleidingsplan!BI70</f>
        <v>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3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3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Opleidingsplan!CH70</f>
        <v>0</v>
      </c>
      <c r="T29" s="79"/>
      <c r="U29" s="68"/>
      <c r="V29" s="80"/>
      <c r="W29" s="78">
        <f>+G23+K25+O27+S29</f>
        <v>1315</v>
      </c>
      <c r="X29" s="79"/>
      <c r="Y29" s="69"/>
    </row>
    <row r="30" spans="2:25" ht="10.199999999999999" customHeight="1" x14ac:dyDescent="0.3">
      <c r="B30" s="65"/>
      <c r="C30" s="333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3"/>
      <c r="D31" s="67" t="s">
        <v>4</v>
      </c>
      <c r="E31" s="76"/>
      <c r="F31" s="81"/>
      <c r="G31" s="284">
        <f>+G23-G21</f>
        <v>2</v>
      </c>
      <c r="H31" s="79"/>
      <c r="I31" s="68"/>
      <c r="J31" s="80"/>
      <c r="K31" s="284">
        <f>+K25-K21</f>
        <v>0.5</v>
      </c>
      <c r="L31" s="79"/>
      <c r="M31" s="68"/>
      <c r="N31" s="80"/>
      <c r="O31" s="284">
        <f>+O27-O21</f>
        <v>0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2.5</v>
      </c>
      <c r="X31" s="79"/>
      <c r="Y31" s="69"/>
    </row>
    <row r="32" spans="2:25" ht="10.199999999999999" customHeight="1" thickBot="1" x14ac:dyDescent="0.35">
      <c r="B32" s="65"/>
      <c r="C32" s="334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2" t="s">
        <v>0</v>
      </c>
      <c r="D34" s="71"/>
      <c r="F34" s="335">
        <f>W11*(1+$C$11)</f>
        <v>787.5</v>
      </c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  <c r="Y34" s="69"/>
    </row>
    <row r="35" spans="2:25" ht="10.199999999999999" customHeight="1" thickBot="1" x14ac:dyDescent="0.35">
      <c r="B35" s="65"/>
      <c r="C35" s="333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3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3"/>
      <c r="D37" s="67" t="s">
        <v>28</v>
      </c>
      <c r="E37" s="76"/>
      <c r="F37" s="77"/>
      <c r="G37" s="283">
        <f>G11*(1+$C$11)</f>
        <v>315</v>
      </c>
      <c r="H37" s="69"/>
      <c r="I37" s="70"/>
      <c r="J37" s="81"/>
      <c r="K37" s="283">
        <f>K11*(1+$C$11)</f>
        <v>472.5</v>
      </c>
      <c r="L37" s="79"/>
      <c r="M37" s="68"/>
      <c r="N37" s="80"/>
      <c r="O37" s="283">
        <f>O11*(1+$C$11)</f>
        <v>0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787.5</v>
      </c>
      <c r="X37" s="79"/>
      <c r="Y37" s="69"/>
    </row>
    <row r="38" spans="2:25" ht="10.199999999999999" customHeight="1" x14ac:dyDescent="0.3">
      <c r="B38" s="65"/>
      <c r="C38" s="333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3"/>
      <c r="D39" s="68" t="s">
        <v>16</v>
      </c>
      <c r="E39" s="82"/>
      <c r="F39" s="83"/>
      <c r="G39" s="283">
        <f>Opleidingsplan!K70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3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3"/>
      <c r="D41" s="68" t="s">
        <v>17</v>
      </c>
      <c r="E41" s="66"/>
      <c r="F41" s="81"/>
      <c r="G41" s="68"/>
      <c r="H41" s="79"/>
      <c r="I41" s="68"/>
      <c r="J41" s="80"/>
      <c r="K41" s="283">
        <f>Opleidingsplan!AJ70</f>
        <v>544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3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3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Opleidingsplan!BJ70</f>
        <v>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3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3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Opleidingsplan!CI70</f>
        <v>0</v>
      </c>
      <c r="T45" s="79"/>
      <c r="U45" s="68"/>
      <c r="V45" s="80"/>
      <c r="W45" s="78">
        <f>+G39+K41+O43+S45</f>
        <v>904</v>
      </c>
      <c r="X45" s="79"/>
      <c r="Y45" s="69"/>
    </row>
    <row r="46" spans="2:25" ht="10.199999999999999" customHeight="1" x14ac:dyDescent="0.3">
      <c r="B46" s="65"/>
      <c r="C46" s="333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3"/>
      <c r="D47" s="67" t="s">
        <v>4</v>
      </c>
      <c r="E47" s="76"/>
      <c r="F47" s="81"/>
      <c r="G47" s="284">
        <f>+G39-G37</f>
        <v>45</v>
      </c>
      <c r="H47" s="79"/>
      <c r="I47" s="68"/>
      <c r="J47" s="80"/>
      <c r="K47" s="284">
        <f>+K41-K37</f>
        <v>71.5</v>
      </c>
      <c r="L47" s="79"/>
      <c r="M47" s="68"/>
      <c r="N47" s="80"/>
      <c r="O47" s="284">
        <f>+O43-O37</f>
        <v>0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116.5</v>
      </c>
      <c r="X47" s="79"/>
      <c r="Y47" s="69"/>
    </row>
    <row r="48" spans="2:25" ht="10.199999999999999" customHeight="1" thickBot="1" x14ac:dyDescent="0.35">
      <c r="B48" s="65"/>
      <c r="C48" s="334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3" t="s">
        <v>4</v>
      </c>
      <c r="D50" s="71"/>
      <c r="E50" s="66"/>
      <c r="F50" s="326">
        <f>F18+F34+W12-W11-W10</f>
        <v>2100</v>
      </c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8"/>
      <c r="Y50" s="69"/>
    </row>
    <row r="51" spans="1:125" ht="10.199999999999999" customHeight="1" thickBot="1" x14ac:dyDescent="0.35">
      <c r="B51" s="65"/>
      <c r="C51" s="324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4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4"/>
      <c r="D53" s="67" t="s">
        <v>28</v>
      </c>
      <c r="E53" s="76"/>
      <c r="F53" s="77"/>
      <c r="G53" s="283">
        <f>+G21+G37</f>
        <v>1050</v>
      </c>
      <c r="H53" s="69"/>
      <c r="I53" s="70"/>
      <c r="J53" s="81"/>
      <c r="K53" s="283">
        <f>+K21+K37</f>
        <v>1050</v>
      </c>
      <c r="L53" s="79"/>
      <c r="M53" s="68"/>
      <c r="N53" s="80"/>
      <c r="O53" s="283">
        <f>+O21+O37</f>
        <v>0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2100</v>
      </c>
      <c r="X53" s="93"/>
      <c r="Y53" s="69"/>
      <c r="AP53" s="280"/>
    </row>
    <row r="54" spans="1:125" ht="10.199999999999999" customHeight="1" x14ac:dyDescent="0.3">
      <c r="B54" s="65"/>
      <c r="C54" s="324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24"/>
      <c r="D55" s="67" t="s">
        <v>191</v>
      </c>
      <c r="E55" s="76"/>
      <c r="F55" s="77"/>
      <c r="G55" s="283">
        <f>G23</f>
        <v>737</v>
      </c>
      <c r="H55" s="79"/>
      <c r="I55" s="68"/>
      <c r="J55" s="80"/>
      <c r="K55" s="283">
        <f>K25</f>
        <v>578</v>
      </c>
      <c r="L55" s="79"/>
      <c r="M55" s="68"/>
      <c r="N55" s="80"/>
      <c r="O55" s="283">
        <f>O27</f>
        <v>0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1315</v>
      </c>
      <c r="X55" s="93"/>
      <c r="Y55" s="69"/>
    </row>
    <row r="56" spans="1:125" ht="14.25" customHeight="1" x14ac:dyDescent="0.3">
      <c r="B56" s="65"/>
      <c r="C56" s="324"/>
      <c r="D56" s="67" t="s">
        <v>0</v>
      </c>
      <c r="E56" s="76"/>
      <c r="F56" s="77"/>
      <c r="G56" s="283">
        <f>G39</f>
        <v>360</v>
      </c>
      <c r="H56" s="79"/>
      <c r="I56" s="68"/>
      <c r="J56" s="80"/>
      <c r="K56" s="283">
        <f>K41</f>
        <v>544</v>
      </c>
      <c r="L56" s="79"/>
      <c r="M56" s="68"/>
      <c r="N56" s="80"/>
      <c r="O56" s="283">
        <f>O43</f>
        <v>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904</v>
      </c>
      <c r="X56" s="93"/>
      <c r="Y56" s="69"/>
    </row>
    <row r="57" spans="1:125" s="285" customFormat="1" ht="14.25" customHeight="1" x14ac:dyDescent="0.3">
      <c r="A57" s="275"/>
      <c r="B57" s="96"/>
      <c r="C57" s="324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0.40739071653898151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24"/>
      <c r="D58" s="67" t="s">
        <v>4</v>
      </c>
      <c r="E58" s="76"/>
      <c r="F58" s="81"/>
      <c r="G58" s="283">
        <f>+G55+G56</f>
        <v>1097</v>
      </c>
      <c r="H58" s="69"/>
      <c r="I58" s="70"/>
      <c r="J58" s="81"/>
      <c r="K58" s="283">
        <f>+K55+K56</f>
        <v>1122</v>
      </c>
      <c r="L58" s="79"/>
      <c r="M58" s="68"/>
      <c r="N58" s="80"/>
      <c r="O58" s="283">
        <f>+O55+O56</f>
        <v>0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2219</v>
      </c>
      <c r="X58" s="93"/>
      <c r="Y58" s="69"/>
    </row>
    <row r="59" spans="1:125" ht="10.199999999999999" customHeight="1" x14ac:dyDescent="0.3">
      <c r="B59" s="65"/>
      <c r="C59" s="324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4"/>
      <c r="D60" s="109" t="s">
        <v>131</v>
      </c>
      <c r="E60" s="76"/>
      <c r="F60" s="81"/>
      <c r="G60" s="284">
        <f>(G56+G55)-G53</f>
        <v>47</v>
      </c>
      <c r="H60" s="69"/>
      <c r="I60" s="70"/>
      <c r="J60" s="81"/>
      <c r="K60" s="284">
        <f>(K56+K55)-K53</f>
        <v>72</v>
      </c>
      <c r="L60" s="79"/>
      <c r="M60" s="68"/>
      <c r="N60" s="80"/>
      <c r="O60" s="284">
        <f>(O56+O55)-O53</f>
        <v>0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119</v>
      </c>
      <c r="X60" s="93"/>
      <c r="Y60" s="69"/>
    </row>
    <row r="61" spans="1:125" ht="10.199999999999999" customHeight="1" x14ac:dyDescent="0.3">
      <c r="B61" s="65"/>
      <c r="C61" s="324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4"/>
      <c r="D62" s="109" t="s">
        <v>132</v>
      </c>
      <c r="E62" s="76"/>
      <c r="F62" s="81"/>
      <c r="G62" s="284">
        <f>G55+G56-((G21/(1+$C$10))+(G37/(1+$C$11)))</f>
        <v>97</v>
      </c>
      <c r="H62" s="69"/>
      <c r="I62" s="70"/>
      <c r="J62" s="81"/>
      <c r="K62" s="284">
        <f>K55+K56-((K21/(1+$C$10))+(K37/(1+$C$11)))</f>
        <v>122</v>
      </c>
      <c r="L62" s="79"/>
      <c r="M62" s="68"/>
      <c r="N62" s="80"/>
      <c r="O62" s="284">
        <f>O55+O56-((O21/(1+$C$10))+(O37/(1+$C$11)))</f>
        <v>0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219</v>
      </c>
      <c r="X62" s="93"/>
      <c r="Y62" s="69"/>
    </row>
    <row r="63" spans="1:125" ht="10.199999999999999" customHeight="1" thickBot="1" x14ac:dyDescent="0.35">
      <c r="B63" s="65"/>
      <c r="C63" s="325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186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38">
        <f>Examenprogramma!$B$25</f>
        <v>44023</v>
      </c>
      <c r="L66" s="338"/>
      <c r="M66" s="338"/>
      <c r="N66" s="338"/>
      <c r="O66" s="338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39" t="str">
        <f>Examenprogramma!$B$26</f>
        <v>Naaldwijk</v>
      </c>
      <c r="L67" s="339"/>
      <c r="M67" s="339"/>
      <c r="N67" s="339"/>
      <c r="O67" s="339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40" t="str">
        <f>Examenprogramma!$B$27</f>
        <v>M.P. de Groot</v>
      </c>
      <c r="L68" s="340"/>
      <c r="M68" s="340"/>
      <c r="N68" s="340"/>
      <c r="O68" s="340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1"/>
  <sheetViews>
    <sheetView zoomScale="60" zoomScaleNormal="6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K18" sqref="K18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142</v>
      </c>
      <c r="B3" s="204"/>
      <c r="D3" s="339" t="str">
        <f>+Opleidingseis!$C$5</f>
        <v>MBO | Greenport</v>
      </c>
      <c r="E3" s="339"/>
      <c r="F3" s="339"/>
      <c r="G3" s="339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39" t="str">
        <f>Examenprogramma!B3</f>
        <v>Naaldwijk</v>
      </c>
      <c r="E4" s="339"/>
      <c r="F4" s="339"/>
      <c r="G4" s="339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39" t="str">
        <f>Opleidingseis!F3</f>
        <v>Medewerker Bloem, groen en styling niveau 2</v>
      </c>
      <c r="E5" s="339"/>
      <c r="F5" s="339"/>
      <c r="G5" s="339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141</v>
      </c>
      <c r="B6" s="204"/>
      <c r="D6" s="339" t="str">
        <f>Opleidingseis!C3</f>
        <v>2020-2021</v>
      </c>
      <c r="E6" s="339"/>
      <c r="F6" s="339"/>
      <c r="G6" s="339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140</v>
      </c>
      <c r="B7" s="204"/>
      <c r="D7" s="339" t="str">
        <f>Opleidingseis!H5</f>
        <v>Bloem, groen en styling 23169 (Medewerker bloem, groen en styling)</v>
      </c>
      <c r="E7" s="339"/>
      <c r="F7" s="339"/>
      <c r="G7" s="339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138</v>
      </c>
      <c r="B8" s="204"/>
      <c r="D8" s="339">
        <f>Opleidingseis!F5</f>
        <v>25443</v>
      </c>
      <c r="E8" s="339"/>
      <c r="F8" s="339"/>
      <c r="G8" s="339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136</v>
      </c>
      <c r="B9" s="204"/>
      <c r="D9" s="339" t="str">
        <f>Opleidingseis!C7</f>
        <v>BOL</v>
      </c>
      <c r="E9" s="339"/>
      <c r="F9" s="339"/>
      <c r="G9" s="339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137</v>
      </c>
      <c r="B10" s="204"/>
      <c r="D10" s="339">
        <f>Opleidingseis!D7</f>
        <v>2</v>
      </c>
      <c r="E10" s="339"/>
      <c r="F10" s="339"/>
      <c r="G10" s="339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891</v>
      </c>
      <c r="D11" s="339">
        <f>Opleidingseis!D5</f>
        <v>2</v>
      </c>
      <c r="E11" s="339"/>
      <c r="F11" s="339"/>
      <c r="G11" s="339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62" t="s">
        <v>181</v>
      </c>
      <c r="C12" s="207"/>
      <c r="D12" s="378" t="s">
        <v>180</v>
      </c>
      <c r="E12" s="375" t="s">
        <v>180</v>
      </c>
      <c r="F12" s="375" t="s">
        <v>180</v>
      </c>
      <c r="G12" s="375" t="s">
        <v>180</v>
      </c>
      <c r="H12" s="375" t="s">
        <v>180</v>
      </c>
      <c r="I12" s="207"/>
      <c r="J12" s="384" t="s">
        <v>25</v>
      </c>
      <c r="K12" s="385"/>
      <c r="L12" s="385"/>
      <c r="M12" s="293">
        <v>1</v>
      </c>
      <c r="N12" s="207"/>
      <c r="O12" s="373" t="s">
        <v>179</v>
      </c>
      <c r="P12" s="374"/>
      <c r="Q12" s="374"/>
      <c r="R12" s="237" t="s">
        <v>892</v>
      </c>
      <c r="S12" s="207"/>
      <c r="T12" s="373" t="s">
        <v>179</v>
      </c>
      <c r="U12" s="374"/>
      <c r="V12" s="374"/>
      <c r="W12" s="237" t="s">
        <v>893</v>
      </c>
      <c r="X12" s="207"/>
      <c r="Y12" s="373" t="s">
        <v>179</v>
      </c>
      <c r="Z12" s="374"/>
      <c r="AA12" s="374"/>
      <c r="AB12" s="237" t="s">
        <v>894</v>
      </c>
      <c r="AC12" s="238"/>
      <c r="AD12" s="373" t="str">
        <f>+Y12</f>
        <v>Periode</v>
      </c>
      <c r="AE12" s="374"/>
      <c r="AF12" s="374"/>
      <c r="AG12" s="237" t="s">
        <v>895</v>
      </c>
      <c r="AH12" s="238"/>
      <c r="AI12" s="364" t="s">
        <v>25</v>
      </c>
      <c r="AJ12" s="365"/>
      <c r="AK12" s="365"/>
      <c r="AL12" s="247">
        <v>2</v>
      </c>
      <c r="AM12" s="207"/>
      <c r="AN12" s="364" t="s">
        <v>179</v>
      </c>
      <c r="AO12" s="365"/>
      <c r="AP12" s="365"/>
      <c r="AQ12" s="247" t="s">
        <v>896</v>
      </c>
      <c r="AR12" s="207"/>
      <c r="AS12" s="364" t="s">
        <v>179</v>
      </c>
      <c r="AT12" s="365"/>
      <c r="AU12" s="365"/>
      <c r="AV12" s="247" t="s">
        <v>897</v>
      </c>
      <c r="AW12" s="207"/>
      <c r="AX12" s="364" t="s">
        <v>179</v>
      </c>
      <c r="AY12" s="365"/>
      <c r="AZ12" s="365"/>
      <c r="BA12" s="247" t="s">
        <v>898</v>
      </c>
      <c r="BB12" s="238"/>
      <c r="BC12" s="364" t="str">
        <f>+AX12</f>
        <v>Periode</v>
      </c>
      <c r="BD12" s="365"/>
      <c r="BE12" s="365"/>
      <c r="BF12" s="247" t="s">
        <v>899</v>
      </c>
      <c r="BG12" s="238"/>
      <c r="BH12" s="238"/>
      <c r="BI12" s="366" t="s">
        <v>25</v>
      </c>
      <c r="BJ12" s="367"/>
      <c r="BK12" s="367"/>
      <c r="BL12" s="249">
        <v>3</v>
      </c>
      <c r="BM12" s="207"/>
      <c r="BN12" s="366" t="s">
        <v>179</v>
      </c>
      <c r="BO12" s="367"/>
      <c r="BP12" s="367"/>
      <c r="BQ12" s="249" t="s">
        <v>900</v>
      </c>
      <c r="BR12" s="207"/>
      <c r="BS12" s="366" t="s">
        <v>179</v>
      </c>
      <c r="BT12" s="367"/>
      <c r="BU12" s="367"/>
      <c r="BV12" s="249" t="s">
        <v>901</v>
      </c>
      <c r="BW12" s="207"/>
      <c r="BX12" s="366" t="s">
        <v>179</v>
      </c>
      <c r="BY12" s="367"/>
      <c r="BZ12" s="367"/>
      <c r="CA12" s="249" t="s">
        <v>902</v>
      </c>
      <c r="CB12" s="238"/>
      <c r="CC12" s="366" t="str">
        <f>+BX12</f>
        <v>Periode</v>
      </c>
      <c r="CD12" s="367"/>
      <c r="CE12" s="367"/>
      <c r="CF12" s="249" t="s">
        <v>903</v>
      </c>
      <c r="CG12" s="238"/>
      <c r="CH12" s="357" t="s">
        <v>883</v>
      </c>
      <c r="CI12" s="358"/>
      <c r="CJ12" s="358"/>
      <c r="CK12" s="251">
        <v>4</v>
      </c>
      <c r="CM12" s="357" t="s">
        <v>179</v>
      </c>
      <c r="CN12" s="358"/>
      <c r="CO12" s="358"/>
      <c r="CP12" s="251" t="s">
        <v>904</v>
      </c>
      <c r="CQ12" s="207"/>
      <c r="CR12" s="357" t="s">
        <v>179</v>
      </c>
      <c r="CS12" s="358"/>
      <c r="CT12" s="358"/>
      <c r="CU12" s="251" t="s">
        <v>905</v>
      </c>
      <c r="CV12" s="207"/>
      <c r="CW12" s="357" t="s">
        <v>179</v>
      </c>
      <c r="CX12" s="358"/>
      <c r="CY12" s="358"/>
      <c r="CZ12" s="251" t="s">
        <v>906</v>
      </c>
      <c r="DA12" s="238"/>
      <c r="DB12" s="357" t="str">
        <f>+CW12</f>
        <v>Periode</v>
      </c>
      <c r="DC12" s="358"/>
      <c r="DD12" s="358"/>
      <c r="DE12" s="251" t="s">
        <v>907</v>
      </c>
      <c r="DF12" s="238"/>
      <c r="DG12" s="359" t="s">
        <v>32</v>
      </c>
      <c r="DH12" s="360"/>
      <c r="DI12" s="360"/>
      <c r="DJ12" s="309"/>
    </row>
    <row r="13" spans="1:114" s="294" customFormat="1" ht="14.4" customHeight="1" x14ac:dyDescent="0.25">
      <c r="A13" s="370" t="s">
        <v>2</v>
      </c>
      <c r="B13" s="363"/>
      <c r="C13" s="208"/>
      <c r="D13" s="379"/>
      <c r="E13" s="376"/>
      <c r="F13" s="376"/>
      <c r="G13" s="376"/>
      <c r="H13" s="376"/>
      <c r="I13" s="208"/>
      <c r="J13" s="372" t="s">
        <v>191</v>
      </c>
      <c r="K13" s="372" t="s">
        <v>0</v>
      </c>
      <c r="L13" s="372" t="s">
        <v>185</v>
      </c>
      <c r="M13" s="372" t="s">
        <v>21</v>
      </c>
      <c r="N13" s="239"/>
      <c r="O13" s="372" t="s">
        <v>191</v>
      </c>
      <c r="P13" s="372" t="s">
        <v>0</v>
      </c>
      <c r="Q13" s="372" t="s">
        <v>185</v>
      </c>
      <c r="R13" s="372" t="s">
        <v>21</v>
      </c>
      <c r="S13" s="239"/>
      <c r="T13" s="372" t="s">
        <v>191</v>
      </c>
      <c r="U13" s="372" t="s">
        <v>0</v>
      </c>
      <c r="V13" s="372" t="s">
        <v>185</v>
      </c>
      <c r="W13" s="372" t="s">
        <v>21</v>
      </c>
      <c r="X13" s="239"/>
      <c r="Y13" s="372" t="s">
        <v>191</v>
      </c>
      <c r="Z13" s="372" t="s">
        <v>0</v>
      </c>
      <c r="AA13" s="372" t="s">
        <v>185</v>
      </c>
      <c r="AB13" s="372" t="s">
        <v>21</v>
      </c>
      <c r="AC13" s="240"/>
      <c r="AD13" s="372" t="s">
        <v>191</v>
      </c>
      <c r="AE13" s="372" t="s">
        <v>0</v>
      </c>
      <c r="AF13" s="372" t="s">
        <v>185</v>
      </c>
      <c r="AG13" s="372" t="s">
        <v>21</v>
      </c>
      <c r="AH13" s="240"/>
      <c r="AI13" s="369" t="s">
        <v>191</v>
      </c>
      <c r="AJ13" s="369" t="s">
        <v>0</v>
      </c>
      <c r="AK13" s="369" t="s">
        <v>185</v>
      </c>
      <c r="AL13" s="369" t="s">
        <v>21</v>
      </c>
      <c r="AM13" s="239"/>
      <c r="AN13" s="369" t="s">
        <v>191</v>
      </c>
      <c r="AO13" s="369" t="s">
        <v>0</v>
      </c>
      <c r="AP13" s="369" t="s">
        <v>185</v>
      </c>
      <c r="AQ13" s="369" t="s">
        <v>21</v>
      </c>
      <c r="AR13" s="239"/>
      <c r="AS13" s="369" t="s">
        <v>191</v>
      </c>
      <c r="AT13" s="369" t="s">
        <v>0</v>
      </c>
      <c r="AU13" s="369" t="s">
        <v>185</v>
      </c>
      <c r="AV13" s="369" t="s">
        <v>21</v>
      </c>
      <c r="AW13" s="239"/>
      <c r="AX13" s="369" t="s">
        <v>191</v>
      </c>
      <c r="AY13" s="369" t="s">
        <v>0</v>
      </c>
      <c r="AZ13" s="369" t="s">
        <v>185</v>
      </c>
      <c r="BA13" s="369" t="s">
        <v>21</v>
      </c>
      <c r="BB13" s="240"/>
      <c r="BC13" s="369" t="s">
        <v>191</v>
      </c>
      <c r="BD13" s="369" t="s">
        <v>0</v>
      </c>
      <c r="BE13" s="369" t="s">
        <v>185</v>
      </c>
      <c r="BF13" s="369" t="s">
        <v>21</v>
      </c>
      <c r="BG13" s="240"/>
      <c r="BH13" s="240"/>
      <c r="BI13" s="368" t="s">
        <v>191</v>
      </c>
      <c r="BJ13" s="368" t="s">
        <v>0</v>
      </c>
      <c r="BK13" s="368" t="s">
        <v>185</v>
      </c>
      <c r="BL13" s="368" t="s">
        <v>21</v>
      </c>
      <c r="BM13" s="239"/>
      <c r="BN13" s="368" t="s">
        <v>191</v>
      </c>
      <c r="BO13" s="368" t="s">
        <v>0</v>
      </c>
      <c r="BP13" s="368" t="s">
        <v>185</v>
      </c>
      <c r="BQ13" s="368" t="s">
        <v>21</v>
      </c>
      <c r="BR13" s="239"/>
      <c r="BS13" s="368" t="s">
        <v>191</v>
      </c>
      <c r="BT13" s="368" t="s">
        <v>0</v>
      </c>
      <c r="BU13" s="368" t="s">
        <v>185</v>
      </c>
      <c r="BV13" s="368" t="s">
        <v>21</v>
      </c>
      <c r="BW13" s="239"/>
      <c r="BX13" s="368" t="s">
        <v>191</v>
      </c>
      <c r="BY13" s="368" t="s">
        <v>0</v>
      </c>
      <c r="BZ13" s="368" t="s">
        <v>185</v>
      </c>
      <c r="CA13" s="368" t="s">
        <v>21</v>
      </c>
      <c r="CB13" s="240"/>
      <c r="CC13" s="368" t="s">
        <v>191</v>
      </c>
      <c r="CD13" s="368" t="s">
        <v>0</v>
      </c>
      <c r="CE13" s="368" t="s">
        <v>185</v>
      </c>
      <c r="CF13" s="368" t="s">
        <v>21</v>
      </c>
      <c r="CG13" s="240"/>
      <c r="CH13" s="361" t="s">
        <v>191</v>
      </c>
      <c r="CI13" s="361" t="s">
        <v>0</v>
      </c>
      <c r="CJ13" s="361" t="s">
        <v>185</v>
      </c>
      <c r="CK13" s="361" t="s">
        <v>21</v>
      </c>
      <c r="CM13" s="361" t="s">
        <v>191</v>
      </c>
      <c r="CN13" s="361" t="s">
        <v>0</v>
      </c>
      <c r="CO13" s="361" t="s">
        <v>185</v>
      </c>
      <c r="CP13" s="361" t="s">
        <v>21</v>
      </c>
      <c r="CQ13" s="239"/>
      <c r="CR13" s="361" t="s">
        <v>191</v>
      </c>
      <c r="CS13" s="361" t="s">
        <v>0</v>
      </c>
      <c r="CT13" s="361" t="s">
        <v>185</v>
      </c>
      <c r="CU13" s="361" t="s">
        <v>21</v>
      </c>
      <c r="CV13" s="239"/>
      <c r="CW13" s="361" t="s">
        <v>191</v>
      </c>
      <c r="CX13" s="361" t="s">
        <v>0</v>
      </c>
      <c r="CY13" s="361" t="s">
        <v>185</v>
      </c>
      <c r="CZ13" s="361" t="s">
        <v>21</v>
      </c>
      <c r="DA13" s="240"/>
      <c r="DB13" s="361" t="s">
        <v>191</v>
      </c>
      <c r="DC13" s="361" t="s">
        <v>0</v>
      </c>
      <c r="DD13" s="361" t="s">
        <v>185</v>
      </c>
      <c r="DE13" s="361" t="s">
        <v>21</v>
      </c>
      <c r="DF13" s="240"/>
      <c r="DG13" s="353" t="s">
        <v>191</v>
      </c>
      <c r="DH13" s="353" t="s">
        <v>0</v>
      </c>
      <c r="DI13" s="353" t="s">
        <v>185</v>
      </c>
      <c r="DJ13" s="353" t="s">
        <v>21</v>
      </c>
    </row>
    <row r="14" spans="1:114" s="241" customFormat="1" ht="12" x14ac:dyDescent="0.3">
      <c r="A14" s="371"/>
      <c r="B14" s="363"/>
      <c r="C14" s="209"/>
      <c r="D14" s="380"/>
      <c r="E14" s="377"/>
      <c r="F14" s="377"/>
      <c r="G14" s="377"/>
      <c r="H14" s="377"/>
      <c r="I14" s="209"/>
      <c r="J14" s="372"/>
      <c r="K14" s="372"/>
      <c r="L14" s="372"/>
      <c r="M14" s="372"/>
      <c r="N14" s="209"/>
      <c r="O14" s="372"/>
      <c r="P14" s="372"/>
      <c r="Q14" s="372"/>
      <c r="R14" s="372"/>
      <c r="S14" s="209"/>
      <c r="T14" s="372"/>
      <c r="U14" s="372"/>
      <c r="V14" s="372"/>
      <c r="W14" s="372"/>
      <c r="X14" s="209"/>
      <c r="Y14" s="372"/>
      <c r="Z14" s="372"/>
      <c r="AA14" s="372"/>
      <c r="AB14" s="372"/>
      <c r="AD14" s="372"/>
      <c r="AE14" s="372"/>
      <c r="AF14" s="372"/>
      <c r="AG14" s="372"/>
      <c r="AI14" s="369"/>
      <c r="AJ14" s="369"/>
      <c r="AK14" s="369"/>
      <c r="AL14" s="369"/>
      <c r="AM14" s="209"/>
      <c r="AN14" s="369"/>
      <c r="AO14" s="369"/>
      <c r="AP14" s="369"/>
      <c r="AQ14" s="369"/>
      <c r="AR14" s="209"/>
      <c r="AS14" s="369"/>
      <c r="AT14" s="369"/>
      <c r="AU14" s="369"/>
      <c r="AV14" s="369"/>
      <c r="AW14" s="209"/>
      <c r="AX14" s="369"/>
      <c r="AY14" s="369"/>
      <c r="AZ14" s="369"/>
      <c r="BA14" s="369"/>
      <c r="BC14" s="369"/>
      <c r="BD14" s="369"/>
      <c r="BE14" s="369"/>
      <c r="BF14" s="369"/>
      <c r="BI14" s="368"/>
      <c r="BJ14" s="368"/>
      <c r="BK14" s="368"/>
      <c r="BL14" s="368"/>
      <c r="BM14" s="209"/>
      <c r="BN14" s="368"/>
      <c r="BO14" s="368"/>
      <c r="BP14" s="368"/>
      <c r="BQ14" s="368"/>
      <c r="BR14" s="209"/>
      <c r="BS14" s="368"/>
      <c r="BT14" s="368"/>
      <c r="BU14" s="368"/>
      <c r="BV14" s="368"/>
      <c r="BW14" s="209"/>
      <c r="BX14" s="368"/>
      <c r="BY14" s="368"/>
      <c r="BZ14" s="368"/>
      <c r="CA14" s="368"/>
      <c r="CC14" s="368"/>
      <c r="CD14" s="368"/>
      <c r="CE14" s="368"/>
      <c r="CF14" s="368"/>
      <c r="CH14" s="361"/>
      <c r="CI14" s="361"/>
      <c r="CJ14" s="361"/>
      <c r="CK14" s="361"/>
      <c r="CM14" s="361"/>
      <c r="CN14" s="361"/>
      <c r="CO14" s="361"/>
      <c r="CP14" s="361"/>
      <c r="CQ14" s="209"/>
      <c r="CR14" s="361"/>
      <c r="CS14" s="361"/>
      <c r="CT14" s="361"/>
      <c r="CU14" s="361"/>
      <c r="CV14" s="209"/>
      <c r="CW14" s="361"/>
      <c r="CX14" s="361"/>
      <c r="CY14" s="361"/>
      <c r="CZ14" s="361"/>
      <c r="DB14" s="361"/>
      <c r="DC14" s="361"/>
      <c r="DD14" s="361"/>
      <c r="DE14" s="361"/>
      <c r="DG14" s="353"/>
      <c r="DH14" s="353"/>
      <c r="DI14" s="353"/>
      <c r="DJ14" s="353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945</v>
      </c>
      <c r="B17" s="217"/>
      <c r="D17" s="218" t="s">
        <v>916</v>
      </c>
      <c r="E17" s="219" t="s">
        <v>917</v>
      </c>
      <c r="F17" s="219" t="s">
        <v>918</v>
      </c>
      <c r="G17" s="219" t="s">
        <v>919</v>
      </c>
      <c r="H17" s="219"/>
      <c r="J17" s="224">
        <v>50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88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f>SUM(BN17,BS17,BX17,CC17)</f>
        <v>0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138</v>
      </c>
      <c r="DH17" s="228"/>
      <c r="DI17" s="228"/>
      <c r="DJ17" s="224">
        <f>SUM(M17,AL17,BK17,CK17)</f>
        <v>0</v>
      </c>
    </row>
    <row r="18" spans="1:114" x14ac:dyDescent="0.3">
      <c r="A18" s="217" t="s">
        <v>920</v>
      </c>
      <c r="B18" s="217"/>
      <c r="D18" s="218" t="s">
        <v>920</v>
      </c>
      <c r="E18" s="218" t="s">
        <v>920</v>
      </c>
      <c r="F18" s="218" t="s">
        <v>920</v>
      </c>
      <c r="G18" s="218" t="s">
        <v>920</v>
      </c>
      <c r="H18" s="219"/>
      <c r="J18" s="224">
        <v>50</v>
      </c>
      <c r="K18" s="228"/>
      <c r="L18" s="228"/>
      <c r="M18" s="224">
        <f t="shared" ref="M18:M20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88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f t="shared" ref="BI18:BI20" si="2">SUM(BN18,BS18,BX18,CC18)</f>
        <v>0</v>
      </c>
      <c r="BJ18" s="228"/>
      <c r="BK18" s="228"/>
      <c r="BL18" s="224">
        <f t="shared" ref="BL18:BL20" si="3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4">SUM(CM18,CR18,CW18,DB18)</f>
        <v>0</v>
      </c>
      <c r="CI18" s="228"/>
      <c r="CJ18" s="228"/>
      <c r="CK18" s="224">
        <f t="shared" ref="CK18:CK20" si="5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6">SUM(J18,AI18,BH18,CH18)</f>
        <v>138</v>
      </c>
      <c r="DH18" s="228"/>
      <c r="DI18" s="228"/>
      <c r="DJ18" s="224">
        <f t="shared" ref="DJ18:DJ20" si="7">SUM(M18,AL18,BK18,CK18)</f>
        <v>0</v>
      </c>
    </row>
    <row r="19" spans="1:114" x14ac:dyDescent="0.3">
      <c r="A19" s="217" t="s">
        <v>946</v>
      </c>
      <c r="B19" s="217"/>
      <c r="D19" s="218" t="s">
        <v>149</v>
      </c>
      <c r="E19" s="218" t="s">
        <v>149</v>
      </c>
      <c r="F19" s="218" t="s">
        <v>149</v>
      </c>
      <c r="G19" s="218" t="s">
        <v>149</v>
      </c>
      <c r="H19" s="219"/>
      <c r="J19" s="224">
        <v>50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47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f t="shared" si="2"/>
        <v>0</v>
      </c>
      <c r="BJ19" s="228"/>
      <c r="BK19" s="228"/>
      <c r="BL19" s="224">
        <f t="shared" si="3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4"/>
        <v>0</v>
      </c>
      <c r="CI19" s="228"/>
      <c r="CJ19" s="228"/>
      <c r="CK19" s="224">
        <f t="shared" si="5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6"/>
        <v>97</v>
      </c>
      <c r="DH19" s="228"/>
      <c r="DI19" s="228"/>
      <c r="DJ19" s="224">
        <f t="shared" si="7"/>
        <v>0</v>
      </c>
    </row>
    <row r="20" spans="1:114" x14ac:dyDescent="0.3">
      <c r="A20" s="217" t="s">
        <v>947</v>
      </c>
      <c r="B20" s="217"/>
      <c r="D20" s="218" t="s">
        <v>936</v>
      </c>
      <c r="E20" s="218" t="s">
        <v>936</v>
      </c>
      <c r="F20" s="218" t="s">
        <v>936</v>
      </c>
      <c r="G20" s="218" t="s">
        <v>936</v>
      </c>
      <c r="H20" s="219"/>
      <c r="J20" s="224">
        <v>20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/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f t="shared" si="2"/>
        <v>0</v>
      </c>
      <c r="BJ20" s="228"/>
      <c r="BK20" s="228"/>
      <c r="BL20" s="224">
        <f t="shared" si="3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4"/>
        <v>0</v>
      </c>
      <c r="CI20" s="228"/>
      <c r="CJ20" s="228"/>
      <c r="CK20" s="224">
        <f t="shared" si="5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6"/>
        <v>20</v>
      </c>
      <c r="DH20" s="228"/>
      <c r="DI20" s="228"/>
      <c r="DJ20" s="224">
        <f t="shared" si="7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948</v>
      </c>
      <c r="B23" s="217"/>
      <c r="D23" s="218" t="s">
        <v>936</v>
      </c>
      <c r="E23" s="218" t="s">
        <v>936</v>
      </c>
      <c r="F23" s="218" t="s">
        <v>936</v>
      </c>
      <c r="G23" s="218" t="s">
        <v>936</v>
      </c>
      <c r="H23" s="219"/>
      <c r="J23" s="224">
        <v>88</v>
      </c>
      <c r="K23" s="228"/>
      <c r="L23" s="228"/>
      <c r="M23" s="224">
        <f t="shared" ref="M23:M26" si="8">SUM(R23,W23,AB23,AG23)</f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24"/>
      <c r="AJ23" s="228"/>
      <c r="AK23" s="228"/>
      <c r="AL23" s="224">
        <f t="shared" ref="AL23:AL26" si="9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f t="shared" ref="BI23:BI26" si="10">SUM(BN23,BS23,BX23,CC23)</f>
        <v>0</v>
      </c>
      <c r="BJ23" s="228"/>
      <c r="BK23" s="228"/>
      <c r="BL23" s="224">
        <f t="shared" ref="BL23:BL26" si="11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88</v>
      </c>
      <c r="DH23" s="228"/>
      <c r="DI23" s="228"/>
      <c r="DJ23" s="224">
        <f>SUM(M23,AL23,BL23,CK23)</f>
        <v>0</v>
      </c>
    </row>
    <row r="24" spans="1:114" x14ac:dyDescent="0.3">
      <c r="A24" s="217" t="s">
        <v>950</v>
      </c>
      <c r="B24" s="217"/>
      <c r="D24" s="218" t="s">
        <v>936</v>
      </c>
      <c r="E24" s="218" t="s">
        <v>936</v>
      </c>
      <c r="F24" s="218" t="s">
        <v>936</v>
      </c>
      <c r="G24" s="218" t="s">
        <v>936</v>
      </c>
      <c r="H24" s="219"/>
      <c r="J24" s="224">
        <v>150</v>
      </c>
      <c r="K24" s="228"/>
      <c r="L24" s="228"/>
      <c r="M24" s="224">
        <f t="shared" si="8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24">
        <v>75</v>
      </c>
      <c r="AJ24" s="228"/>
      <c r="AK24" s="228"/>
      <c r="AL24" s="224">
        <f t="shared" si="9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f t="shared" si="10"/>
        <v>0</v>
      </c>
      <c r="BJ24" s="228"/>
      <c r="BK24" s="228"/>
      <c r="BL24" s="224">
        <f t="shared" si="11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6" si="12">SUM(CM24,CR24,CW24,DB24)</f>
        <v>0</v>
      </c>
      <c r="CI24" s="228"/>
      <c r="CJ24" s="228"/>
      <c r="CK24" s="224">
        <f t="shared" ref="CK24:CK26" si="13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6" si="14">SUM(J24,AI24,BI24,CH24)</f>
        <v>225</v>
      </c>
      <c r="DH24" s="228"/>
      <c r="DI24" s="228"/>
      <c r="DJ24" s="224">
        <f t="shared" ref="DJ24:DJ26" si="15">SUM(M24,AL24,BL24,CK24)</f>
        <v>0</v>
      </c>
    </row>
    <row r="25" spans="1:114" x14ac:dyDescent="0.3">
      <c r="A25" s="217" t="s">
        <v>951</v>
      </c>
      <c r="B25" s="217"/>
      <c r="D25" s="218" t="s">
        <v>936</v>
      </c>
      <c r="E25" s="218" t="s">
        <v>936</v>
      </c>
      <c r="F25" s="218" t="s">
        <v>936</v>
      </c>
      <c r="G25" s="218" t="s">
        <v>936</v>
      </c>
      <c r="H25" s="219"/>
      <c r="J25" s="224">
        <v>150</v>
      </c>
      <c r="K25" s="228"/>
      <c r="L25" s="228"/>
      <c r="M25" s="224">
        <f t="shared" si="8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24">
        <v>75</v>
      </c>
      <c r="AJ25" s="228"/>
      <c r="AK25" s="228"/>
      <c r="AL25" s="224">
        <f t="shared" si="9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f t="shared" si="10"/>
        <v>0</v>
      </c>
      <c r="BJ25" s="228"/>
      <c r="BK25" s="228"/>
      <c r="BL25" s="224">
        <f t="shared" si="11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12"/>
        <v>0</v>
      </c>
      <c r="CI25" s="228"/>
      <c r="CJ25" s="228"/>
      <c r="CK25" s="224">
        <f t="shared" si="13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4"/>
        <v>225</v>
      </c>
      <c r="DH25" s="228"/>
      <c r="DI25" s="228"/>
      <c r="DJ25" s="224">
        <f t="shared" si="15"/>
        <v>0</v>
      </c>
    </row>
    <row r="26" spans="1:114" x14ac:dyDescent="0.3">
      <c r="A26" s="217" t="s">
        <v>949</v>
      </c>
      <c r="B26" s="217"/>
      <c r="D26" s="218" t="s">
        <v>936</v>
      </c>
      <c r="E26" s="218" t="s">
        <v>936</v>
      </c>
      <c r="F26" s="218" t="s">
        <v>936</v>
      </c>
      <c r="G26" s="218" t="s">
        <v>936</v>
      </c>
      <c r="H26" s="219"/>
      <c r="J26" s="224">
        <v>59</v>
      </c>
      <c r="K26" s="228"/>
      <c r="L26" s="228"/>
      <c r="M26" s="224">
        <f t="shared" si="8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24">
        <v>59</v>
      </c>
      <c r="AJ26" s="228"/>
      <c r="AK26" s="228"/>
      <c r="AL26" s="224">
        <f t="shared" si="9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5">
        <f t="shared" si="10"/>
        <v>0</v>
      </c>
      <c r="BJ26" s="228"/>
      <c r="BK26" s="228"/>
      <c r="BL26" s="224">
        <f t="shared" si="11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12"/>
        <v>0</v>
      </c>
      <c r="CI26" s="228"/>
      <c r="CJ26" s="228"/>
      <c r="CK26" s="224">
        <f t="shared" si="13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4"/>
        <v>118</v>
      </c>
      <c r="DH26" s="228"/>
      <c r="DI26" s="228"/>
      <c r="DJ26" s="224">
        <f t="shared" si="15"/>
        <v>0</v>
      </c>
    </row>
    <row r="27" spans="1:114" s="201" customFormat="1" x14ac:dyDescent="0.3">
      <c r="A27" s="220"/>
      <c r="B27" s="220"/>
      <c r="D27" s="211"/>
      <c r="J27" s="244"/>
      <c r="K27" s="244"/>
      <c r="L27" s="244"/>
      <c r="M27" s="244"/>
      <c r="O27" s="244"/>
      <c r="P27" s="244"/>
      <c r="Q27" s="244"/>
      <c r="R27" s="244"/>
      <c r="T27" s="244"/>
      <c r="U27" s="244"/>
      <c r="V27" s="244"/>
      <c r="W27" s="244"/>
      <c r="Y27" s="244"/>
      <c r="Z27" s="244"/>
      <c r="AA27" s="244"/>
      <c r="AB27" s="244"/>
      <c r="AD27" s="244"/>
      <c r="AE27" s="244"/>
      <c r="AF27" s="244"/>
      <c r="AG27" s="244"/>
      <c r="AI27" s="244"/>
      <c r="AJ27" s="244"/>
      <c r="AK27" s="244"/>
      <c r="AL27" s="244"/>
      <c r="AN27" s="244"/>
      <c r="AO27" s="244"/>
      <c r="AP27" s="244"/>
      <c r="AQ27" s="244"/>
      <c r="AS27" s="244"/>
      <c r="AT27" s="244"/>
      <c r="AU27" s="244"/>
      <c r="AV27" s="244"/>
      <c r="AX27" s="244"/>
      <c r="AY27" s="244"/>
      <c r="AZ27" s="244"/>
      <c r="BA27" s="244"/>
      <c r="BC27" s="244"/>
      <c r="BD27" s="244"/>
      <c r="BE27" s="244"/>
      <c r="BF27" s="244"/>
      <c r="BI27" s="244"/>
      <c r="BJ27" s="244"/>
      <c r="BK27" s="244"/>
      <c r="BL27" s="244"/>
      <c r="BN27" s="244"/>
      <c r="BO27" s="244"/>
      <c r="BP27" s="244"/>
      <c r="BQ27" s="244"/>
      <c r="BS27" s="244"/>
      <c r="BT27" s="244"/>
      <c r="BU27" s="244"/>
      <c r="BV27" s="244"/>
      <c r="BX27" s="244"/>
      <c r="BY27" s="244"/>
      <c r="BZ27" s="244"/>
      <c r="CA27" s="244"/>
      <c r="CC27" s="244"/>
      <c r="CD27" s="244"/>
      <c r="CE27" s="244"/>
      <c r="CF27" s="244"/>
      <c r="CH27" s="244"/>
      <c r="CI27" s="244"/>
      <c r="CJ27" s="244"/>
      <c r="CK27" s="244"/>
      <c r="CM27" s="244"/>
      <c r="CN27" s="244"/>
      <c r="CO27" s="244"/>
      <c r="CP27" s="244"/>
      <c r="CR27" s="244"/>
      <c r="CS27" s="244"/>
      <c r="CT27" s="244"/>
      <c r="CU27" s="244"/>
      <c r="CW27" s="244"/>
      <c r="CX27" s="244"/>
      <c r="CY27" s="244"/>
      <c r="CZ27" s="244"/>
      <c r="DB27" s="244"/>
      <c r="DC27" s="244"/>
      <c r="DD27" s="244"/>
      <c r="DE27" s="244"/>
      <c r="DG27" s="244"/>
      <c r="DH27" s="244"/>
      <c r="DI27" s="244"/>
      <c r="DJ27" s="244"/>
    </row>
    <row r="28" spans="1:114" s="242" customFormat="1" ht="28.8" x14ac:dyDescent="0.3">
      <c r="A28" s="212" t="s">
        <v>176</v>
      </c>
      <c r="B28" s="213" t="s">
        <v>181</v>
      </c>
      <c r="C28" s="214"/>
      <c r="D28" s="215"/>
      <c r="E28" s="216"/>
      <c r="F28" s="216"/>
      <c r="G28" s="216"/>
      <c r="H28" s="216"/>
      <c r="I28" s="214"/>
      <c r="J28" s="230"/>
      <c r="K28" s="230"/>
      <c r="L28" s="230"/>
      <c r="M28" s="230"/>
      <c r="N28" s="214"/>
      <c r="O28" s="230"/>
      <c r="P28" s="230"/>
      <c r="Q28" s="230"/>
      <c r="R28" s="230"/>
      <c r="S28" s="214"/>
      <c r="T28" s="230"/>
      <c r="U28" s="230"/>
      <c r="V28" s="230"/>
      <c r="W28" s="230"/>
      <c r="X28" s="214"/>
      <c r="Y28" s="230"/>
      <c r="Z28" s="230"/>
      <c r="AA28" s="230"/>
      <c r="AB28" s="230"/>
      <c r="AD28" s="230"/>
      <c r="AE28" s="230"/>
      <c r="AF28" s="230"/>
      <c r="AG28" s="230"/>
      <c r="AI28" s="230"/>
      <c r="AJ28" s="230"/>
      <c r="AK28" s="230"/>
      <c r="AL28" s="230"/>
      <c r="AM28" s="214"/>
      <c r="AN28" s="230"/>
      <c r="AO28" s="230"/>
      <c r="AP28" s="230"/>
      <c r="AQ28" s="230"/>
      <c r="AR28" s="214"/>
      <c r="AS28" s="230"/>
      <c r="AT28" s="230"/>
      <c r="AU28" s="230"/>
      <c r="AV28" s="230"/>
      <c r="AW28" s="214"/>
      <c r="AX28" s="230"/>
      <c r="AY28" s="230"/>
      <c r="AZ28" s="230"/>
      <c r="BA28" s="230"/>
      <c r="BC28" s="230"/>
      <c r="BD28" s="230"/>
      <c r="BE28" s="230"/>
      <c r="BF28" s="230"/>
      <c r="BI28" s="230"/>
      <c r="BJ28" s="230"/>
      <c r="BK28" s="230"/>
      <c r="BL28" s="230"/>
      <c r="BM28" s="214"/>
      <c r="BN28" s="230"/>
      <c r="BO28" s="230"/>
      <c r="BP28" s="230"/>
      <c r="BQ28" s="230"/>
      <c r="BR28" s="214"/>
      <c r="BS28" s="230"/>
      <c r="BT28" s="230"/>
      <c r="BU28" s="230"/>
      <c r="BV28" s="230"/>
      <c r="BW28" s="214"/>
      <c r="BX28" s="230"/>
      <c r="BY28" s="230"/>
      <c r="BZ28" s="230"/>
      <c r="CA28" s="230"/>
      <c r="CC28" s="230"/>
      <c r="CD28" s="230"/>
      <c r="CE28" s="230"/>
      <c r="CF28" s="230"/>
      <c r="CH28" s="230"/>
      <c r="CI28" s="230"/>
      <c r="CJ28" s="230"/>
      <c r="CK28" s="230"/>
      <c r="CM28" s="230"/>
      <c r="CN28" s="230"/>
      <c r="CO28" s="230"/>
      <c r="CP28" s="230"/>
      <c r="CQ28" s="214"/>
      <c r="CR28" s="230"/>
      <c r="CS28" s="230"/>
      <c r="CT28" s="230"/>
      <c r="CU28" s="230"/>
      <c r="CV28" s="214"/>
      <c r="CW28" s="230"/>
      <c r="CX28" s="230"/>
      <c r="CY28" s="230"/>
      <c r="CZ28" s="230"/>
      <c r="DB28" s="230"/>
      <c r="DC28" s="230"/>
      <c r="DD28" s="230"/>
      <c r="DE28" s="230"/>
      <c r="DG28" s="230"/>
      <c r="DH28" s="230"/>
      <c r="DI28" s="230"/>
      <c r="DJ28" s="230"/>
    </row>
    <row r="29" spans="1:114" x14ac:dyDescent="0.3">
      <c r="A29" s="217" t="s">
        <v>177</v>
      </c>
      <c r="B29" s="217"/>
      <c r="D29" s="221" t="s">
        <v>922</v>
      </c>
      <c r="E29" s="221" t="s">
        <v>922</v>
      </c>
      <c r="F29" s="221" t="s">
        <v>922</v>
      </c>
      <c r="G29" s="221" t="s">
        <v>922</v>
      </c>
      <c r="H29" s="222"/>
      <c r="J29" s="224">
        <v>40</v>
      </c>
      <c r="K29" s="228"/>
      <c r="L29" s="228"/>
      <c r="M29" s="224">
        <f t="shared" ref="M29:M31" si="16">SUM(R29,W29,AB29,AG29)</f>
        <v>0</v>
      </c>
      <c r="O29" s="224"/>
      <c r="P29" s="228"/>
      <c r="Q29" s="228"/>
      <c r="R29" s="224"/>
      <c r="T29" s="224"/>
      <c r="U29" s="228"/>
      <c r="V29" s="228"/>
      <c r="W29" s="224"/>
      <c r="Y29" s="224"/>
      <c r="Z29" s="228"/>
      <c r="AA29" s="228"/>
      <c r="AB29" s="224"/>
      <c r="AD29" s="224"/>
      <c r="AE29" s="228"/>
      <c r="AF29" s="228"/>
      <c r="AG29" s="224"/>
      <c r="AI29" s="224">
        <v>59</v>
      </c>
      <c r="AJ29" s="228"/>
      <c r="AK29" s="228"/>
      <c r="AL29" s="224">
        <f t="shared" ref="AL29:AL31" si="17">SUM(AQ29,AV29,BA29,BF29)</f>
        <v>0</v>
      </c>
      <c r="AM29" s="201"/>
      <c r="AN29" s="224"/>
      <c r="AO29" s="228"/>
      <c r="AP29" s="228"/>
      <c r="AQ29" s="224"/>
      <c r="AS29" s="224"/>
      <c r="AT29" s="228"/>
      <c r="AU29" s="228"/>
      <c r="AV29" s="224"/>
      <c r="AX29" s="224"/>
      <c r="AY29" s="228"/>
      <c r="AZ29" s="228"/>
      <c r="BA29" s="224"/>
      <c r="BC29" s="224"/>
      <c r="BD29" s="228"/>
      <c r="BE29" s="228"/>
      <c r="BF29" s="224"/>
      <c r="BI29" s="295">
        <f t="shared" ref="BI29:BI31" si="18">SUM(BN29,BS29,BX29,CC29)</f>
        <v>0</v>
      </c>
      <c r="BJ29" s="228"/>
      <c r="BK29" s="228"/>
      <c r="BL29" s="224">
        <f t="shared" ref="BL29:BL31" si="19">SUM(BQ29,BV29,CA29,CF29)</f>
        <v>0</v>
      </c>
      <c r="BM29" s="201"/>
      <c r="BN29" s="224"/>
      <c r="BO29" s="228"/>
      <c r="BP29" s="228"/>
      <c r="BQ29" s="224"/>
      <c r="BS29" s="224"/>
      <c r="BT29" s="228"/>
      <c r="BU29" s="228"/>
      <c r="BV29" s="224"/>
      <c r="BX29" s="224"/>
      <c r="BY29" s="228"/>
      <c r="BZ29" s="228"/>
      <c r="CA29" s="224"/>
      <c r="CC29" s="224"/>
      <c r="CD29" s="228"/>
      <c r="CE29" s="228"/>
      <c r="CF29" s="224"/>
      <c r="CH29" s="224">
        <f>SUM(CM29,CR29,CW29,DB29)</f>
        <v>0</v>
      </c>
      <c r="CI29" s="228"/>
      <c r="CJ29" s="228"/>
      <c r="CK29" s="224">
        <f>SUM(CP29,CU29,CZ29,DE29)</f>
        <v>0</v>
      </c>
      <c r="CM29" s="224"/>
      <c r="CN29" s="228"/>
      <c r="CO29" s="228"/>
      <c r="CP29" s="224"/>
      <c r="CR29" s="224"/>
      <c r="CS29" s="228"/>
      <c r="CT29" s="228"/>
      <c r="CU29" s="224"/>
      <c r="CW29" s="224"/>
      <c r="CX29" s="228"/>
      <c r="CY29" s="228"/>
      <c r="CZ29" s="224"/>
      <c r="DB29" s="224"/>
      <c r="DC29" s="228"/>
      <c r="DD29" s="228"/>
      <c r="DE29" s="224"/>
      <c r="DG29" s="224">
        <f>SUM(J29,AI29,BI29,CH29)</f>
        <v>99</v>
      </c>
      <c r="DH29" s="228"/>
      <c r="DI29" s="228"/>
      <c r="DJ29" s="224">
        <f>SUM(M29,AL29,BL29,CK29)</f>
        <v>0</v>
      </c>
    </row>
    <row r="30" spans="1:114" x14ac:dyDescent="0.3">
      <c r="A30" s="217" t="s">
        <v>959</v>
      </c>
      <c r="B30" s="217"/>
      <c r="D30" s="221"/>
      <c r="E30" s="221"/>
      <c r="F30" s="221"/>
      <c r="G30" s="221"/>
      <c r="H30" s="222"/>
      <c r="J30" s="224"/>
      <c r="K30" s="228"/>
      <c r="L30" s="228"/>
      <c r="M30" s="224"/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224"/>
      <c r="AJ30" s="228"/>
      <c r="AK30" s="228"/>
      <c r="AL30" s="224"/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321"/>
      <c r="BJ30" s="228"/>
      <c r="BK30" s="228"/>
      <c r="BL30" s="224"/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/>
      <c r="CI30" s="228"/>
      <c r="CJ30" s="228"/>
      <c r="CK30" s="224"/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/>
      <c r="DH30" s="228"/>
      <c r="DI30" s="228"/>
      <c r="DJ30" s="224"/>
    </row>
    <row r="31" spans="1:114" x14ac:dyDescent="0.3">
      <c r="A31" s="217" t="s">
        <v>178</v>
      </c>
      <c r="B31" s="217"/>
      <c r="D31" s="221" t="s">
        <v>922</v>
      </c>
      <c r="E31" s="221" t="s">
        <v>922</v>
      </c>
      <c r="F31" s="221" t="s">
        <v>922</v>
      </c>
      <c r="G31" s="221" t="s">
        <v>922</v>
      </c>
      <c r="H31" s="222"/>
      <c r="J31" s="224">
        <v>80</v>
      </c>
      <c r="K31" s="228"/>
      <c r="L31" s="228"/>
      <c r="M31" s="224">
        <f t="shared" si="16"/>
        <v>0</v>
      </c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224">
        <v>87</v>
      </c>
      <c r="AJ31" s="228"/>
      <c r="AK31" s="228"/>
      <c r="AL31" s="224">
        <f t="shared" si="17"/>
        <v>0</v>
      </c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295">
        <f t="shared" si="18"/>
        <v>0</v>
      </c>
      <c r="BJ31" s="228"/>
      <c r="BK31" s="228"/>
      <c r="BL31" s="224">
        <f t="shared" si="19"/>
        <v>0</v>
      </c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>
        <f t="shared" ref="CH31" si="20">SUM(CM31,CR31,CW31,DB31)</f>
        <v>0</v>
      </c>
      <c r="CI31" s="228"/>
      <c r="CJ31" s="228"/>
      <c r="CK31" s="224">
        <f t="shared" ref="CK31" si="21">SUM(CP31,CU31,CZ31,DE31)</f>
        <v>0</v>
      </c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>
        <f t="shared" ref="DG31" si="22">SUM(J31,AI31,BI31,CH31)</f>
        <v>167</v>
      </c>
      <c r="DH31" s="228"/>
      <c r="DI31" s="228"/>
      <c r="DJ31" s="224">
        <f t="shared" ref="DJ31" si="23">SUM(M31,AL31,BL31,CK31)</f>
        <v>0</v>
      </c>
    </row>
    <row r="32" spans="1:114" x14ac:dyDescent="0.3">
      <c r="A32" s="220" t="s">
        <v>954</v>
      </c>
      <c r="B32" s="220"/>
      <c r="D32" s="211"/>
      <c r="E32" s="211"/>
      <c r="F32" s="211"/>
      <c r="G32" s="211"/>
      <c r="H32" s="201"/>
      <c r="J32" s="244"/>
      <c r="K32" s="322"/>
      <c r="L32" s="322"/>
      <c r="M32" s="244"/>
      <c r="O32" s="244"/>
      <c r="P32" s="322"/>
      <c r="Q32" s="322"/>
      <c r="R32" s="244"/>
      <c r="T32" s="244"/>
      <c r="U32" s="322"/>
      <c r="V32" s="322"/>
      <c r="W32" s="244"/>
      <c r="Y32" s="244"/>
      <c r="Z32" s="322"/>
      <c r="AA32" s="322"/>
      <c r="AB32" s="244"/>
      <c r="AD32" s="244"/>
      <c r="AE32" s="322"/>
      <c r="AF32" s="322"/>
      <c r="AG32" s="244"/>
      <c r="AI32" s="244"/>
      <c r="AJ32" s="322"/>
      <c r="AK32" s="322"/>
      <c r="AL32" s="244"/>
      <c r="AM32" s="201"/>
      <c r="AN32" s="244"/>
      <c r="AO32" s="322"/>
      <c r="AP32" s="322"/>
      <c r="AQ32" s="244"/>
      <c r="AS32" s="244"/>
      <c r="AT32" s="322"/>
      <c r="AU32" s="322"/>
      <c r="AV32" s="244"/>
      <c r="AX32" s="244"/>
      <c r="AY32" s="322"/>
      <c r="AZ32" s="322"/>
      <c r="BA32" s="244"/>
      <c r="BC32" s="244"/>
      <c r="BD32" s="322"/>
      <c r="BE32" s="322"/>
      <c r="BF32" s="244"/>
      <c r="BI32" s="244"/>
      <c r="BJ32" s="322"/>
      <c r="BK32" s="322"/>
      <c r="BL32" s="244"/>
      <c r="BM32" s="201"/>
      <c r="BN32" s="244"/>
      <c r="BO32" s="322"/>
      <c r="BP32" s="322"/>
      <c r="BQ32" s="244"/>
      <c r="BS32" s="244"/>
      <c r="BT32" s="322"/>
      <c r="BU32" s="322"/>
      <c r="BV32" s="244"/>
      <c r="BX32" s="244"/>
      <c r="BY32" s="322"/>
      <c r="BZ32" s="322"/>
      <c r="CA32" s="244"/>
      <c r="CC32" s="244"/>
      <c r="CD32" s="322"/>
      <c r="CE32" s="322"/>
      <c r="CF32" s="244"/>
      <c r="CH32" s="244"/>
      <c r="CI32" s="322"/>
      <c r="CJ32" s="322"/>
      <c r="CK32" s="244"/>
      <c r="CM32" s="244"/>
      <c r="CN32" s="322"/>
      <c r="CO32" s="322"/>
      <c r="CP32" s="244"/>
      <c r="CR32" s="244"/>
      <c r="CS32" s="322"/>
      <c r="CT32" s="322"/>
      <c r="CU32" s="244"/>
      <c r="CW32" s="244"/>
      <c r="CX32" s="322"/>
      <c r="CY32" s="322"/>
      <c r="CZ32" s="244"/>
      <c r="DB32" s="244"/>
      <c r="DC32" s="322"/>
      <c r="DD32" s="322"/>
      <c r="DE32" s="244"/>
      <c r="DG32" s="244"/>
      <c r="DH32" s="322"/>
      <c r="DI32" s="322"/>
      <c r="DJ32" s="244"/>
    </row>
    <row r="33" spans="1:114" s="201" customFormat="1" x14ac:dyDescent="0.3">
      <c r="D33" s="211"/>
      <c r="J33" s="244"/>
      <c r="K33" s="244"/>
      <c r="L33" s="244"/>
      <c r="M33" s="244"/>
      <c r="O33" s="244"/>
      <c r="P33" s="244"/>
      <c r="Q33" s="244"/>
      <c r="R33" s="244"/>
      <c r="T33" s="244"/>
      <c r="U33" s="244"/>
      <c r="V33" s="244"/>
      <c r="W33" s="244"/>
      <c r="Y33" s="244"/>
      <c r="Z33" s="244"/>
      <c r="AA33" s="244"/>
      <c r="AB33" s="244"/>
      <c r="AD33" s="244"/>
      <c r="AE33" s="244"/>
      <c r="AF33" s="244"/>
      <c r="AG33" s="244"/>
      <c r="AI33" s="244"/>
      <c r="AJ33" s="244"/>
      <c r="AK33" s="244"/>
      <c r="AL33" s="244"/>
      <c r="AN33" s="244"/>
      <c r="AO33" s="244"/>
      <c r="AP33" s="244"/>
      <c r="AQ33" s="244"/>
      <c r="AS33" s="244"/>
      <c r="AT33" s="244"/>
      <c r="AU33" s="244"/>
      <c r="AV33" s="244"/>
      <c r="AX33" s="244"/>
      <c r="AY33" s="244"/>
      <c r="AZ33" s="244"/>
      <c r="BA33" s="244"/>
      <c r="BC33" s="244"/>
      <c r="BD33" s="244"/>
      <c r="BE33" s="244"/>
      <c r="BF33" s="244"/>
      <c r="BI33" s="244"/>
      <c r="BJ33" s="244"/>
      <c r="BK33" s="244"/>
      <c r="BL33" s="244"/>
      <c r="BN33" s="244"/>
      <c r="BO33" s="244"/>
      <c r="BP33" s="244"/>
      <c r="BQ33" s="244"/>
      <c r="BS33" s="244"/>
      <c r="BT33" s="244"/>
      <c r="BU33" s="244"/>
      <c r="BV33" s="244"/>
      <c r="BX33" s="244"/>
      <c r="BY33" s="244"/>
      <c r="BZ33" s="244"/>
      <c r="CA33" s="244"/>
      <c r="CC33" s="244"/>
      <c r="CD33" s="244"/>
      <c r="CE33" s="244"/>
      <c r="CF33" s="244"/>
      <c r="CH33" s="244"/>
      <c r="CI33" s="244"/>
      <c r="CJ33" s="244"/>
      <c r="CK33" s="244"/>
      <c r="CM33" s="244"/>
      <c r="CN33" s="244"/>
      <c r="CO33" s="244"/>
      <c r="CP33" s="244"/>
      <c r="CR33" s="244"/>
      <c r="CS33" s="244"/>
      <c r="CT33" s="244"/>
      <c r="CU33" s="244"/>
      <c r="CW33" s="244"/>
      <c r="CX33" s="244"/>
      <c r="CY33" s="244"/>
      <c r="CZ33" s="244"/>
      <c r="DB33" s="244"/>
      <c r="DC33" s="244"/>
      <c r="DD33" s="244"/>
      <c r="DE33" s="244"/>
      <c r="DG33" s="244"/>
      <c r="DH33" s="244"/>
      <c r="DI33" s="244"/>
      <c r="DJ33" s="244"/>
    </row>
    <row r="34" spans="1:114" s="242" customFormat="1" ht="28.8" x14ac:dyDescent="0.3">
      <c r="A34" s="212" t="s">
        <v>0</v>
      </c>
      <c r="B34" s="213" t="s">
        <v>181</v>
      </c>
      <c r="C34" s="214"/>
      <c r="D34" s="215"/>
      <c r="E34" s="216"/>
      <c r="F34" s="216"/>
      <c r="G34" s="216"/>
      <c r="H34" s="216"/>
      <c r="I34" s="214"/>
      <c r="J34" s="230"/>
      <c r="K34" s="230"/>
      <c r="L34" s="230"/>
      <c r="M34" s="230"/>
      <c r="N34" s="214"/>
      <c r="O34" s="230"/>
      <c r="P34" s="230"/>
      <c r="Q34" s="230"/>
      <c r="R34" s="230"/>
      <c r="S34" s="214"/>
      <c r="T34" s="230"/>
      <c r="U34" s="230"/>
      <c r="V34" s="230"/>
      <c r="W34" s="230"/>
      <c r="X34" s="214"/>
      <c r="Y34" s="230"/>
      <c r="Z34" s="230"/>
      <c r="AA34" s="230"/>
      <c r="AB34" s="230"/>
      <c r="AD34" s="230"/>
      <c r="AE34" s="230"/>
      <c r="AF34" s="230"/>
      <c r="AG34" s="230"/>
      <c r="AI34" s="230"/>
      <c r="AJ34" s="230"/>
      <c r="AK34" s="230"/>
      <c r="AL34" s="230"/>
      <c r="AM34" s="214"/>
      <c r="AN34" s="230"/>
      <c r="AO34" s="230"/>
      <c r="AP34" s="230"/>
      <c r="AQ34" s="230"/>
      <c r="AR34" s="214"/>
      <c r="AS34" s="230"/>
      <c r="AT34" s="230"/>
      <c r="AU34" s="230"/>
      <c r="AV34" s="230"/>
      <c r="AW34" s="214"/>
      <c r="AX34" s="230"/>
      <c r="AY34" s="230"/>
      <c r="AZ34" s="230"/>
      <c r="BA34" s="230"/>
      <c r="BC34" s="230"/>
      <c r="BD34" s="230"/>
      <c r="BE34" s="230"/>
      <c r="BF34" s="230"/>
      <c r="BI34" s="230"/>
      <c r="BJ34" s="230"/>
      <c r="BK34" s="230"/>
      <c r="BL34" s="230"/>
      <c r="BM34" s="214"/>
      <c r="BN34" s="230"/>
      <c r="BO34" s="230"/>
      <c r="BP34" s="230"/>
      <c r="BQ34" s="230"/>
      <c r="BR34" s="214"/>
      <c r="BS34" s="230"/>
      <c r="BT34" s="230"/>
      <c r="BU34" s="230"/>
      <c r="BV34" s="230"/>
      <c r="BW34" s="214"/>
      <c r="BX34" s="230"/>
      <c r="BY34" s="230"/>
      <c r="BZ34" s="230"/>
      <c r="CA34" s="230"/>
      <c r="CC34" s="230"/>
      <c r="CD34" s="230"/>
      <c r="CE34" s="230"/>
      <c r="CF34" s="230"/>
      <c r="CH34" s="230"/>
      <c r="CI34" s="230"/>
      <c r="CJ34" s="230"/>
      <c r="CK34" s="230"/>
      <c r="CM34" s="230"/>
      <c r="CN34" s="230"/>
      <c r="CO34" s="230"/>
      <c r="CP34" s="230"/>
      <c r="CQ34" s="214"/>
      <c r="CR34" s="230"/>
      <c r="CS34" s="230"/>
      <c r="CT34" s="230"/>
      <c r="CU34" s="230"/>
      <c r="CV34" s="214"/>
      <c r="CW34" s="230"/>
      <c r="CX34" s="230"/>
      <c r="CY34" s="230"/>
      <c r="CZ34" s="230"/>
      <c r="DB34" s="230"/>
      <c r="DC34" s="230"/>
      <c r="DD34" s="230"/>
      <c r="DE34" s="230"/>
      <c r="DG34" s="230"/>
      <c r="DH34" s="230"/>
      <c r="DI34" s="230"/>
      <c r="DJ34" s="230"/>
    </row>
    <row r="35" spans="1:114" x14ac:dyDescent="0.3">
      <c r="A35" s="223" t="s">
        <v>78</v>
      </c>
      <c r="B35" s="223"/>
      <c r="D35" s="221"/>
      <c r="E35" s="222"/>
      <c r="F35" s="222"/>
      <c r="G35" s="222"/>
      <c r="H35" s="222"/>
      <c r="J35" s="228"/>
      <c r="K35" s="224">
        <v>360</v>
      </c>
      <c r="L35" s="228"/>
      <c r="M35" s="228"/>
      <c r="O35" s="228"/>
      <c r="P35" s="224"/>
      <c r="Q35" s="228"/>
      <c r="R35" s="228"/>
      <c r="T35" s="228"/>
      <c r="U35" s="224"/>
      <c r="V35" s="228"/>
      <c r="W35" s="228"/>
      <c r="Y35" s="228"/>
      <c r="Z35" s="224"/>
      <c r="AA35" s="228"/>
      <c r="AB35" s="228"/>
      <c r="AD35" s="228"/>
      <c r="AE35" s="224"/>
      <c r="AF35" s="228"/>
      <c r="AG35" s="228"/>
      <c r="AI35" s="296"/>
      <c r="AJ35" s="224">
        <f>SUM(AO35,AT35,AY35,BD35)</f>
        <v>0</v>
      </c>
      <c r="AK35" s="228"/>
      <c r="AL35" s="228"/>
      <c r="AM35" s="201"/>
      <c r="AN35" s="228"/>
      <c r="AO35" s="224"/>
      <c r="AP35" s="228"/>
      <c r="AQ35" s="228"/>
      <c r="AS35" s="228"/>
      <c r="AT35" s="224"/>
      <c r="AU35" s="228"/>
      <c r="AV35" s="228"/>
      <c r="AX35" s="228"/>
      <c r="AY35" s="224"/>
      <c r="AZ35" s="228"/>
      <c r="BA35" s="228"/>
      <c r="BC35" s="228"/>
      <c r="BD35" s="224"/>
      <c r="BE35" s="228"/>
      <c r="BF35" s="228"/>
      <c r="BI35" s="296"/>
      <c r="BJ35" s="224">
        <f>SUM(BO35,BT35,BY35,CD35)</f>
        <v>0</v>
      </c>
      <c r="BK35" s="228"/>
      <c r="BL35" s="228"/>
      <c r="BM35" s="201"/>
      <c r="BN35" s="228"/>
      <c r="BO35" s="224"/>
      <c r="BP35" s="228"/>
      <c r="BQ35" s="228"/>
      <c r="BS35" s="228"/>
      <c r="BT35" s="224"/>
      <c r="BU35" s="228"/>
      <c r="BV35" s="228"/>
      <c r="BX35" s="228"/>
      <c r="BY35" s="224"/>
      <c r="BZ35" s="228"/>
      <c r="CA35" s="228"/>
      <c r="CC35" s="228"/>
      <c r="CD35" s="224"/>
      <c r="CE35" s="228"/>
      <c r="CF35" s="228"/>
      <c r="CH35" s="228"/>
      <c r="CI35" s="224">
        <f>SUM(CN35,CS35,CX35,DC35)</f>
        <v>0</v>
      </c>
      <c r="CJ35" s="228"/>
      <c r="CK35" s="228"/>
      <c r="CM35" s="228"/>
      <c r="CN35" s="224"/>
      <c r="CO35" s="228"/>
      <c r="CP35" s="228"/>
      <c r="CR35" s="228"/>
      <c r="CS35" s="224"/>
      <c r="CT35" s="228"/>
      <c r="CU35" s="228"/>
      <c r="CW35" s="228"/>
      <c r="CX35" s="224"/>
      <c r="CY35" s="228"/>
      <c r="CZ35" s="228"/>
      <c r="DB35" s="228"/>
      <c r="DC35" s="224"/>
      <c r="DD35" s="228"/>
      <c r="DE35" s="228"/>
      <c r="DG35" s="228"/>
      <c r="DH35" s="224">
        <f>SUM(K35,AJ35,BJ35,CI35)</f>
        <v>360</v>
      </c>
      <c r="DI35" s="228"/>
      <c r="DJ35" s="228"/>
    </row>
    <row r="36" spans="1:114" x14ac:dyDescent="0.3">
      <c r="A36" s="223" t="s">
        <v>79</v>
      </c>
      <c r="B36" s="223"/>
      <c r="D36" s="221"/>
      <c r="E36" s="222"/>
      <c r="F36" s="222"/>
      <c r="G36" s="222"/>
      <c r="H36" s="222"/>
      <c r="J36" s="228"/>
      <c r="K36" s="224">
        <f t="shared" ref="K36" si="24">SUM(P36,U36,Z36,AE36)</f>
        <v>0</v>
      </c>
      <c r="L36" s="228"/>
      <c r="M36" s="228"/>
      <c r="O36" s="228"/>
      <c r="P36" s="224"/>
      <c r="Q36" s="228"/>
      <c r="R36" s="228"/>
      <c r="T36" s="228"/>
      <c r="U36" s="224"/>
      <c r="V36" s="228"/>
      <c r="W36" s="228"/>
      <c r="Y36" s="228"/>
      <c r="Z36" s="224"/>
      <c r="AA36" s="228"/>
      <c r="AB36" s="228"/>
      <c r="AD36" s="228"/>
      <c r="AE36" s="224"/>
      <c r="AF36" s="228"/>
      <c r="AG36" s="228"/>
      <c r="AI36" s="296"/>
      <c r="AJ36" s="224">
        <v>544</v>
      </c>
      <c r="AK36" s="228"/>
      <c r="AL36" s="228"/>
      <c r="AM36" s="201"/>
      <c r="AN36" s="228"/>
      <c r="AO36" s="224"/>
      <c r="AP36" s="228"/>
      <c r="AQ36" s="228"/>
      <c r="AS36" s="228"/>
      <c r="AT36" s="224"/>
      <c r="AU36" s="228"/>
      <c r="AV36" s="228"/>
      <c r="AX36" s="228"/>
      <c r="AY36" s="224"/>
      <c r="AZ36" s="228"/>
      <c r="BA36" s="228"/>
      <c r="BC36" s="228"/>
      <c r="BD36" s="224"/>
      <c r="BE36" s="228"/>
      <c r="BF36" s="228"/>
      <c r="BI36" s="296"/>
      <c r="BJ36" s="224">
        <f t="shared" ref="BJ36" si="25">SUM(BO36,BT36,BY36,CD36)</f>
        <v>0</v>
      </c>
      <c r="BK36" s="228"/>
      <c r="BL36" s="228"/>
      <c r="BM36" s="201"/>
      <c r="BN36" s="228"/>
      <c r="BO36" s="224"/>
      <c r="BP36" s="228"/>
      <c r="BQ36" s="228"/>
      <c r="BS36" s="228"/>
      <c r="BT36" s="224"/>
      <c r="BU36" s="228"/>
      <c r="BV36" s="228"/>
      <c r="BX36" s="228"/>
      <c r="BY36" s="224"/>
      <c r="BZ36" s="228"/>
      <c r="CA36" s="228"/>
      <c r="CC36" s="228"/>
      <c r="CD36" s="224"/>
      <c r="CE36" s="228"/>
      <c r="CF36" s="228"/>
      <c r="CH36" s="228"/>
      <c r="CI36" s="224">
        <f t="shared" ref="CI36" si="26">SUM(CN36,CS36,CX36,DC36)</f>
        <v>0</v>
      </c>
      <c r="CJ36" s="228"/>
      <c r="CK36" s="228"/>
      <c r="CM36" s="228"/>
      <c r="CN36" s="224"/>
      <c r="CO36" s="228"/>
      <c r="CP36" s="228"/>
      <c r="CR36" s="228"/>
      <c r="CS36" s="224"/>
      <c r="CT36" s="228"/>
      <c r="CU36" s="228"/>
      <c r="CW36" s="228"/>
      <c r="CX36" s="224"/>
      <c r="CY36" s="228"/>
      <c r="CZ36" s="228"/>
      <c r="DB36" s="228"/>
      <c r="DC36" s="224"/>
      <c r="DD36" s="228"/>
      <c r="DE36" s="228"/>
      <c r="DG36" s="228"/>
      <c r="DH36" s="224">
        <f t="shared" ref="DH36" si="27">SUM(K36,AJ36,BJ36,CI36)</f>
        <v>544</v>
      </c>
      <c r="DI36" s="228"/>
      <c r="DJ36" s="228"/>
    </row>
    <row r="37" spans="1:114" s="201" customFormat="1" outlineLevel="1" x14ac:dyDescent="0.3">
      <c r="D37" s="211"/>
      <c r="J37" s="244"/>
      <c r="K37" s="244"/>
      <c r="L37" s="244"/>
      <c r="M37" s="244"/>
      <c r="O37" s="244"/>
      <c r="P37" s="244"/>
      <c r="Q37" s="244"/>
      <c r="R37" s="244"/>
      <c r="T37" s="244"/>
      <c r="U37" s="244"/>
      <c r="V37" s="244"/>
      <c r="W37" s="244"/>
      <c r="Y37" s="244"/>
      <c r="Z37" s="244"/>
      <c r="AA37" s="244"/>
      <c r="AB37" s="244"/>
      <c r="AD37" s="244"/>
      <c r="AE37" s="244"/>
      <c r="AF37" s="244"/>
      <c r="AG37" s="244"/>
      <c r="AI37" s="244"/>
      <c r="AJ37" s="244"/>
      <c r="AK37" s="244"/>
      <c r="AL37" s="244"/>
      <c r="AN37" s="244"/>
      <c r="AO37" s="244"/>
      <c r="AP37" s="244"/>
      <c r="AQ37" s="244"/>
      <c r="AS37" s="244"/>
      <c r="AT37" s="244"/>
      <c r="AU37" s="244"/>
      <c r="AV37" s="244"/>
      <c r="AX37" s="244"/>
      <c r="AY37" s="244"/>
      <c r="AZ37" s="244"/>
      <c r="BA37" s="244"/>
      <c r="BC37" s="244"/>
      <c r="BD37" s="244"/>
      <c r="BE37" s="244"/>
      <c r="BF37" s="244"/>
      <c r="BI37" s="244"/>
      <c r="BJ37" s="244"/>
      <c r="BK37" s="244"/>
      <c r="BL37" s="244"/>
      <c r="BN37" s="244"/>
      <c r="BO37" s="244"/>
      <c r="BP37" s="244"/>
      <c r="BQ37" s="244"/>
      <c r="BS37" s="244"/>
      <c r="BT37" s="244"/>
      <c r="BU37" s="244"/>
      <c r="BV37" s="244"/>
      <c r="BX37" s="244"/>
      <c r="BY37" s="244"/>
      <c r="BZ37" s="244"/>
      <c r="CA37" s="244"/>
      <c r="CC37" s="244"/>
      <c r="CD37" s="244"/>
      <c r="CE37" s="244"/>
      <c r="CF37" s="244"/>
      <c r="CH37" s="244"/>
      <c r="CI37" s="244"/>
      <c r="CJ37" s="244"/>
      <c r="CK37" s="244"/>
      <c r="CM37" s="244"/>
      <c r="CN37" s="244"/>
      <c r="CO37" s="244"/>
      <c r="CP37" s="244"/>
      <c r="CR37" s="244"/>
      <c r="CS37" s="244"/>
      <c r="CT37" s="244"/>
      <c r="CU37" s="244"/>
      <c r="CW37" s="244"/>
      <c r="CX37" s="244"/>
      <c r="CY37" s="244"/>
      <c r="CZ37" s="244"/>
      <c r="DB37" s="244"/>
      <c r="DC37" s="244"/>
      <c r="DD37" s="244"/>
      <c r="DE37" s="244"/>
      <c r="DG37" s="244"/>
      <c r="DH37" s="244"/>
      <c r="DI37" s="244"/>
      <c r="DJ37" s="244"/>
    </row>
    <row r="38" spans="1:114" s="242" customFormat="1" outlineLevel="1" x14ac:dyDescent="0.3">
      <c r="A38" s="212" t="s">
        <v>195</v>
      </c>
      <c r="B38" s="212"/>
      <c r="C38" s="214"/>
      <c r="D38" s="215"/>
      <c r="E38" s="216"/>
      <c r="F38" s="216"/>
      <c r="G38" s="216"/>
      <c r="H38" s="216"/>
      <c r="I38" s="214"/>
      <c r="J38" s="230"/>
      <c r="K38" s="230"/>
      <c r="L38" s="230"/>
      <c r="M38" s="230"/>
      <c r="N38" s="214"/>
      <c r="O38" s="230"/>
      <c r="P38" s="230"/>
      <c r="Q38" s="230"/>
      <c r="R38" s="230"/>
      <c r="S38" s="214"/>
      <c r="T38" s="230"/>
      <c r="U38" s="230"/>
      <c r="V38" s="230"/>
      <c r="W38" s="230"/>
      <c r="X38" s="214"/>
      <c r="Y38" s="230"/>
      <c r="Z38" s="230"/>
      <c r="AA38" s="230"/>
      <c r="AB38" s="230"/>
      <c r="AD38" s="230"/>
      <c r="AE38" s="230"/>
      <c r="AF38" s="230"/>
      <c r="AG38" s="230"/>
      <c r="AI38" s="230"/>
      <c r="AJ38" s="230"/>
      <c r="AK38" s="230"/>
      <c r="AL38" s="230"/>
      <c r="AM38" s="214"/>
      <c r="AN38" s="230"/>
      <c r="AO38" s="230"/>
      <c r="AP38" s="230"/>
      <c r="AQ38" s="230"/>
      <c r="AR38" s="214"/>
      <c r="AS38" s="230"/>
      <c r="AT38" s="230"/>
      <c r="AU38" s="230"/>
      <c r="AV38" s="230"/>
      <c r="AW38" s="214"/>
      <c r="AX38" s="230"/>
      <c r="AY38" s="230"/>
      <c r="AZ38" s="230"/>
      <c r="BA38" s="230"/>
      <c r="BC38" s="230"/>
      <c r="BD38" s="230"/>
      <c r="BE38" s="230"/>
      <c r="BF38" s="230"/>
      <c r="BI38" s="230"/>
      <c r="BJ38" s="230"/>
      <c r="BK38" s="230"/>
      <c r="BL38" s="230"/>
      <c r="BM38" s="214"/>
      <c r="BN38" s="230"/>
      <c r="BO38" s="230"/>
      <c r="BP38" s="230"/>
      <c r="BQ38" s="230"/>
      <c r="BR38" s="214"/>
      <c r="BS38" s="230"/>
      <c r="BT38" s="230"/>
      <c r="BU38" s="230"/>
      <c r="BV38" s="230"/>
      <c r="BW38" s="214"/>
      <c r="BX38" s="230"/>
      <c r="BY38" s="230"/>
      <c r="BZ38" s="230"/>
      <c r="CA38" s="230"/>
      <c r="CC38" s="230"/>
      <c r="CD38" s="230"/>
      <c r="CE38" s="230"/>
      <c r="CF38" s="230"/>
      <c r="CH38" s="230"/>
      <c r="CI38" s="230"/>
      <c r="CJ38" s="230"/>
      <c r="CK38" s="230"/>
      <c r="CM38" s="230"/>
      <c r="CN38" s="230"/>
      <c r="CO38" s="230"/>
      <c r="CP38" s="230"/>
      <c r="CQ38" s="214"/>
      <c r="CR38" s="230"/>
      <c r="CS38" s="230"/>
      <c r="CT38" s="230"/>
      <c r="CU38" s="230"/>
      <c r="CV38" s="214"/>
      <c r="CW38" s="230"/>
      <c r="CX38" s="230"/>
      <c r="CY38" s="230"/>
      <c r="CZ38" s="230"/>
      <c r="DB38" s="230"/>
      <c r="DC38" s="230"/>
      <c r="DD38" s="230"/>
      <c r="DE38" s="230"/>
      <c r="DG38" s="230"/>
      <c r="DH38" s="230"/>
      <c r="DI38" s="230"/>
      <c r="DJ38" s="230"/>
    </row>
    <row r="39" spans="1:114" outlineLevel="1" x14ac:dyDescent="0.3">
      <c r="A39" s="224" t="s">
        <v>199</v>
      </c>
      <c r="B39" s="224"/>
      <c r="D39" s="221"/>
      <c r="E39" s="222"/>
      <c r="F39" s="222"/>
      <c r="G39" s="222"/>
      <c r="H39" s="222"/>
      <c r="I39" s="244"/>
      <c r="J39" s="228"/>
      <c r="K39" s="228"/>
      <c r="L39" s="228"/>
      <c r="M39" s="228"/>
      <c r="O39" s="228"/>
      <c r="P39" s="228"/>
      <c r="Q39" s="228"/>
      <c r="R39" s="228"/>
      <c r="T39" s="228"/>
      <c r="U39" s="228"/>
      <c r="V39" s="228"/>
      <c r="W39" s="228"/>
      <c r="Y39" s="228"/>
      <c r="Z39" s="228"/>
      <c r="AA39" s="228"/>
      <c r="AB39" s="228"/>
      <c r="AD39" s="228"/>
      <c r="AE39" s="228"/>
      <c r="AF39" s="228"/>
      <c r="AG39" s="228"/>
      <c r="AI39" s="228"/>
      <c r="AJ39" s="228"/>
      <c r="AK39" s="228"/>
      <c r="AL39" s="228"/>
      <c r="AM39" s="201"/>
      <c r="AN39" s="228"/>
      <c r="AO39" s="228"/>
      <c r="AP39" s="228"/>
      <c r="AQ39" s="228"/>
      <c r="AS39" s="228"/>
      <c r="AT39" s="228"/>
      <c r="AU39" s="228"/>
      <c r="AV39" s="228"/>
      <c r="AX39" s="228"/>
      <c r="AY39" s="228"/>
      <c r="AZ39" s="228"/>
      <c r="BA39" s="228"/>
      <c r="BC39" s="228"/>
      <c r="BD39" s="228"/>
      <c r="BE39" s="228"/>
      <c r="BF39" s="228"/>
      <c r="BI39" s="228"/>
      <c r="BJ39" s="228"/>
      <c r="BK39" s="228"/>
      <c r="BL39" s="228"/>
      <c r="BM39" s="201"/>
      <c r="BN39" s="228"/>
      <c r="BO39" s="228"/>
      <c r="BP39" s="228"/>
      <c r="BQ39" s="228"/>
      <c r="BS39" s="228"/>
      <c r="BT39" s="228"/>
      <c r="BU39" s="228"/>
      <c r="BV39" s="228"/>
      <c r="BX39" s="228"/>
      <c r="BY39" s="228"/>
      <c r="BZ39" s="228"/>
      <c r="CA39" s="228"/>
      <c r="CC39" s="228"/>
      <c r="CD39" s="228"/>
      <c r="CE39" s="228"/>
      <c r="CF39" s="228"/>
      <c r="CH39" s="228"/>
      <c r="CI39" s="228"/>
      <c r="CJ39" s="228"/>
      <c r="CK39" s="228"/>
      <c r="CL39" s="297"/>
      <c r="CM39" s="228"/>
      <c r="CN39" s="228"/>
      <c r="CO39" s="228"/>
      <c r="CP39" s="228"/>
      <c r="CR39" s="228"/>
      <c r="CS39" s="228"/>
      <c r="CT39" s="228"/>
      <c r="CU39" s="228"/>
      <c r="CW39" s="228"/>
      <c r="CX39" s="228"/>
      <c r="CY39" s="228"/>
      <c r="CZ39" s="228"/>
      <c r="DB39" s="228"/>
      <c r="DC39" s="228"/>
      <c r="DD39" s="228"/>
      <c r="DE39" s="228"/>
      <c r="DG39" s="228"/>
      <c r="DH39" s="228"/>
      <c r="DI39" s="228"/>
      <c r="DJ39" s="228"/>
    </row>
    <row r="40" spans="1:114" outlineLevel="1" x14ac:dyDescent="0.3">
      <c r="A40" s="224" t="s">
        <v>192</v>
      </c>
      <c r="B40" s="224"/>
      <c r="D40" s="221"/>
      <c r="E40" s="222"/>
      <c r="F40" s="222"/>
      <c r="G40" s="222"/>
      <c r="H40" s="222"/>
      <c r="I40" s="244"/>
      <c r="J40" s="228"/>
      <c r="K40" s="228"/>
      <c r="L40" s="228"/>
      <c r="M40" s="228"/>
      <c r="O40" s="228"/>
      <c r="P40" s="228"/>
      <c r="Q40" s="228"/>
      <c r="R40" s="228"/>
      <c r="T40" s="228"/>
      <c r="U40" s="228"/>
      <c r="V40" s="228"/>
      <c r="W40" s="228"/>
      <c r="Y40" s="228"/>
      <c r="Z40" s="228"/>
      <c r="AA40" s="228"/>
      <c r="AB40" s="228"/>
      <c r="AD40" s="228"/>
      <c r="AE40" s="228"/>
      <c r="AF40" s="228"/>
      <c r="AG40" s="228"/>
      <c r="AI40" s="228"/>
      <c r="AJ40" s="228"/>
      <c r="AK40" s="228"/>
      <c r="AL40" s="228"/>
      <c r="AM40" s="201"/>
      <c r="AN40" s="228"/>
      <c r="AO40" s="228"/>
      <c r="AP40" s="228"/>
      <c r="AQ40" s="228"/>
      <c r="AS40" s="228"/>
      <c r="AT40" s="228"/>
      <c r="AU40" s="228"/>
      <c r="AV40" s="228"/>
      <c r="AX40" s="228"/>
      <c r="AY40" s="228"/>
      <c r="AZ40" s="228"/>
      <c r="BA40" s="228"/>
      <c r="BC40" s="228"/>
      <c r="BD40" s="228"/>
      <c r="BE40" s="228"/>
      <c r="BF40" s="228"/>
      <c r="BI40" s="228"/>
      <c r="BJ40" s="228"/>
      <c r="BK40" s="228"/>
      <c r="BL40" s="228"/>
      <c r="BM40" s="201"/>
      <c r="BN40" s="228"/>
      <c r="BO40" s="228"/>
      <c r="BP40" s="228"/>
      <c r="BQ40" s="228"/>
      <c r="BS40" s="228"/>
      <c r="BT40" s="228"/>
      <c r="BU40" s="228"/>
      <c r="BV40" s="228"/>
      <c r="BX40" s="228"/>
      <c r="BY40" s="228"/>
      <c r="BZ40" s="228"/>
      <c r="CA40" s="228"/>
      <c r="CC40" s="228"/>
      <c r="CD40" s="228"/>
      <c r="CE40" s="228"/>
      <c r="CF40" s="228"/>
      <c r="CH40" s="228"/>
      <c r="CI40" s="228"/>
      <c r="CJ40" s="228"/>
      <c r="CK40" s="228"/>
      <c r="CM40" s="228"/>
      <c r="CN40" s="228"/>
      <c r="CO40" s="228"/>
      <c r="CP40" s="228"/>
      <c r="CR40" s="228"/>
      <c r="CS40" s="228"/>
      <c r="CT40" s="228"/>
      <c r="CU40" s="228"/>
      <c r="CW40" s="228"/>
      <c r="CX40" s="228"/>
      <c r="CY40" s="228"/>
      <c r="CZ40" s="228"/>
      <c r="DB40" s="228"/>
      <c r="DC40" s="228"/>
      <c r="DD40" s="228"/>
      <c r="DE40" s="228"/>
      <c r="DG40" s="228"/>
      <c r="DH40" s="228"/>
      <c r="DI40" s="228"/>
      <c r="DJ40" s="228"/>
    </row>
    <row r="41" spans="1:114" outlineLevel="1" x14ac:dyDescent="0.3">
      <c r="A41" s="224" t="s">
        <v>193</v>
      </c>
      <c r="B41" s="224"/>
      <c r="D41" s="221"/>
      <c r="E41" s="222"/>
      <c r="F41" s="222"/>
      <c r="G41" s="222"/>
      <c r="H41" s="222"/>
      <c r="I41" s="244"/>
      <c r="J41" s="228"/>
      <c r="K41" s="228"/>
      <c r="L41" s="228"/>
      <c r="M41" s="228"/>
      <c r="O41" s="228"/>
      <c r="P41" s="228"/>
      <c r="Q41" s="228"/>
      <c r="R41" s="228"/>
      <c r="T41" s="228"/>
      <c r="U41" s="228"/>
      <c r="V41" s="228"/>
      <c r="W41" s="228"/>
      <c r="Y41" s="228"/>
      <c r="Z41" s="228"/>
      <c r="AA41" s="228"/>
      <c r="AB41" s="228"/>
      <c r="AD41" s="228"/>
      <c r="AE41" s="228"/>
      <c r="AF41" s="228"/>
      <c r="AG41" s="228"/>
      <c r="AI41" s="228"/>
      <c r="AJ41" s="228"/>
      <c r="AK41" s="228"/>
      <c r="AL41" s="228"/>
      <c r="AM41" s="201"/>
      <c r="AN41" s="228"/>
      <c r="AO41" s="228"/>
      <c r="AP41" s="228"/>
      <c r="AQ41" s="228"/>
      <c r="AS41" s="228"/>
      <c r="AT41" s="228"/>
      <c r="AU41" s="228"/>
      <c r="AV41" s="228"/>
      <c r="AX41" s="228"/>
      <c r="AY41" s="228"/>
      <c r="AZ41" s="228"/>
      <c r="BA41" s="228"/>
      <c r="BC41" s="228"/>
      <c r="BD41" s="228"/>
      <c r="BE41" s="228"/>
      <c r="BF41" s="228"/>
      <c r="BI41" s="228"/>
      <c r="BJ41" s="228"/>
      <c r="BK41" s="228"/>
      <c r="BL41" s="228"/>
      <c r="BM41" s="201"/>
      <c r="BN41" s="228"/>
      <c r="BO41" s="228"/>
      <c r="BP41" s="228"/>
      <c r="BQ41" s="228"/>
      <c r="BS41" s="228"/>
      <c r="BT41" s="228"/>
      <c r="BU41" s="228"/>
      <c r="BV41" s="228"/>
      <c r="BX41" s="228"/>
      <c r="BY41" s="228"/>
      <c r="BZ41" s="228"/>
      <c r="CA41" s="228"/>
      <c r="CC41" s="228"/>
      <c r="CD41" s="228"/>
      <c r="CE41" s="228"/>
      <c r="CF41" s="228"/>
      <c r="CH41" s="228"/>
      <c r="CI41" s="228"/>
      <c r="CJ41" s="228"/>
      <c r="CK41" s="228"/>
      <c r="CM41" s="228"/>
      <c r="CN41" s="228"/>
      <c r="CO41" s="228"/>
      <c r="CP41" s="228"/>
      <c r="CR41" s="228"/>
      <c r="CS41" s="228"/>
      <c r="CT41" s="228"/>
      <c r="CU41" s="228"/>
      <c r="CW41" s="228"/>
      <c r="CX41" s="228"/>
      <c r="CY41" s="228"/>
      <c r="CZ41" s="228"/>
      <c r="DB41" s="228"/>
      <c r="DC41" s="228"/>
      <c r="DD41" s="228"/>
      <c r="DE41" s="228"/>
      <c r="DG41" s="228"/>
      <c r="DH41" s="228"/>
      <c r="DI41" s="228"/>
      <c r="DJ41" s="228"/>
    </row>
    <row r="42" spans="1:114" outlineLevel="1" x14ac:dyDescent="0.3">
      <c r="A42" s="224" t="s">
        <v>194</v>
      </c>
      <c r="B42" s="224"/>
      <c r="D42" s="221"/>
      <c r="E42" s="222"/>
      <c r="F42" s="222"/>
      <c r="G42" s="222"/>
      <c r="H42" s="222"/>
      <c r="I42" s="244"/>
      <c r="J42" s="228"/>
      <c r="K42" s="228"/>
      <c r="L42" s="228"/>
      <c r="M42" s="228"/>
      <c r="O42" s="228"/>
      <c r="P42" s="228"/>
      <c r="Q42" s="228"/>
      <c r="R42" s="228"/>
      <c r="T42" s="228"/>
      <c r="U42" s="228"/>
      <c r="V42" s="228"/>
      <c r="W42" s="228"/>
      <c r="Y42" s="228"/>
      <c r="Z42" s="228"/>
      <c r="AA42" s="228"/>
      <c r="AB42" s="228"/>
      <c r="AD42" s="228"/>
      <c r="AE42" s="228"/>
      <c r="AF42" s="228"/>
      <c r="AG42" s="228"/>
      <c r="AI42" s="228"/>
      <c r="AJ42" s="228"/>
      <c r="AK42" s="228"/>
      <c r="AL42" s="228"/>
      <c r="AM42" s="201"/>
      <c r="AN42" s="228"/>
      <c r="AO42" s="228"/>
      <c r="AP42" s="228"/>
      <c r="AQ42" s="228"/>
      <c r="AS42" s="228"/>
      <c r="AT42" s="228"/>
      <c r="AU42" s="228"/>
      <c r="AV42" s="228"/>
      <c r="AX42" s="228"/>
      <c r="AY42" s="228"/>
      <c r="AZ42" s="228"/>
      <c r="BA42" s="228"/>
      <c r="BC42" s="228"/>
      <c r="BD42" s="228"/>
      <c r="BE42" s="228"/>
      <c r="BF42" s="228"/>
      <c r="BI42" s="228"/>
      <c r="BJ42" s="228"/>
      <c r="BK42" s="228"/>
      <c r="BL42" s="228"/>
      <c r="BM42" s="201"/>
      <c r="BN42" s="228"/>
      <c r="BO42" s="228"/>
      <c r="BP42" s="228"/>
      <c r="BQ42" s="228"/>
      <c r="BS42" s="228"/>
      <c r="BT42" s="228"/>
      <c r="BU42" s="228"/>
      <c r="BV42" s="228"/>
      <c r="BX42" s="228"/>
      <c r="BY42" s="228"/>
      <c r="BZ42" s="228"/>
      <c r="CA42" s="228"/>
      <c r="CC42" s="228"/>
      <c r="CD42" s="228"/>
      <c r="CE42" s="228"/>
      <c r="CF42" s="228"/>
      <c r="CH42" s="228"/>
      <c r="CI42" s="228"/>
      <c r="CJ42" s="228"/>
      <c r="CK42" s="228"/>
      <c r="CM42" s="228"/>
      <c r="CN42" s="228"/>
      <c r="CO42" s="228"/>
      <c r="CP42" s="228"/>
      <c r="CR42" s="228"/>
      <c r="CS42" s="228"/>
      <c r="CT42" s="228"/>
      <c r="CU42" s="228"/>
      <c r="CW42" s="228"/>
      <c r="CX42" s="228"/>
      <c r="CY42" s="228"/>
      <c r="CZ42" s="228"/>
      <c r="DB42" s="228"/>
      <c r="DC42" s="228"/>
      <c r="DD42" s="228"/>
      <c r="DE42" s="228"/>
      <c r="DG42" s="228"/>
      <c r="DH42" s="228"/>
      <c r="DI42" s="228"/>
      <c r="DJ42" s="228"/>
    </row>
    <row r="43" spans="1:114" outlineLevel="1" x14ac:dyDescent="0.3">
      <c r="A43" s="224" t="s">
        <v>175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188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955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189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3" t="s">
        <v>190</v>
      </c>
      <c r="B47" s="223"/>
      <c r="D47" s="221"/>
      <c r="E47" s="222"/>
      <c r="F47" s="222"/>
      <c r="G47" s="222"/>
      <c r="H47" s="222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s="201" customFormat="1" ht="18" customHeight="1" x14ac:dyDescent="0.3">
      <c r="A48" s="214" t="s">
        <v>198</v>
      </c>
      <c r="D48" s="211"/>
      <c r="J48" s="244"/>
      <c r="K48" s="244"/>
      <c r="L48" s="244"/>
      <c r="M48" s="244"/>
      <c r="O48" s="244"/>
      <c r="P48" s="244"/>
      <c r="Q48" s="244"/>
      <c r="R48" s="244"/>
      <c r="T48" s="244"/>
      <c r="U48" s="244"/>
      <c r="V48" s="244"/>
      <c r="W48" s="244"/>
      <c r="Y48" s="244"/>
      <c r="Z48" s="244"/>
      <c r="AA48" s="244"/>
      <c r="AB48" s="244"/>
      <c r="AD48" s="244"/>
      <c r="AE48" s="244"/>
      <c r="AF48" s="244"/>
      <c r="AG48" s="244"/>
      <c r="AI48" s="244"/>
      <c r="AJ48" s="244"/>
      <c r="AK48" s="244"/>
      <c r="AL48" s="244"/>
      <c r="AN48" s="244"/>
      <c r="AO48" s="244"/>
      <c r="AP48" s="244"/>
      <c r="AQ48" s="244"/>
      <c r="AS48" s="244"/>
      <c r="AT48" s="244"/>
      <c r="AU48" s="244"/>
      <c r="AV48" s="244"/>
      <c r="AX48" s="244"/>
      <c r="AY48" s="244"/>
      <c r="AZ48" s="244"/>
      <c r="BA48" s="244"/>
      <c r="BC48" s="244"/>
      <c r="BD48" s="244"/>
      <c r="BE48" s="244"/>
      <c r="BF48" s="244"/>
      <c r="BI48" s="244"/>
      <c r="BJ48" s="244"/>
      <c r="BK48" s="244"/>
      <c r="BL48" s="244"/>
      <c r="BN48" s="244"/>
      <c r="BO48" s="244"/>
      <c r="BP48" s="244"/>
      <c r="BQ48" s="244"/>
      <c r="BS48" s="244"/>
      <c r="BT48" s="244"/>
      <c r="BU48" s="244"/>
      <c r="BV48" s="244"/>
      <c r="BX48" s="244"/>
      <c r="BY48" s="244"/>
      <c r="BZ48" s="244"/>
      <c r="CA48" s="244"/>
      <c r="CC48" s="244"/>
      <c r="CD48" s="244"/>
      <c r="CE48" s="244"/>
      <c r="CF48" s="244"/>
      <c r="CH48" s="244"/>
      <c r="CI48" s="244"/>
      <c r="CJ48" s="244"/>
      <c r="CK48" s="244"/>
      <c r="CM48" s="244"/>
      <c r="CN48" s="244"/>
      <c r="CO48" s="244"/>
      <c r="CP48" s="244"/>
      <c r="CR48" s="244"/>
      <c r="CS48" s="244"/>
      <c r="CT48" s="244"/>
      <c r="CU48" s="244"/>
      <c r="CW48" s="244"/>
      <c r="CX48" s="244"/>
      <c r="CY48" s="244"/>
      <c r="CZ48" s="244"/>
      <c r="DB48" s="244"/>
      <c r="DC48" s="244"/>
      <c r="DD48" s="244"/>
      <c r="DE48" s="244"/>
      <c r="DG48" s="244"/>
      <c r="DH48" s="244"/>
      <c r="DI48" s="244"/>
      <c r="DJ48" s="244"/>
    </row>
    <row r="49" spans="1:114" s="242" customFormat="1" x14ac:dyDescent="0.3">
      <c r="A49" s="212" t="s">
        <v>1</v>
      </c>
      <c r="B49" s="212"/>
      <c r="C49" s="214"/>
      <c r="D49" s="215"/>
      <c r="E49" s="216"/>
      <c r="F49" s="216"/>
      <c r="G49" s="216"/>
      <c r="H49" s="216"/>
      <c r="I49" s="214"/>
      <c r="J49" s="230"/>
      <c r="K49" s="230"/>
      <c r="L49" s="230"/>
      <c r="M49" s="230"/>
      <c r="N49" s="214"/>
      <c r="O49" s="230"/>
      <c r="P49" s="230"/>
      <c r="Q49" s="230"/>
      <c r="R49" s="230"/>
      <c r="S49" s="214"/>
      <c r="T49" s="230"/>
      <c r="U49" s="230"/>
      <c r="V49" s="230"/>
      <c r="W49" s="230"/>
      <c r="X49" s="214"/>
      <c r="Y49" s="230"/>
      <c r="Z49" s="230"/>
      <c r="AA49" s="230"/>
      <c r="AB49" s="230"/>
      <c r="AD49" s="230"/>
      <c r="AE49" s="230"/>
      <c r="AF49" s="230"/>
      <c r="AG49" s="230"/>
      <c r="AI49" s="230"/>
      <c r="AJ49" s="230"/>
      <c r="AK49" s="230"/>
      <c r="AL49" s="230"/>
      <c r="AM49" s="214"/>
      <c r="AN49" s="230"/>
      <c r="AO49" s="230"/>
      <c r="AP49" s="230"/>
      <c r="AQ49" s="230"/>
      <c r="AR49" s="214"/>
      <c r="AS49" s="230"/>
      <c r="AT49" s="230"/>
      <c r="AU49" s="230"/>
      <c r="AV49" s="230"/>
      <c r="AW49" s="214"/>
      <c r="AX49" s="230"/>
      <c r="AY49" s="230"/>
      <c r="AZ49" s="230"/>
      <c r="BA49" s="230"/>
      <c r="BC49" s="230"/>
      <c r="BD49" s="230"/>
      <c r="BE49" s="230"/>
      <c r="BF49" s="230"/>
      <c r="BI49" s="230"/>
      <c r="BJ49" s="230"/>
      <c r="BK49" s="230"/>
      <c r="BL49" s="230"/>
      <c r="BM49" s="214"/>
      <c r="BN49" s="230"/>
      <c r="BO49" s="230"/>
      <c r="BP49" s="230"/>
      <c r="BQ49" s="230"/>
      <c r="BR49" s="214"/>
      <c r="BS49" s="230"/>
      <c r="BT49" s="230"/>
      <c r="BU49" s="230"/>
      <c r="BV49" s="230"/>
      <c r="BW49" s="214"/>
      <c r="BX49" s="230"/>
      <c r="BY49" s="230"/>
      <c r="BZ49" s="230"/>
      <c r="CA49" s="230"/>
      <c r="CC49" s="230"/>
      <c r="CD49" s="230"/>
      <c r="CE49" s="230"/>
      <c r="CF49" s="230"/>
      <c r="CH49" s="230"/>
      <c r="CI49" s="230"/>
      <c r="CJ49" s="230"/>
      <c r="CK49" s="230"/>
      <c r="CM49" s="230"/>
      <c r="CN49" s="230"/>
      <c r="CO49" s="230"/>
      <c r="CP49" s="230"/>
      <c r="CQ49" s="214"/>
      <c r="CR49" s="230"/>
      <c r="CS49" s="230"/>
      <c r="CT49" s="230"/>
      <c r="CU49" s="230"/>
      <c r="CV49" s="214"/>
      <c r="CW49" s="230"/>
      <c r="CX49" s="230"/>
      <c r="CY49" s="230"/>
      <c r="CZ49" s="230"/>
      <c r="DB49" s="230"/>
      <c r="DC49" s="230"/>
      <c r="DD49" s="230"/>
      <c r="DE49" s="230"/>
      <c r="DG49" s="230"/>
      <c r="DH49" s="230"/>
      <c r="DI49" s="230"/>
      <c r="DJ49" s="230"/>
    </row>
    <row r="50" spans="1:114" x14ac:dyDescent="0.3">
      <c r="A50" s="223" t="s">
        <v>936</v>
      </c>
      <c r="B50" s="223"/>
      <c r="D50" s="225"/>
      <c r="E50" s="226"/>
      <c r="F50" s="226"/>
      <c r="G50" s="226"/>
      <c r="H50" s="226"/>
      <c r="I50" s="244"/>
      <c r="J50" s="228"/>
      <c r="K50" s="228"/>
      <c r="L50" s="224">
        <f>SUM(Q50,V50,AA50,AF50)</f>
        <v>0</v>
      </c>
      <c r="M50" s="228"/>
      <c r="O50" s="228"/>
      <c r="P50" s="228"/>
      <c r="Q50" s="224"/>
      <c r="R50" s="228"/>
      <c r="T50" s="228"/>
      <c r="U50" s="228"/>
      <c r="V50" s="224"/>
      <c r="W50" s="228"/>
      <c r="Y50" s="228"/>
      <c r="Z50" s="228"/>
      <c r="AA50" s="224"/>
      <c r="AB50" s="228"/>
      <c r="AD50" s="228"/>
      <c r="AE50" s="228"/>
      <c r="AF50" s="224"/>
      <c r="AG50" s="228"/>
      <c r="AI50" s="228"/>
      <c r="AJ50" s="228"/>
      <c r="AK50" s="224">
        <v>2</v>
      </c>
      <c r="AL50" s="228"/>
      <c r="AM50" s="201"/>
      <c r="AN50" s="228"/>
      <c r="AO50" s="228"/>
      <c r="AP50" s="224"/>
      <c r="AQ50" s="228"/>
      <c r="AS50" s="228"/>
      <c r="AT50" s="228"/>
      <c r="AU50" s="224"/>
      <c r="AV50" s="228"/>
      <c r="AX50" s="228"/>
      <c r="AY50" s="228"/>
      <c r="AZ50" s="224"/>
      <c r="BA50" s="228"/>
      <c r="BC50" s="228"/>
      <c r="BD50" s="228"/>
      <c r="BE50" s="224"/>
      <c r="BF50" s="228"/>
      <c r="BI50" s="228"/>
      <c r="BJ50" s="228"/>
      <c r="BK50" s="224">
        <f>SUM(BP50,BU50,BZ50,CE50)</f>
        <v>0</v>
      </c>
      <c r="BL50" s="228"/>
      <c r="BM50" s="201"/>
      <c r="BN50" s="228"/>
      <c r="BO50" s="228"/>
      <c r="BP50" s="224"/>
      <c r="BQ50" s="228"/>
      <c r="BS50" s="228"/>
      <c r="BT50" s="228"/>
      <c r="BU50" s="224"/>
      <c r="BV50" s="228"/>
      <c r="BX50" s="228"/>
      <c r="BY50" s="228"/>
      <c r="BZ50" s="224"/>
      <c r="CA50" s="228"/>
      <c r="CC50" s="228"/>
      <c r="CD50" s="228"/>
      <c r="CE50" s="224"/>
      <c r="CF50" s="228"/>
      <c r="CH50" s="228"/>
      <c r="CI50" s="228"/>
      <c r="CJ50" s="224">
        <f>SUM(CO50,CT50,CY50,DD50)</f>
        <v>0</v>
      </c>
      <c r="CK50" s="228"/>
      <c r="CM50" s="228"/>
      <c r="CN50" s="228"/>
      <c r="CO50" s="224"/>
      <c r="CP50" s="228"/>
      <c r="CR50" s="228"/>
      <c r="CS50" s="228"/>
      <c r="CT50" s="224"/>
      <c r="CU50" s="228"/>
      <c r="CW50" s="228"/>
      <c r="CX50" s="228"/>
      <c r="CY50" s="224"/>
      <c r="CZ50" s="228"/>
      <c r="DB50" s="228"/>
      <c r="DC50" s="228"/>
      <c r="DD50" s="224"/>
      <c r="DE50" s="228"/>
      <c r="DG50" s="228"/>
      <c r="DH50" s="228"/>
      <c r="DI50" s="224">
        <f>SUM(L50,AK50,BK50,CJ50)</f>
        <v>2</v>
      </c>
      <c r="DJ50" s="228"/>
    </row>
    <row r="51" spans="1:114" x14ac:dyDescent="0.3">
      <c r="A51" s="223" t="s">
        <v>148</v>
      </c>
      <c r="B51" s="223"/>
      <c r="D51" s="227"/>
      <c r="E51" s="228"/>
      <c r="F51" s="228"/>
      <c r="G51" s="228"/>
      <c r="H51" s="228"/>
      <c r="I51" s="244"/>
      <c r="J51" s="228"/>
      <c r="K51" s="228"/>
      <c r="L51" s="224">
        <f t="shared" ref="L51:L54" si="28">SUM(Q51,V51,AA51,AF51)</f>
        <v>0</v>
      </c>
      <c r="M51" s="228"/>
      <c r="O51" s="228"/>
      <c r="P51" s="228"/>
      <c r="Q51" s="224"/>
      <c r="R51" s="228"/>
      <c r="T51" s="228"/>
      <c r="U51" s="228"/>
      <c r="V51" s="224"/>
      <c r="W51" s="228"/>
      <c r="Y51" s="228"/>
      <c r="Z51" s="228"/>
      <c r="AA51" s="224"/>
      <c r="AB51" s="228"/>
      <c r="AD51" s="228"/>
      <c r="AE51" s="228"/>
      <c r="AF51" s="224"/>
      <c r="AG51" s="228"/>
      <c r="AI51" s="228"/>
      <c r="AJ51" s="228"/>
      <c r="AK51" s="224">
        <v>2</v>
      </c>
      <c r="AL51" s="228"/>
      <c r="AM51" s="201"/>
      <c r="AN51" s="228"/>
      <c r="AO51" s="228"/>
      <c r="AP51" s="224"/>
      <c r="AQ51" s="228"/>
      <c r="AS51" s="228"/>
      <c r="AT51" s="228"/>
      <c r="AU51" s="224"/>
      <c r="AV51" s="228"/>
      <c r="AX51" s="228"/>
      <c r="AY51" s="228"/>
      <c r="AZ51" s="224"/>
      <c r="BA51" s="228"/>
      <c r="BC51" s="228"/>
      <c r="BD51" s="228"/>
      <c r="BE51" s="224"/>
      <c r="BF51" s="228"/>
      <c r="BI51" s="228"/>
      <c r="BJ51" s="228"/>
      <c r="BK51" s="224">
        <f t="shared" ref="BK51:BK63" si="29">SUM(BP51,BU51,BZ51,CE51)</f>
        <v>0</v>
      </c>
      <c r="BL51" s="228"/>
      <c r="BM51" s="201"/>
      <c r="BN51" s="228"/>
      <c r="BO51" s="228"/>
      <c r="BP51" s="224"/>
      <c r="BQ51" s="228"/>
      <c r="BS51" s="228"/>
      <c r="BT51" s="228"/>
      <c r="BU51" s="224"/>
      <c r="BV51" s="228"/>
      <c r="BX51" s="228"/>
      <c r="BY51" s="228"/>
      <c r="BZ51" s="224"/>
      <c r="CA51" s="228"/>
      <c r="CC51" s="228"/>
      <c r="CD51" s="228"/>
      <c r="CE51" s="224"/>
      <c r="CF51" s="228"/>
      <c r="CH51" s="228"/>
      <c r="CI51" s="228"/>
      <c r="CJ51" s="224">
        <f t="shared" ref="CJ51:CJ63" si="30">SUM(CO51,CT51,CY51,DD51)</f>
        <v>0</v>
      </c>
      <c r="CK51" s="228"/>
      <c r="CM51" s="228"/>
      <c r="CN51" s="228"/>
      <c r="CO51" s="224"/>
      <c r="CP51" s="228"/>
      <c r="CR51" s="228"/>
      <c r="CS51" s="228"/>
      <c r="CT51" s="224"/>
      <c r="CU51" s="228"/>
      <c r="CW51" s="228"/>
      <c r="CX51" s="228"/>
      <c r="CY51" s="224"/>
      <c r="CZ51" s="228"/>
      <c r="DB51" s="228"/>
      <c r="DC51" s="228"/>
      <c r="DD51" s="224"/>
      <c r="DE51" s="228"/>
      <c r="DG51" s="228"/>
      <c r="DH51" s="228"/>
      <c r="DI51" s="224">
        <f t="shared" ref="DI51:DI63" si="31">SUM(L51,AK51,BK51,CJ51)</f>
        <v>2</v>
      </c>
      <c r="DJ51" s="228"/>
    </row>
    <row r="52" spans="1:114" x14ac:dyDescent="0.3">
      <c r="A52" s="223" t="s">
        <v>148</v>
      </c>
      <c r="B52" s="223"/>
      <c r="D52" s="227"/>
      <c r="E52" s="228"/>
      <c r="F52" s="228"/>
      <c r="G52" s="228"/>
      <c r="H52" s="228"/>
      <c r="I52" s="244"/>
      <c r="J52" s="228"/>
      <c r="K52" s="228"/>
      <c r="L52" s="224">
        <f t="shared" si="28"/>
        <v>0</v>
      </c>
      <c r="M52" s="228"/>
      <c r="O52" s="228"/>
      <c r="P52" s="228"/>
      <c r="Q52" s="224"/>
      <c r="R52" s="228"/>
      <c r="T52" s="228"/>
      <c r="U52" s="228"/>
      <c r="V52" s="224"/>
      <c r="W52" s="228"/>
      <c r="Y52" s="228"/>
      <c r="Z52" s="228"/>
      <c r="AA52" s="224"/>
      <c r="AB52" s="228"/>
      <c r="AD52" s="228"/>
      <c r="AE52" s="228"/>
      <c r="AF52" s="224"/>
      <c r="AG52" s="228"/>
      <c r="AI52" s="228"/>
      <c r="AJ52" s="228"/>
      <c r="AK52" s="224">
        <v>2</v>
      </c>
      <c r="AL52" s="228"/>
      <c r="AM52" s="201"/>
      <c r="AN52" s="228"/>
      <c r="AO52" s="228"/>
      <c r="AP52" s="224"/>
      <c r="AQ52" s="228"/>
      <c r="AS52" s="228"/>
      <c r="AT52" s="228"/>
      <c r="AU52" s="224"/>
      <c r="AV52" s="228"/>
      <c r="AX52" s="228"/>
      <c r="AY52" s="228"/>
      <c r="AZ52" s="224"/>
      <c r="BA52" s="228"/>
      <c r="BC52" s="228"/>
      <c r="BD52" s="228"/>
      <c r="BE52" s="224"/>
      <c r="BF52" s="228"/>
      <c r="BI52" s="228"/>
      <c r="BJ52" s="228"/>
      <c r="BK52" s="224">
        <f t="shared" si="29"/>
        <v>0</v>
      </c>
      <c r="BL52" s="228"/>
      <c r="BM52" s="201"/>
      <c r="BN52" s="228"/>
      <c r="BO52" s="228"/>
      <c r="BP52" s="224"/>
      <c r="BQ52" s="228"/>
      <c r="BS52" s="228"/>
      <c r="BT52" s="228"/>
      <c r="BU52" s="224"/>
      <c r="BV52" s="228"/>
      <c r="BX52" s="228"/>
      <c r="BY52" s="228"/>
      <c r="BZ52" s="224"/>
      <c r="CA52" s="228"/>
      <c r="CC52" s="228"/>
      <c r="CD52" s="228"/>
      <c r="CE52" s="224"/>
      <c r="CF52" s="228"/>
      <c r="CH52" s="228"/>
      <c r="CI52" s="228"/>
      <c r="CJ52" s="224">
        <f t="shared" si="30"/>
        <v>0</v>
      </c>
      <c r="CK52" s="228"/>
      <c r="CM52" s="228"/>
      <c r="CN52" s="228"/>
      <c r="CO52" s="224"/>
      <c r="CP52" s="228"/>
      <c r="CR52" s="228"/>
      <c r="CS52" s="228"/>
      <c r="CT52" s="224"/>
      <c r="CU52" s="228"/>
      <c r="CW52" s="228"/>
      <c r="CX52" s="228"/>
      <c r="CY52" s="224"/>
      <c r="CZ52" s="228"/>
      <c r="DB52" s="228"/>
      <c r="DC52" s="228"/>
      <c r="DD52" s="224"/>
      <c r="DE52" s="228"/>
      <c r="DG52" s="228"/>
      <c r="DH52" s="228"/>
      <c r="DI52" s="224">
        <f t="shared" si="31"/>
        <v>2</v>
      </c>
      <c r="DJ52" s="228"/>
    </row>
    <row r="53" spans="1:114" x14ac:dyDescent="0.3">
      <c r="A53" s="223" t="s">
        <v>150</v>
      </c>
      <c r="B53" s="223"/>
      <c r="D53" s="227"/>
      <c r="E53" s="228"/>
      <c r="F53" s="228"/>
      <c r="G53" s="228"/>
      <c r="H53" s="228"/>
      <c r="I53" s="244"/>
      <c r="J53" s="228"/>
      <c r="K53" s="228"/>
      <c r="L53" s="224">
        <f t="shared" si="28"/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v>1.5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 t="shared" si="29"/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 t="shared" si="30"/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 t="shared" si="31"/>
        <v>1.5</v>
      </c>
      <c r="DJ53" s="228"/>
    </row>
    <row r="54" spans="1:114" x14ac:dyDescent="0.3">
      <c r="A54" s="223"/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si="28"/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ref="AK54" si="32">SUM(AP54,AU54,AZ54,BE54)</f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si="29"/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si="30"/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si="31"/>
        <v>0</v>
      </c>
      <c r="DJ54" s="228"/>
    </row>
    <row r="55" spans="1:114" x14ac:dyDescent="0.3">
      <c r="A55" s="223"/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ref="L55:L63" si="33">SUM(Q55,V55,AA55,AF55)</f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ref="AK55:AK63" si="34">SUM(AP55,AU55,AZ55,BE55)</f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29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30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31"/>
        <v>0</v>
      </c>
      <c r="DJ55" s="228"/>
    </row>
    <row r="56" spans="1:114" x14ac:dyDescent="0.3">
      <c r="A56" s="223"/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33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34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29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30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31"/>
        <v>0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33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34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29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30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1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33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34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29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30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1"/>
        <v>0</v>
      </c>
      <c r="DJ58" s="228"/>
    </row>
    <row r="59" spans="1:114" x14ac:dyDescent="0.3">
      <c r="A59" s="223"/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33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34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f t="shared" si="29"/>
        <v>0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30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1"/>
        <v>0</v>
      </c>
      <c r="DJ59" s="228"/>
    </row>
    <row r="60" spans="1:114" x14ac:dyDescent="0.3">
      <c r="A60" s="223"/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33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34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f t="shared" si="29"/>
        <v>0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30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1"/>
        <v>0</v>
      </c>
      <c r="DJ60" s="228"/>
    </row>
    <row r="61" spans="1:114" x14ac:dyDescent="0.3">
      <c r="A61" s="223"/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33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34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f t="shared" si="29"/>
        <v>0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30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1"/>
        <v>0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33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34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si="29"/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30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1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33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34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29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98"/>
      <c r="CI63" s="298"/>
      <c r="CJ63" s="224">
        <f t="shared" si="30"/>
        <v>0</v>
      </c>
      <c r="CK63" s="29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98"/>
      <c r="DH63" s="298"/>
      <c r="DI63" s="224">
        <f t="shared" si="31"/>
        <v>0</v>
      </c>
      <c r="DJ63" s="298"/>
    </row>
    <row r="64" spans="1:114" s="201" customFormat="1" x14ac:dyDescent="0.3">
      <c r="D64" s="211"/>
      <c r="J64" s="244"/>
      <c r="K64" s="244"/>
      <c r="L64" s="244"/>
      <c r="M64" s="244"/>
      <c r="O64" s="244"/>
      <c r="P64" s="244"/>
      <c r="Q64" s="244"/>
      <c r="R64" s="244"/>
      <c r="T64" s="244"/>
      <c r="U64" s="244"/>
      <c r="V64" s="244"/>
      <c r="W64" s="244"/>
      <c r="Y64" s="244"/>
      <c r="Z64" s="244"/>
      <c r="AA64" s="244"/>
      <c r="AB64" s="244"/>
      <c r="AD64" s="244"/>
      <c r="AE64" s="244"/>
      <c r="AF64" s="244"/>
      <c r="AG64" s="244"/>
      <c r="AI64" s="244"/>
      <c r="AJ64" s="244"/>
      <c r="AK64" s="244"/>
      <c r="AL64" s="244"/>
      <c r="AN64" s="244"/>
      <c r="AO64" s="244"/>
      <c r="AP64" s="244"/>
      <c r="AQ64" s="244"/>
      <c r="AS64" s="244"/>
      <c r="AT64" s="244"/>
      <c r="AU64" s="244"/>
      <c r="AV64" s="244"/>
      <c r="AX64" s="244"/>
      <c r="AY64" s="244"/>
      <c r="AZ64" s="244"/>
      <c r="BA64" s="244"/>
      <c r="BC64" s="244"/>
      <c r="BD64" s="244"/>
      <c r="BE64" s="244"/>
      <c r="BF64" s="244"/>
      <c r="BI64" s="244"/>
      <c r="BJ64" s="244"/>
      <c r="BK64" s="244"/>
      <c r="BL64" s="244"/>
      <c r="BN64" s="244"/>
      <c r="BO64" s="244"/>
      <c r="BP64" s="244"/>
      <c r="BQ64" s="244"/>
      <c r="BS64" s="244"/>
      <c r="BT64" s="244"/>
      <c r="BU64" s="244"/>
      <c r="BV64" s="244"/>
      <c r="BX64" s="244"/>
      <c r="BY64" s="244"/>
      <c r="BZ64" s="244"/>
      <c r="CA64" s="244"/>
      <c r="CC64" s="244"/>
      <c r="CD64" s="244"/>
      <c r="CE64" s="244"/>
      <c r="CF64" s="244"/>
      <c r="CH64" s="244"/>
      <c r="CI64" s="244"/>
      <c r="CJ64" s="244"/>
      <c r="CK64" s="244"/>
      <c r="CM64" s="244"/>
      <c r="CN64" s="244"/>
      <c r="CO64" s="244"/>
      <c r="CP64" s="244"/>
      <c r="CR64" s="244"/>
      <c r="CS64" s="244"/>
      <c r="CT64" s="244"/>
      <c r="CU64" s="244"/>
      <c r="CW64" s="244"/>
      <c r="CX64" s="244"/>
      <c r="CY64" s="244"/>
      <c r="CZ64" s="244"/>
      <c r="DB64" s="244"/>
      <c r="DC64" s="244"/>
      <c r="DD64" s="244"/>
      <c r="DE64" s="244"/>
      <c r="DG64" s="244"/>
      <c r="DH64" s="244"/>
      <c r="DI64" s="244"/>
      <c r="DJ64" s="244"/>
    </row>
    <row r="65" spans="1:114" s="242" customFormat="1" ht="28.8" x14ac:dyDescent="0.3">
      <c r="A65" s="212" t="s">
        <v>6</v>
      </c>
      <c r="B65" s="213" t="s">
        <v>181</v>
      </c>
      <c r="C65" s="214"/>
      <c r="D65" s="229"/>
      <c r="E65" s="230"/>
      <c r="F65" s="230"/>
      <c r="G65" s="230"/>
      <c r="H65" s="230"/>
      <c r="I65" s="214"/>
      <c r="J65" s="230"/>
      <c r="K65" s="230"/>
      <c r="L65" s="230"/>
      <c r="M65" s="230"/>
      <c r="N65" s="214"/>
      <c r="O65" s="230"/>
      <c r="P65" s="230"/>
      <c r="Q65" s="230"/>
      <c r="R65" s="230"/>
      <c r="S65" s="214"/>
      <c r="T65" s="230"/>
      <c r="U65" s="230"/>
      <c r="V65" s="230"/>
      <c r="W65" s="230"/>
      <c r="X65" s="214"/>
      <c r="Y65" s="230"/>
      <c r="Z65" s="230"/>
      <c r="AA65" s="230"/>
      <c r="AB65" s="230"/>
      <c r="AD65" s="230"/>
      <c r="AE65" s="230"/>
      <c r="AF65" s="230"/>
      <c r="AG65" s="230"/>
      <c r="AI65" s="230"/>
      <c r="AJ65" s="230"/>
      <c r="AK65" s="230"/>
      <c r="AL65" s="230"/>
      <c r="AM65" s="214"/>
      <c r="AN65" s="230"/>
      <c r="AO65" s="230"/>
      <c r="AP65" s="230"/>
      <c r="AQ65" s="230"/>
      <c r="AR65" s="214"/>
      <c r="AS65" s="230"/>
      <c r="AT65" s="230"/>
      <c r="AU65" s="230"/>
      <c r="AV65" s="230"/>
      <c r="AW65" s="214"/>
      <c r="AX65" s="230"/>
      <c r="AY65" s="230"/>
      <c r="AZ65" s="230"/>
      <c r="BA65" s="230"/>
      <c r="BC65" s="230"/>
      <c r="BD65" s="230"/>
      <c r="BE65" s="230"/>
      <c r="BF65" s="230"/>
      <c r="BI65" s="230"/>
      <c r="BJ65" s="230"/>
      <c r="BK65" s="230"/>
      <c r="BL65" s="230"/>
      <c r="BM65" s="214"/>
      <c r="BN65" s="230"/>
      <c r="BO65" s="230"/>
      <c r="BP65" s="230"/>
      <c r="BQ65" s="230"/>
      <c r="BR65" s="214"/>
      <c r="BS65" s="230"/>
      <c r="BT65" s="230"/>
      <c r="BU65" s="230"/>
      <c r="BV65" s="230"/>
      <c r="BW65" s="214"/>
      <c r="BX65" s="230"/>
      <c r="BY65" s="230"/>
      <c r="BZ65" s="230"/>
      <c r="CA65" s="230"/>
      <c r="CC65" s="230"/>
      <c r="CD65" s="230"/>
      <c r="CE65" s="230"/>
      <c r="CF65" s="230"/>
      <c r="CH65" s="230"/>
      <c r="CI65" s="230"/>
      <c r="CJ65" s="230"/>
      <c r="CK65" s="230"/>
      <c r="CM65" s="230"/>
      <c r="CN65" s="230"/>
      <c r="CO65" s="230"/>
      <c r="CP65" s="230"/>
      <c r="CQ65" s="214"/>
      <c r="CR65" s="230"/>
      <c r="CS65" s="230"/>
      <c r="CT65" s="230"/>
      <c r="CU65" s="230"/>
      <c r="CV65" s="214"/>
      <c r="CW65" s="230"/>
      <c r="CX65" s="230"/>
      <c r="CY65" s="230"/>
      <c r="CZ65" s="230"/>
      <c r="DB65" s="230"/>
      <c r="DC65" s="230"/>
      <c r="DD65" s="230"/>
      <c r="DE65" s="230"/>
      <c r="DG65" s="230"/>
      <c r="DH65" s="230"/>
      <c r="DI65" s="230"/>
      <c r="DJ65" s="230"/>
    </row>
    <row r="66" spans="1:114" x14ac:dyDescent="0.3">
      <c r="A66" s="223" t="s">
        <v>80</v>
      </c>
      <c r="B66" s="223"/>
      <c r="D66" s="231"/>
      <c r="E66" s="223"/>
      <c r="F66" s="223"/>
      <c r="G66" s="223"/>
      <c r="H66" s="223"/>
      <c r="J66" s="224">
        <f t="shared" ref="J66" si="35">SUM(O66,T66,Y66,AD66)</f>
        <v>0</v>
      </c>
      <c r="K66" s="224">
        <f>SUM(P66,U66,Z66,AE66)</f>
        <v>0</v>
      </c>
      <c r="L66" s="228"/>
      <c r="M66" s="224">
        <f t="shared" ref="M66" si="36">SUM(R66,W66,AB66,AG66)</f>
        <v>0</v>
      </c>
      <c r="O66" s="224"/>
      <c r="P66" s="224"/>
      <c r="Q66" s="228"/>
      <c r="R66" s="224"/>
      <c r="T66" s="224"/>
      <c r="U66" s="224"/>
      <c r="V66" s="228"/>
      <c r="W66" s="224"/>
      <c r="Y66" s="224"/>
      <c r="Z66" s="224"/>
      <c r="AA66" s="228"/>
      <c r="AB66" s="224"/>
      <c r="AD66" s="224"/>
      <c r="AE66" s="224"/>
      <c r="AF66" s="228"/>
      <c r="AG66" s="224"/>
      <c r="AI66" s="224">
        <f t="shared" ref="AI66:AI68" si="37">SUM(AN66,AS66,AX66,BC66)</f>
        <v>0</v>
      </c>
      <c r="AJ66" s="224">
        <f>SUM(AO66,AT66,AY66,BD66)</f>
        <v>0</v>
      </c>
      <c r="AK66" s="228"/>
      <c r="AL66" s="224">
        <f t="shared" ref="AL66:AL68" si="38">SUM(AQ66,AV66,BA66,BF66)</f>
        <v>0</v>
      </c>
      <c r="AM66" s="201"/>
      <c r="AN66" s="224"/>
      <c r="AO66" s="224"/>
      <c r="AP66" s="228"/>
      <c r="AQ66" s="224"/>
      <c r="AS66" s="224"/>
      <c r="AT66" s="224"/>
      <c r="AU66" s="228"/>
      <c r="AV66" s="224"/>
      <c r="AX66" s="224"/>
      <c r="AY66" s="224"/>
      <c r="AZ66" s="228"/>
      <c r="BA66" s="224"/>
      <c r="BC66" s="224"/>
      <c r="BD66" s="224"/>
      <c r="BE66" s="228"/>
      <c r="BF66" s="224"/>
      <c r="BI66" s="224">
        <f t="shared" ref="BI66:BI68" si="39">SUM(BN66,BS66,BX66,CC66)</f>
        <v>0</v>
      </c>
      <c r="BJ66" s="224">
        <f>SUM(BO66,BT66,BY66,CD66)</f>
        <v>0</v>
      </c>
      <c r="BK66" s="228"/>
      <c r="BL66" s="224">
        <f t="shared" ref="BL66:BL68" si="40">SUM(BQ66,BV66,CA66,CF66)</f>
        <v>0</v>
      </c>
      <c r="BM66" s="201"/>
      <c r="BN66" s="224"/>
      <c r="BO66" s="224"/>
      <c r="BP66" s="228"/>
      <c r="BQ66" s="224"/>
      <c r="BS66" s="224"/>
      <c r="BT66" s="224"/>
      <c r="BU66" s="228"/>
      <c r="BV66" s="224"/>
      <c r="BX66" s="224"/>
      <c r="BY66" s="224"/>
      <c r="BZ66" s="228"/>
      <c r="CA66" s="224"/>
      <c r="CC66" s="224"/>
      <c r="CD66" s="224"/>
      <c r="CE66" s="228"/>
      <c r="CF66" s="224"/>
      <c r="CH66" s="224">
        <f>SUM(CM66,CR66,CW66,DB66)</f>
        <v>0</v>
      </c>
      <c r="CI66" s="224">
        <f>SUM(CN66,CS66,CX66,DC66)</f>
        <v>0</v>
      </c>
      <c r="CJ66" s="228"/>
      <c r="CK66" s="224">
        <f>SUM(CP66,CU66,CZ66,DE66)</f>
        <v>0</v>
      </c>
      <c r="CM66" s="224"/>
      <c r="CN66" s="224"/>
      <c r="CO66" s="228"/>
      <c r="CP66" s="224"/>
      <c r="CR66" s="224"/>
      <c r="CS66" s="224"/>
      <c r="CT66" s="228"/>
      <c r="CU66" s="224"/>
      <c r="CW66" s="224"/>
      <c r="CX66" s="224"/>
      <c r="CY66" s="228"/>
      <c r="CZ66" s="224"/>
      <c r="DB66" s="224"/>
      <c r="DC66" s="224"/>
      <c r="DD66" s="228"/>
      <c r="DE66" s="224"/>
      <c r="DG66" s="224">
        <f>SUM(J66,AI66,BI66,CH66)</f>
        <v>0</v>
      </c>
      <c r="DH66" s="224">
        <f>SUM(K66,AJ66,BJ66,CI66)</f>
        <v>0</v>
      </c>
      <c r="DI66" s="228"/>
      <c r="DJ66" s="224">
        <f>SUM(M66,AL66,BL66,CK66)</f>
        <v>0</v>
      </c>
    </row>
    <row r="67" spans="1:114" x14ac:dyDescent="0.3">
      <c r="A67" s="223" t="s">
        <v>81</v>
      </c>
      <c r="B67" s="223"/>
      <c r="D67" s="231"/>
      <c r="E67" s="223"/>
      <c r="F67" s="223"/>
      <c r="G67" s="223"/>
      <c r="H67" s="223"/>
      <c r="J67" s="224">
        <f t="shared" ref="J67:J68" si="41">SUM(O67,T67,Y67,AD67)</f>
        <v>0</v>
      </c>
      <c r="K67" s="224">
        <f t="shared" ref="K67:K68" si="42">SUM(P67,U67,Z67,AE67)</f>
        <v>0</v>
      </c>
      <c r="L67" s="228"/>
      <c r="M67" s="224">
        <f t="shared" ref="M67:M70" si="43">SUM(R67,W67,AB67,AG67)</f>
        <v>0</v>
      </c>
      <c r="O67" s="224"/>
      <c r="P67" s="224"/>
      <c r="Q67" s="228"/>
      <c r="R67" s="224"/>
      <c r="T67" s="224"/>
      <c r="U67" s="224"/>
      <c r="V67" s="228"/>
      <c r="W67" s="224"/>
      <c r="Y67" s="224"/>
      <c r="Z67" s="224"/>
      <c r="AA67" s="228"/>
      <c r="AB67" s="224"/>
      <c r="AD67" s="224"/>
      <c r="AE67" s="224"/>
      <c r="AF67" s="228"/>
      <c r="AG67" s="224"/>
      <c r="AI67" s="224">
        <f t="shared" si="37"/>
        <v>0</v>
      </c>
      <c r="AJ67" s="224">
        <f t="shared" ref="AJ67:AJ68" si="44">SUM(AO67,AT67,AY67,BD67)</f>
        <v>0</v>
      </c>
      <c r="AK67" s="228"/>
      <c r="AL67" s="224">
        <f t="shared" si="38"/>
        <v>0</v>
      </c>
      <c r="AM67" s="201"/>
      <c r="AN67" s="224"/>
      <c r="AO67" s="224"/>
      <c r="AP67" s="228"/>
      <c r="AQ67" s="224"/>
      <c r="AS67" s="224"/>
      <c r="AT67" s="224"/>
      <c r="AU67" s="228"/>
      <c r="AV67" s="224"/>
      <c r="AX67" s="224"/>
      <c r="AY67" s="224"/>
      <c r="AZ67" s="228"/>
      <c r="BA67" s="224"/>
      <c r="BC67" s="224"/>
      <c r="BD67" s="224"/>
      <c r="BE67" s="228"/>
      <c r="BF67" s="224"/>
      <c r="BI67" s="224">
        <f t="shared" si="39"/>
        <v>0</v>
      </c>
      <c r="BJ67" s="224">
        <f t="shared" ref="BJ67:BJ68" si="45">SUM(BO67,BT67,BY67,CD67)</f>
        <v>0</v>
      </c>
      <c r="BK67" s="228"/>
      <c r="BL67" s="224">
        <f t="shared" si="40"/>
        <v>0</v>
      </c>
      <c r="BM67" s="201"/>
      <c r="BN67" s="224"/>
      <c r="BO67" s="224"/>
      <c r="BP67" s="228"/>
      <c r="BQ67" s="224"/>
      <c r="BS67" s="224"/>
      <c r="BT67" s="224"/>
      <c r="BU67" s="228"/>
      <c r="BV67" s="224"/>
      <c r="BX67" s="224"/>
      <c r="BY67" s="224"/>
      <c r="BZ67" s="228"/>
      <c r="CA67" s="224"/>
      <c r="CC67" s="224"/>
      <c r="CD67" s="224"/>
      <c r="CE67" s="228"/>
      <c r="CF67" s="224"/>
      <c r="CH67" s="224">
        <f t="shared" ref="CH67:CH68" si="46">SUM(CM67,CR67,CW67,DB67)</f>
        <v>0</v>
      </c>
      <c r="CI67" s="224">
        <f t="shared" ref="CI67:CI68" si="47">SUM(CN67,CS67,CX67,DC67)</f>
        <v>0</v>
      </c>
      <c r="CJ67" s="228"/>
      <c r="CK67" s="224">
        <f t="shared" ref="CK67:CK68" si="48">SUM(CP67,CU67,CZ67,DE67)</f>
        <v>0</v>
      </c>
      <c r="CM67" s="224"/>
      <c r="CN67" s="224"/>
      <c r="CO67" s="228"/>
      <c r="CP67" s="224"/>
      <c r="CR67" s="224"/>
      <c r="CS67" s="224"/>
      <c r="CT67" s="228"/>
      <c r="CU67" s="224"/>
      <c r="CW67" s="224"/>
      <c r="CX67" s="224"/>
      <c r="CY67" s="228"/>
      <c r="CZ67" s="224"/>
      <c r="DB67" s="224"/>
      <c r="DC67" s="224"/>
      <c r="DD67" s="228"/>
      <c r="DE67" s="224"/>
      <c r="DG67" s="224">
        <f t="shared" ref="DG67:DG68" si="49">SUM(J67,AI67,BI67,CH67)</f>
        <v>0</v>
      </c>
      <c r="DH67" s="224">
        <f t="shared" ref="DH67:DH68" si="50">SUM(K67,AJ67,BJ67,CI67)</f>
        <v>0</v>
      </c>
      <c r="DI67" s="228"/>
      <c r="DJ67" s="224">
        <f t="shared" ref="DJ67:DJ68" si="51">SUM(M67,AL67,BL67,CK67)</f>
        <v>0</v>
      </c>
    </row>
    <row r="68" spans="1:114" x14ac:dyDescent="0.3">
      <c r="A68" s="223" t="s">
        <v>82</v>
      </c>
      <c r="B68" s="223"/>
      <c r="D68" s="231"/>
      <c r="E68" s="223"/>
      <c r="F68" s="223"/>
      <c r="G68" s="223"/>
      <c r="H68" s="223"/>
      <c r="J68" s="224">
        <f t="shared" si="41"/>
        <v>0</v>
      </c>
      <c r="K68" s="224">
        <f t="shared" si="42"/>
        <v>0</v>
      </c>
      <c r="L68" s="228"/>
      <c r="M68" s="224">
        <f t="shared" si="43"/>
        <v>0</v>
      </c>
      <c r="O68" s="224"/>
      <c r="P68" s="224"/>
      <c r="Q68" s="228"/>
      <c r="R68" s="224"/>
      <c r="T68" s="224"/>
      <c r="U68" s="224"/>
      <c r="V68" s="228"/>
      <c r="W68" s="224"/>
      <c r="Y68" s="224"/>
      <c r="Z68" s="224"/>
      <c r="AA68" s="228"/>
      <c r="AB68" s="224"/>
      <c r="AD68" s="224"/>
      <c r="AE68" s="224"/>
      <c r="AF68" s="228"/>
      <c r="AG68" s="224"/>
      <c r="AI68" s="224">
        <f t="shared" si="37"/>
        <v>0</v>
      </c>
      <c r="AJ68" s="224">
        <f t="shared" si="44"/>
        <v>0</v>
      </c>
      <c r="AK68" s="228"/>
      <c r="AL68" s="224">
        <f t="shared" si="38"/>
        <v>0</v>
      </c>
      <c r="AM68" s="201"/>
      <c r="AN68" s="224"/>
      <c r="AO68" s="224"/>
      <c r="AP68" s="228"/>
      <c r="AQ68" s="224"/>
      <c r="AS68" s="224"/>
      <c r="AT68" s="224"/>
      <c r="AU68" s="228"/>
      <c r="AV68" s="224"/>
      <c r="AX68" s="224"/>
      <c r="AY68" s="224"/>
      <c r="AZ68" s="228"/>
      <c r="BA68" s="224"/>
      <c r="BC68" s="224"/>
      <c r="BD68" s="224"/>
      <c r="BE68" s="228"/>
      <c r="BF68" s="224"/>
      <c r="BI68" s="224">
        <f t="shared" si="39"/>
        <v>0</v>
      </c>
      <c r="BJ68" s="224">
        <f t="shared" si="45"/>
        <v>0</v>
      </c>
      <c r="BK68" s="228"/>
      <c r="BL68" s="224">
        <f t="shared" si="40"/>
        <v>0</v>
      </c>
      <c r="BM68" s="201"/>
      <c r="BN68" s="224"/>
      <c r="BO68" s="224"/>
      <c r="BP68" s="228"/>
      <c r="BQ68" s="224"/>
      <c r="BS68" s="224"/>
      <c r="BT68" s="224"/>
      <c r="BU68" s="228"/>
      <c r="BV68" s="224"/>
      <c r="BX68" s="224"/>
      <c r="BY68" s="224"/>
      <c r="BZ68" s="228"/>
      <c r="CA68" s="224"/>
      <c r="CC68" s="224"/>
      <c r="CD68" s="224"/>
      <c r="CE68" s="228"/>
      <c r="CF68" s="224"/>
      <c r="CH68" s="224">
        <f t="shared" si="46"/>
        <v>0</v>
      </c>
      <c r="CI68" s="224">
        <f t="shared" si="47"/>
        <v>0</v>
      </c>
      <c r="CJ68" s="228"/>
      <c r="CK68" s="224">
        <f t="shared" si="48"/>
        <v>0</v>
      </c>
      <c r="CM68" s="224"/>
      <c r="CN68" s="224"/>
      <c r="CO68" s="228"/>
      <c r="CP68" s="224"/>
      <c r="CR68" s="224"/>
      <c r="CS68" s="224"/>
      <c r="CT68" s="228"/>
      <c r="CU68" s="224"/>
      <c r="CW68" s="224"/>
      <c r="CX68" s="224"/>
      <c r="CY68" s="228"/>
      <c r="CZ68" s="224"/>
      <c r="DB68" s="224"/>
      <c r="DC68" s="224"/>
      <c r="DD68" s="228"/>
      <c r="DE68" s="224"/>
      <c r="DG68" s="224">
        <f t="shared" si="49"/>
        <v>0</v>
      </c>
      <c r="DH68" s="224">
        <f t="shared" si="50"/>
        <v>0</v>
      </c>
      <c r="DI68" s="228"/>
      <c r="DJ68" s="224">
        <f t="shared" si="51"/>
        <v>0</v>
      </c>
    </row>
    <row r="69" spans="1:114" s="201" customFormat="1" x14ac:dyDescent="0.3">
      <c r="D69" s="211"/>
      <c r="J69" s="244"/>
      <c r="K69" s="244"/>
      <c r="L69" s="244"/>
      <c r="M69" s="244"/>
      <c r="O69" s="244"/>
      <c r="P69" s="244"/>
      <c r="Q69" s="244"/>
      <c r="R69" s="244"/>
      <c r="T69" s="244"/>
      <c r="U69" s="244"/>
      <c r="V69" s="244"/>
      <c r="W69" s="244"/>
      <c r="Y69" s="244"/>
      <c r="Z69" s="244"/>
      <c r="AA69" s="244"/>
      <c r="AB69" s="244"/>
      <c r="AD69" s="244"/>
      <c r="AE69" s="244"/>
      <c r="AF69" s="244"/>
      <c r="AG69" s="244"/>
      <c r="AI69" s="244"/>
      <c r="AJ69" s="244"/>
      <c r="AK69" s="244"/>
      <c r="AL69" s="244"/>
      <c r="AM69" s="244"/>
      <c r="AN69" s="244"/>
      <c r="AO69" s="244"/>
      <c r="AP69" s="244"/>
      <c r="AQ69" s="244"/>
      <c r="AS69" s="244"/>
      <c r="AT69" s="244"/>
      <c r="AU69" s="244"/>
      <c r="AV69" s="244"/>
      <c r="AX69" s="244"/>
      <c r="AY69" s="244"/>
      <c r="AZ69" s="244"/>
      <c r="BA69" s="244"/>
      <c r="BC69" s="244"/>
      <c r="BD69" s="244"/>
      <c r="BE69" s="244"/>
      <c r="BF69" s="244"/>
      <c r="BI69" s="244"/>
      <c r="BJ69" s="244"/>
      <c r="BK69" s="244"/>
      <c r="BL69" s="244"/>
      <c r="BM69" s="244"/>
      <c r="BN69" s="244"/>
      <c r="BO69" s="244"/>
      <c r="BP69" s="244"/>
      <c r="BQ69" s="244"/>
      <c r="BS69" s="244"/>
      <c r="BT69" s="244"/>
      <c r="BU69" s="244"/>
      <c r="BV69" s="244"/>
      <c r="BX69" s="244"/>
      <c r="BY69" s="244"/>
      <c r="BZ69" s="244"/>
      <c r="CA69" s="244"/>
      <c r="CC69" s="244"/>
      <c r="CD69" s="244"/>
      <c r="CE69" s="244"/>
      <c r="CF69" s="244"/>
      <c r="CH69" s="244"/>
      <c r="CI69" s="244"/>
      <c r="CJ69" s="244"/>
      <c r="CK69" s="244"/>
      <c r="CM69" s="244"/>
      <c r="CN69" s="244"/>
      <c r="CO69" s="244"/>
      <c r="CP69" s="244"/>
      <c r="CR69" s="244"/>
      <c r="CS69" s="244"/>
      <c r="CT69" s="244"/>
      <c r="CU69" s="244"/>
      <c r="CW69" s="244"/>
      <c r="CX69" s="244"/>
      <c r="CY69" s="244"/>
      <c r="CZ69" s="244"/>
      <c r="DB69" s="244"/>
      <c r="DC69" s="244"/>
      <c r="DD69" s="244"/>
      <c r="DE69" s="244"/>
      <c r="DG69" s="244"/>
      <c r="DH69" s="244"/>
      <c r="DI69" s="244"/>
      <c r="DJ69" s="244"/>
    </row>
    <row r="70" spans="1:114" s="204" customFormat="1" x14ac:dyDescent="0.3">
      <c r="A70" s="299" t="s">
        <v>143</v>
      </c>
      <c r="B70" s="300"/>
      <c r="C70" s="210"/>
      <c r="D70" s="301"/>
      <c r="E70" s="300"/>
      <c r="F70" s="300"/>
      <c r="G70" s="300"/>
      <c r="H70" s="300"/>
      <c r="I70" s="210"/>
      <c r="J70" s="302">
        <f>SUM(J17:J69)</f>
        <v>737</v>
      </c>
      <c r="K70" s="303">
        <f>SUM(K17:K69)</f>
        <v>360</v>
      </c>
      <c r="L70" s="303">
        <f>SUM(L17:L69)</f>
        <v>0</v>
      </c>
      <c r="M70" s="224">
        <f t="shared" si="43"/>
        <v>0</v>
      </c>
      <c r="N70" s="210"/>
      <c r="O70" s="304">
        <f>SUM(O17:O69)</f>
        <v>0</v>
      </c>
      <c r="P70" s="303">
        <f>SUM(P17:P69)</f>
        <v>0</v>
      </c>
      <c r="Q70" s="303">
        <f>SUM(Q17:Q69)</f>
        <v>0</v>
      </c>
      <c r="R70" s="303">
        <f>SUM(R17:R69)</f>
        <v>0</v>
      </c>
      <c r="S70" s="210"/>
      <c r="T70" s="304">
        <f>SUM(T17:T69)</f>
        <v>0</v>
      </c>
      <c r="U70" s="303">
        <f>SUM(U17:U69)</f>
        <v>0</v>
      </c>
      <c r="V70" s="303">
        <f>SUM(V17:V69)</f>
        <v>0</v>
      </c>
      <c r="W70" s="303">
        <f>SUM(W17:W69)</f>
        <v>0</v>
      </c>
      <c r="X70" s="210"/>
      <c r="Y70" s="304">
        <f>SUM(Y17:Y69)</f>
        <v>0</v>
      </c>
      <c r="Z70" s="303">
        <f>SUM(Z17:Z69)</f>
        <v>0</v>
      </c>
      <c r="AA70" s="303">
        <f>SUM(AA17:AA69)</f>
        <v>0</v>
      </c>
      <c r="AB70" s="303">
        <f>SUM(AB17:AB69)</f>
        <v>0</v>
      </c>
      <c r="AC70" s="203"/>
      <c r="AD70" s="304">
        <f>SUM(AD17:AD69)</f>
        <v>0</v>
      </c>
      <c r="AE70" s="303">
        <f>SUM(AE17:AE69)</f>
        <v>0</v>
      </c>
      <c r="AF70" s="303">
        <f>SUM(AF17:AF69)</f>
        <v>0</v>
      </c>
      <c r="AG70" s="303">
        <f>SUM(AG17:AG69)</f>
        <v>0</v>
      </c>
      <c r="AH70" s="203"/>
      <c r="AI70" s="303">
        <f>SUM(AI17:AI69)</f>
        <v>578</v>
      </c>
      <c r="AJ70" s="303">
        <f>SUM(AJ17:AJ69)</f>
        <v>544</v>
      </c>
      <c r="AK70" s="303">
        <f>SUM(AK17:AK69)</f>
        <v>7.5</v>
      </c>
      <c r="AL70" s="303">
        <f t="shared" ref="AL70" si="52">SUM(AQ70,AV70,BA70,BF70)</f>
        <v>0</v>
      </c>
      <c r="AM70" s="305"/>
      <c r="AN70" s="304">
        <f>SUM(AN17:AN69)</f>
        <v>0</v>
      </c>
      <c r="AO70" s="303">
        <f>SUM(AO17:AO69)</f>
        <v>0</v>
      </c>
      <c r="AP70" s="303">
        <f>SUM(AP17:AP69)</f>
        <v>0</v>
      </c>
      <c r="AQ70" s="303">
        <f>SUM(AQ17:AQ69)</f>
        <v>0</v>
      </c>
      <c r="AR70" s="210"/>
      <c r="AS70" s="304">
        <f>SUM(AS17:AS69)</f>
        <v>0</v>
      </c>
      <c r="AT70" s="303">
        <f>SUM(AT17:AT69)</f>
        <v>0</v>
      </c>
      <c r="AU70" s="303">
        <f>SUM(AU17:AU69)</f>
        <v>0</v>
      </c>
      <c r="AV70" s="303">
        <f>SUM(AV17:AV69)</f>
        <v>0</v>
      </c>
      <c r="AW70" s="210"/>
      <c r="AX70" s="304">
        <f>SUM(AX17:AX69)</f>
        <v>0</v>
      </c>
      <c r="AY70" s="303">
        <f>SUM(AY17:AY69)</f>
        <v>0</v>
      </c>
      <c r="AZ70" s="303">
        <f>SUM(AZ17:AZ69)</f>
        <v>0</v>
      </c>
      <c r="BA70" s="303">
        <f>SUM(BA17:BA69)</f>
        <v>0</v>
      </c>
      <c r="BB70" s="203"/>
      <c r="BC70" s="304">
        <f>SUM(BC17:BC69)</f>
        <v>0</v>
      </c>
      <c r="BD70" s="303">
        <f>SUM(BD17:BD69)</f>
        <v>0</v>
      </c>
      <c r="BE70" s="303">
        <f>SUM(BE17:BE69)</f>
        <v>0</v>
      </c>
      <c r="BF70" s="303">
        <f>SUM(BF17:BF69)</f>
        <v>0</v>
      </c>
      <c r="BG70" s="203"/>
      <c r="BH70" s="203"/>
      <c r="BI70" s="303">
        <f>SUM(BI17:BI69)</f>
        <v>0</v>
      </c>
      <c r="BJ70" s="303">
        <f>SUM(BJ17:BJ69)</f>
        <v>0</v>
      </c>
      <c r="BK70" s="303">
        <f>SUM(BK17:BK69)</f>
        <v>0</v>
      </c>
      <c r="BL70" s="303">
        <f t="shared" ref="BL70" si="53">SUM(BQ70,BV70,CA70,CF70)</f>
        <v>0</v>
      </c>
      <c r="BM70" s="305"/>
      <c r="BN70" s="304">
        <f>SUM(BN17:BN69)</f>
        <v>0</v>
      </c>
      <c r="BO70" s="303">
        <f>SUM(BO17:BO69)</f>
        <v>0</v>
      </c>
      <c r="BP70" s="303">
        <f>SUM(BP17:BP69)</f>
        <v>0</v>
      </c>
      <c r="BQ70" s="303">
        <f>SUM(BQ17:BQ69)</f>
        <v>0</v>
      </c>
      <c r="BR70" s="210"/>
      <c r="BS70" s="304">
        <f>SUM(BS17:BS69)</f>
        <v>0</v>
      </c>
      <c r="BT70" s="303">
        <f>SUM(BT17:BT69)</f>
        <v>0</v>
      </c>
      <c r="BU70" s="303">
        <f>SUM(BU17:BU69)</f>
        <v>0</v>
      </c>
      <c r="BV70" s="303">
        <f>SUM(BV17:BV69)</f>
        <v>0</v>
      </c>
      <c r="BW70" s="210"/>
      <c r="BX70" s="304">
        <f>SUM(BX17:BX69)</f>
        <v>0</v>
      </c>
      <c r="BY70" s="303">
        <f>SUM(BY17:BY69)</f>
        <v>0</v>
      </c>
      <c r="BZ70" s="303">
        <f>SUM(BZ17:BZ69)</f>
        <v>0</v>
      </c>
      <c r="CA70" s="303">
        <f>SUM(CA17:CA69)</f>
        <v>0</v>
      </c>
      <c r="CB70" s="203"/>
      <c r="CC70" s="304">
        <f>SUM(CC17:CC69)</f>
        <v>0</v>
      </c>
      <c r="CD70" s="303">
        <f>SUM(CD17:CD69)</f>
        <v>0</v>
      </c>
      <c r="CE70" s="303">
        <f>SUM(CE17:CE69)</f>
        <v>0</v>
      </c>
      <c r="CF70" s="303">
        <f>SUM(CF17:CF69)</f>
        <v>0</v>
      </c>
      <c r="CG70" s="203"/>
      <c r="CH70" s="303">
        <f>SUM(CH17:CH69)</f>
        <v>0</v>
      </c>
      <c r="CI70" s="303">
        <f>SUM(CI17:CI69)</f>
        <v>0</v>
      </c>
      <c r="CJ70" s="303">
        <f>SUM(CJ17:CJ69)</f>
        <v>0</v>
      </c>
      <c r="CK70" s="303">
        <f t="shared" ref="CK70" si="54">SUM(CP70,CU70,CZ70,DE70)</f>
        <v>0</v>
      </c>
      <c r="CM70" s="304">
        <f>SUM(CM17:CM69)</f>
        <v>0</v>
      </c>
      <c r="CN70" s="303">
        <f>SUM(CN17:CN69)</f>
        <v>0</v>
      </c>
      <c r="CO70" s="303">
        <f>SUM(CO17:CO69)</f>
        <v>0</v>
      </c>
      <c r="CP70" s="303">
        <f>SUM(CP17:CP69)</f>
        <v>0</v>
      </c>
      <c r="CQ70" s="210"/>
      <c r="CR70" s="304">
        <f>SUM(CR17:CR69)</f>
        <v>0</v>
      </c>
      <c r="CS70" s="303">
        <f>SUM(CS17:CS69)</f>
        <v>0</v>
      </c>
      <c r="CT70" s="303">
        <f>SUM(CT17:CT69)</f>
        <v>0</v>
      </c>
      <c r="CU70" s="303">
        <f>SUM(CU17:CU69)</f>
        <v>0</v>
      </c>
      <c r="CV70" s="210"/>
      <c r="CW70" s="304">
        <f>SUM(CW17:CW69)</f>
        <v>0</v>
      </c>
      <c r="CX70" s="303">
        <f>SUM(CX17:CX69)</f>
        <v>0</v>
      </c>
      <c r="CY70" s="303">
        <f>SUM(CY17:CY69)</f>
        <v>0</v>
      </c>
      <c r="CZ70" s="303">
        <f>SUM(CZ17:CZ69)</f>
        <v>0</v>
      </c>
      <c r="DA70" s="203"/>
      <c r="DB70" s="304">
        <f>SUM(DB17:DB69)</f>
        <v>0</v>
      </c>
      <c r="DC70" s="303">
        <f>SUM(DC17:DC69)</f>
        <v>0</v>
      </c>
      <c r="DD70" s="303">
        <f>SUM(DD17:DD69)</f>
        <v>0</v>
      </c>
      <c r="DE70" s="303">
        <f>SUM(DE17:DE69)</f>
        <v>0</v>
      </c>
      <c r="DF70" s="203"/>
      <c r="DG70" s="303">
        <f>SUM(DG17:DG69)</f>
        <v>1315</v>
      </c>
      <c r="DH70" s="303">
        <f>SUM(DH17:DH69)</f>
        <v>904</v>
      </c>
      <c r="DI70" s="303">
        <f>SUM(DI17:DI69)</f>
        <v>7.5</v>
      </c>
      <c r="DJ70" s="303">
        <f t="shared" ref="DJ70" si="55">SUM(DO70,DT70,DY70,ED70)</f>
        <v>0</v>
      </c>
    </row>
    <row r="72" spans="1:114" x14ac:dyDescent="0.3">
      <c r="A72" s="306" t="s">
        <v>144</v>
      </c>
      <c r="B72" s="300"/>
      <c r="J72" s="354" t="s">
        <v>183</v>
      </c>
      <c r="K72" s="355"/>
      <c r="L72" s="356"/>
      <c r="M72" s="303">
        <f>SUM(J70:M70)</f>
        <v>1097</v>
      </c>
      <c r="O72" s="354" t="s">
        <v>182</v>
      </c>
      <c r="P72" s="355"/>
      <c r="Q72" s="356"/>
      <c r="R72" s="303">
        <f>SUM(O70:R70)</f>
        <v>0</v>
      </c>
      <c r="T72" s="354" t="s">
        <v>182</v>
      </c>
      <c r="U72" s="355"/>
      <c r="V72" s="356"/>
      <c r="W72" s="303">
        <f>SUM(T70:W70)</f>
        <v>0</v>
      </c>
      <c r="Y72" s="354" t="s">
        <v>182</v>
      </c>
      <c r="Z72" s="355"/>
      <c r="AA72" s="356"/>
      <c r="AB72" s="303">
        <f>SUM(Y70:AB70)</f>
        <v>0</v>
      </c>
      <c r="AD72" s="354" t="s">
        <v>182</v>
      </c>
      <c r="AE72" s="355"/>
      <c r="AF72" s="356"/>
      <c r="AG72" s="303">
        <f>SUM(AD70:AG70)</f>
        <v>0</v>
      </c>
      <c r="AI72" s="354" t="s">
        <v>183</v>
      </c>
      <c r="AJ72" s="355"/>
      <c r="AK72" s="356"/>
      <c r="AL72" s="303">
        <f>SUM(AI70:AL70)</f>
        <v>1129.5</v>
      </c>
      <c r="AM72" s="305"/>
      <c r="AN72" s="354" t="s">
        <v>182</v>
      </c>
      <c r="AO72" s="355"/>
      <c r="AP72" s="356"/>
      <c r="AQ72" s="303">
        <f>+AN70+AO70+AP70+AQ70</f>
        <v>0</v>
      </c>
      <c r="AS72" s="354" t="s">
        <v>182</v>
      </c>
      <c r="AT72" s="355"/>
      <c r="AU72" s="356"/>
      <c r="AV72" s="303">
        <f>+AS70+AT70+AU70+AV70</f>
        <v>0</v>
      </c>
      <c r="AX72" s="354" t="s">
        <v>182</v>
      </c>
      <c r="AY72" s="355"/>
      <c r="AZ72" s="356"/>
      <c r="BA72" s="303">
        <f>+AX70+AY70+AZ70+BA70</f>
        <v>0</v>
      </c>
      <c r="BC72" s="354" t="s">
        <v>182</v>
      </c>
      <c r="BD72" s="355"/>
      <c r="BE72" s="356"/>
      <c r="BF72" s="303">
        <f>+BC70+BD70+BE70+BF70</f>
        <v>0</v>
      </c>
      <c r="BI72" s="354" t="s">
        <v>183</v>
      </c>
      <c r="BJ72" s="355"/>
      <c r="BK72" s="356"/>
      <c r="BL72" s="303">
        <f>SUM(BI70:BL70)</f>
        <v>0</v>
      </c>
      <c r="BM72" s="305"/>
      <c r="BN72" s="354" t="s">
        <v>182</v>
      </c>
      <c r="BO72" s="355"/>
      <c r="BP72" s="356"/>
      <c r="BQ72" s="303">
        <f>SUM(BN70:BQ70)</f>
        <v>0</v>
      </c>
      <c r="BS72" s="354" t="s">
        <v>182</v>
      </c>
      <c r="BT72" s="355"/>
      <c r="BU72" s="356"/>
      <c r="BV72" s="303">
        <f>SUM(BS70:BV70)</f>
        <v>0</v>
      </c>
      <c r="BX72" s="354" t="s">
        <v>182</v>
      </c>
      <c r="BY72" s="355"/>
      <c r="BZ72" s="356"/>
      <c r="CA72" s="303">
        <f>SUM(BX70:CA70)</f>
        <v>0</v>
      </c>
      <c r="CC72" s="354" t="s">
        <v>182</v>
      </c>
      <c r="CD72" s="355"/>
      <c r="CE72" s="356"/>
      <c r="CF72" s="303">
        <f>SUM(CC70:CF70)</f>
        <v>0</v>
      </c>
      <c r="CH72" s="354" t="s">
        <v>184</v>
      </c>
      <c r="CI72" s="355"/>
      <c r="CJ72" s="356"/>
      <c r="CK72" s="303">
        <f>SUM(CH70:CK70)</f>
        <v>0</v>
      </c>
      <c r="CM72" s="354" t="s">
        <v>182</v>
      </c>
      <c r="CN72" s="355"/>
      <c r="CO72" s="356"/>
      <c r="CP72" s="303">
        <f>SUM(CM70:CP70)</f>
        <v>0</v>
      </c>
      <c r="CR72" s="354" t="s">
        <v>182</v>
      </c>
      <c r="CS72" s="355"/>
      <c r="CT72" s="356"/>
      <c r="CU72" s="303">
        <f>SUM(CR70:CU70)</f>
        <v>0</v>
      </c>
      <c r="CW72" s="354" t="s">
        <v>182</v>
      </c>
      <c r="CX72" s="355"/>
      <c r="CY72" s="356"/>
      <c r="CZ72" s="303">
        <f>SUM(CW70:CZ70)</f>
        <v>0</v>
      </c>
      <c r="DB72" s="354" t="s">
        <v>182</v>
      </c>
      <c r="DC72" s="355"/>
      <c r="DD72" s="356"/>
      <c r="DE72" s="303">
        <f>SUM(DB70:DE70)</f>
        <v>0</v>
      </c>
      <c r="DG72" s="354" t="s">
        <v>184</v>
      </c>
      <c r="DH72" s="355"/>
      <c r="DI72" s="356"/>
      <c r="DJ72" s="303">
        <f>SUM(DG70:DJ70)</f>
        <v>2226.5</v>
      </c>
    </row>
    <row r="75" spans="1:114" x14ac:dyDescent="0.3">
      <c r="A75" s="204" t="s">
        <v>23</v>
      </c>
      <c r="B75" s="204"/>
      <c r="D75" s="381">
        <f>Examenprogramma!$B$25</f>
        <v>44023</v>
      </c>
      <c r="E75" s="381"/>
      <c r="F75" s="381"/>
      <c r="G75" s="381"/>
      <c r="H75" s="381"/>
      <c r="J75" s="201"/>
      <c r="K75" s="201"/>
      <c r="L75" s="201"/>
      <c r="M75" s="201"/>
      <c r="O75" s="201"/>
      <c r="P75" s="201"/>
      <c r="Q75" s="201"/>
      <c r="R75" s="201"/>
      <c r="T75" s="201"/>
      <c r="U75" s="201"/>
      <c r="V75" s="201"/>
      <c r="W75" s="201"/>
      <c r="AN75" s="201"/>
      <c r="AO75" s="201"/>
      <c r="AP75" s="201"/>
      <c r="AQ75" s="201"/>
      <c r="AS75" s="201"/>
      <c r="AT75" s="201"/>
      <c r="AU75" s="201"/>
      <c r="AV75" s="201"/>
      <c r="BN75" s="201"/>
      <c r="BO75" s="201"/>
      <c r="BP75" s="201"/>
      <c r="BQ75" s="201"/>
      <c r="BS75" s="201"/>
      <c r="BT75" s="201"/>
      <c r="BU75" s="201"/>
      <c r="BV75" s="201"/>
      <c r="CM75" s="201"/>
      <c r="CN75" s="201"/>
      <c r="CO75" s="201"/>
      <c r="CP75" s="201"/>
      <c r="CR75" s="201"/>
      <c r="CS75" s="201"/>
      <c r="CT75" s="201"/>
      <c r="CU75" s="201"/>
    </row>
    <row r="76" spans="1:114" x14ac:dyDescent="0.3">
      <c r="A76" s="204" t="s">
        <v>24</v>
      </c>
      <c r="B76" s="204"/>
      <c r="D76" s="382" t="str">
        <f>Examenprogramma!$B$26</f>
        <v>Naaldwijk</v>
      </c>
      <c r="E76" s="382"/>
      <c r="F76" s="382"/>
      <c r="G76" s="382"/>
      <c r="H76" s="382"/>
      <c r="J76" s="201"/>
      <c r="K76" s="201"/>
      <c r="L76" s="201"/>
      <c r="M76" s="201"/>
      <c r="O76" s="201"/>
      <c r="P76" s="201"/>
      <c r="Q76" s="201"/>
      <c r="R76" s="201"/>
      <c r="T76" s="201"/>
      <c r="U76" s="201"/>
      <c r="V76" s="201"/>
      <c r="W76" s="201"/>
      <c r="AN76" s="201"/>
      <c r="AO76" s="201"/>
      <c r="AP76" s="201"/>
      <c r="AQ76" s="201"/>
      <c r="AS76" s="201"/>
      <c r="AT76" s="201"/>
      <c r="AU76" s="201"/>
      <c r="AV76" s="201"/>
      <c r="BN76" s="201"/>
      <c r="BO76" s="201"/>
      <c r="BP76" s="201"/>
      <c r="BQ76" s="201"/>
      <c r="BS76" s="201"/>
      <c r="BT76" s="201"/>
      <c r="BU76" s="201"/>
      <c r="BV76" s="201"/>
      <c r="CM76" s="201"/>
      <c r="CN76" s="201"/>
      <c r="CO76" s="201"/>
      <c r="CP76" s="201"/>
      <c r="CR76" s="201"/>
      <c r="CS76" s="201"/>
      <c r="CT76" s="201"/>
      <c r="CU76" s="201"/>
    </row>
    <row r="77" spans="1:114" x14ac:dyDescent="0.3">
      <c r="A77" s="204" t="s">
        <v>20</v>
      </c>
      <c r="B77" s="204"/>
      <c r="D77" s="383" t="str">
        <f>Examenprogramma!$B$27</f>
        <v>M.P. de Groot</v>
      </c>
      <c r="E77" s="383"/>
      <c r="F77" s="383"/>
      <c r="G77" s="383"/>
      <c r="H77" s="383"/>
      <c r="J77" s="201"/>
      <c r="K77" s="201"/>
      <c r="L77" s="201"/>
      <c r="M77" s="201"/>
      <c r="O77" s="201"/>
      <c r="P77" s="201"/>
      <c r="Q77" s="201"/>
      <c r="R77" s="201"/>
      <c r="T77" s="201"/>
      <c r="U77" s="201"/>
      <c r="V77" s="201"/>
      <c r="W77" s="201"/>
      <c r="AN77" s="201"/>
      <c r="AO77" s="201"/>
      <c r="AP77" s="201"/>
      <c r="AQ77" s="201"/>
      <c r="AS77" s="201"/>
      <c r="AT77" s="201"/>
      <c r="AU77" s="201"/>
      <c r="AV77" s="201"/>
      <c r="BN77" s="201"/>
      <c r="BO77" s="201"/>
      <c r="BP77" s="201"/>
      <c r="BQ77" s="201"/>
      <c r="BS77" s="201"/>
      <c r="BT77" s="201"/>
      <c r="BU77" s="201"/>
      <c r="BV77" s="201"/>
      <c r="CM77" s="201"/>
      <c r="CN77" s="201"/>
      <c r="CO77" s="201"/>
      <c r="CP77" s="201"/>
      <c r="CR77" s="201"/>
      <c r="CS77" s="201"/>
      <c r="CT77" s="201"/>
      <c r="CU77" s="201"/>
    </row>
    <row r="91" spans="4:4" x14ac:dyDescent="0.3">
      <c r="D91" s="232"/>
    </row>
  </sheetData>
  <mergeCells count="145">
    <mergeCell ref="CH12:CJ12"/>
    <mergeCell ref="CH13:CH14"/>
    <mergeCell ref="CI13:CI14"/>
    <mergeCell ref="CJ13:CJ14"/>
    <mergeCell ref="AI13:AI14"/>
    <mergeCell ref="AJ13:AJ14"/>
    <mergeCell ref="D75:H75"/>
    <mergeCell ref="D76:H76"/>
    <mergeCell ref="D77:H77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2:CJ72"/>
    <mergeCell ref="B12:B14"/>
    <mergeCell ref="BI72:BK72"/>
    <mergeCell ref="BN72:BP72"/>
    <mergeCell ref="BS72:BU72"/>
    <mergeCell ref="BX72:BZ72"/>
    <mergeCell ref="CC72:CE72"/>
    <mergeCell ref="AI72:AK72"/>
    <mergeCell ref="AN72:AP72"/>
    <mergeCell ref="AS72:AU72"/>
    <mergeCell ref="AX72:AZ72"/>
    <mergeCell ref="BC72:BE72"/>
    <mergeCell ref="J72:L72"/>
    <mergeCell ref="O72:Q72"/>
    <mergeCell ref="T72:V72"/>
    <mergeCell ref="Y72:AA72"/>
    <mergeCell ref="AD72:AF72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2:CO72"/>
    <mergeCell ref="CR72:CT72"/>
    <mergeCell ref="CW72:CY72"/>
    <mergeCell ref="DB72:DD72"/>
    <mergeCell ref="DG72:DI72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0:B50" xr:uid="{00000000-0002-0000-0100-000000000000}">
      <formula1>Examinering</formula1>
    </dataValidation>
    <dataValidation type="list" allowBlank="1" showErrorMessage="1" prompt="Selecteer het examenonderdeel" sqref="I35:I36 D27:H27 I66:I68 I23:I27" xr:uid="{00000000-0002-0000-0100-000001000000}">
      <formula1>Examinering</formula1>
    </dataValidation>
    <dataValidation allowBlank="1" showInputMessage="1" showErrorMessage="1" prompt="Selecteer het examenonderdeel" sqref="A39:B39" xr:uid="{00000000-0002-0000-0100-000002000000}"/>
    <dataValidation allowBlank="1" showErrorMessage="1" prompt="Selecteer het examenonderdeel" sqref="I17:I20 I29:I32" xr:uid="{00000000-0002-0000-0100-000003000000}"/>
    <dataValidation type="list" allowBlank="1" showInputMessage="1" showErrorMessage="1" sqref="A51:B63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1"/>
  <legacyDrawing r:id="rId12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Examenprogramma!$A$12:$A$20</xm:f>
          </x14:formula1>
          <xm:sqref>D39:H47 D35:H36 D66:H68</xm:sqref>
        </x14:dataValidation>
        <x14:dataValidation type="list" errorStyle="warning" showInputMessage="1" showErrorMessage="1" xr:uid="{00000000-0002-0000-0100-000006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D17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8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D23:H26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2016\[Vakbekwaam medewerker teelt BOL niveau-3 opleidingsplan Lentiz v2 3 16-17 HT 3 25536 BBL.xlsx]Examenprogramma'!#REF!</xm:f>
          </x14:formula1>
          <xm:sqref>D29:H32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zoomScale="70" zoomScaleNormal="70" workbookViewId="0">
      <selection activeCell="D20" sqref="D20"/>
    </sheetView>
  </sheetViews>
  <sheetFormatPr defaultColWidth="8.88671875" defaultRowHeight="14.4" x14ac:dyDescent="0.3"/>
  <cols>
    <col min="1" max="1" width="32.6640625" style="311" customWidth="1"/>
    <col min="2" max="2" width="46.44140625" style="311" customWidth="1"/>
    <col min="3" max="3" width="47.44140625" style="311" customWidth="1"/>
    <col min="4" max="5" width="32.6640625" style="311" customWidth="1"/>
    <col min="6" max="6" width="28.88671875" style="311" customWidth="1"/>
    <col min="7" max="16384" width="8.88671875" style="311"/>
  </cols>
  <sheetData>
    <row r="1" spans="1:6" s="310" customFormat="1" ht="15.6" x14ac:dyDescent="0.3">
      <c r="A1" s="391" t="s">
        <v>146</v>
      </c>
      <c r="B1" s="391"/>
      <c r="C1" s="391"/>
      <c r="D1" s="391"/>
      <c r="E1" s="391"/>
      <c r="F1" s="391"/>
    </row>
    <row r="2" spans="1:6" x14ac:dyDescent="0.3">
      <c r="A2" s="319" t="s">
        <v>142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B26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Medewerker Bloem, groen en styling niveau 2</v>
      </c>
      <c r="C4" s="390"/>
      <c r="D4" s="390"/>
      <c r="E4" s="390"/>
      <c r="F4" s="390"/>
    </row>
    <row r="5" spans="1:6" x14ac:dyDescent="0.3">
      <c r="A5" s="319" t="s">
        <v>141</v>
      </c>
      <c r="B5" s="390" t="str">
        <f>+Opleidingsplan!D6</f>
        <v>2020-2021</v>
      </c>
      <c r="C5" s="390"/>
      <c r="D5" s="390"/>
      <c r="E5" s="390"/>
      <c r="F5" s="390"/>
    </row>
    <row r="6" spans="1:6" ht="14.4" customHeight="1" x14ac:dyDescent="0.3">
      <c r="A6" s="319" t="s">
        <v>140</v>
      </c>
      <c r="B6" s="390" t="str">
        <f>+Opleidingsplan!D7</f>
        <v>Bloem, groen en styling 23169 (Medewerker bloem, groen en styling)</v>
      </c>
      <c r="C6" s="390"/>
      <c r="D6" s="390"/>
      <c r="E6" s="390"/>
      <c r="F6" s="390"/>
    </row>
    <row r="7" spans="1:6" x14ac:dyDescent="0.3">
      <c r="A7" s="319" t="s">
        <v>138</v>
      </c>
      <c r="B7" s="390">
        <f>+Opleidingsplan!D8</f>
        <v>25443</v>
      </c>
      <c r="C7" s="390"/>
      <c r="D7" s="390"/>
      <c r="E7" s="390"/>
      <c r="F7" s="390"/>
    </row>
    <row r="8" spans="1:6" x14ac:dyDescent="0.3">
      <c r="A8" s="319" t="s">
        <v>136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137</v>
      </c>
      <c r="B9" s="390">
        <f>+Opleidingsplan!D10</f>
        <v>2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187</v>
      </c>
      <c r="B11" s="313" t="s">
        <v>147</v>
      </c>
      <c r="C11" s="313" t="s">
        <v>145</v>
      </c>
      <c r="D11" s="313" t="s">
        <v>923</v>
      </c>
      <c r="E11" s="313" t="s">
        <v>27</v>
      </c>
      <c r="F11" s="313" t="s">
        <v>196</v>
      </c>
    </row>
    <row r="12" spans="1:6" s="317" customFormat="1" ht="37.950000000000003" customHeight="1" x14ac:dyDescent="0.3">
      <c r="A12" s="315" t="s">
        <v>916</v>
      </c>
      <c r="B12" s="315"/>
      <c r="C12" s="315"/>
      <c r="D12" s="395" t="s">
        <v>937</v>
      </c>
      <c r="E12" s="392" t="s">
        <v>938</v>
      </c>
      <c r="F12" s="316" t="s">
        <v>939</v>
      </c>
    </row>
    <row r="13" spans="1:6" s="317" customFormat="1" ht="37.950000000000003" customHeight="1" x14ac:dyDescent="0.3">
      <c r="A13" s="315" t="s">
        <v>917</v>
      </c>
      <c r="B13" s="315"/>
      <c r="C13" s="315"/>
      <c r="D13" s="396"/>
      <c r="E13" s="393"/>
      <c r="F13" s="316" t="s">
        <v>914</v>
      </c>
    </row>
    <row r="14" spans="1:6" s="317" customFormat="1" ht="37.950000000000003" customHeight="1" x14ac:dyDescent="0.3">
      <c r="A14" s="315" t="s">
        <v>918</v>
      </c>
      <c r="B14" s="315"/>
      <c r="C14" s="315"/>
      <c r="D14" s="396"/>
      <c r="E14" s="393"/>
      <c r="F14" s="316" t="s">
        <v>915</v>
      </c>
    </row>
    <row r="15" spans="1:6" s="317" customFormat="1" ht="37.950000000000003" customHeight="1" x14ac:dyDescent="0.3">
      <c r="A15" s="315" t="s">
        <v>919</v>
      </c>
      <c r="B15" s="315"/>
      <c r="C15" s="315"/>
      <c r="D15" s="397"/>
      <c r="E15" s="393"/>
      <c r="F15" s="316" t="s">
        <v>915</v>
      </c>
    </row>
    <row r="16" spans="1:6" s="317" customFormat="1" ht="37.950000000000003" customHeight="1" x14ac:dyDescent="0.3">
      <c r="A16" s="315" t="s">
        <v>920</v>
      </c>
      <c r="B16" s="315"/>
      <c r="C16" s="315"/>
      <c r="D16" s="315" t="s">
        <v>940</v>
      </c>
      <c r="E16" s="394"/>
      <c r="F16" s="316" t="s">
        <v>941</v>
      </c>
    </row>
    <row r="17" spans="1:7" s="317" customFormat="1" ht="105" customHeight="1" x14ac:dyDescent="0.3">
      <c r="A17" s="315" t="s">
        <v>149</v>
      </c>
      <c r="B17" s="315" t="s">
        <v>910</v>
      </c>
      <c r="C17" s="315" t="s">
        <v>911</v>
      </c>
      <c r="D17" s="315"/>
      <c r="E17" s="315" t="s">
        <v>912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913</v>
      </c>
      <c r="F18" s="316"/>
    </row>
    <row r="19" spans="1:7" s="317" customFormat="1" ht="110.25" customHeight="1" x14ac:dyDescent="0.3">
      <c r="A19" s="315" t="s">
        <v>922</v>
      </c>
      <c r="B19" s="315" t="s">
        <v>960</v>
      </c>
      <c r="C19" s="315" t="s">
        <v>956</v>
      </c>
      <c r="D19" s="315" t="s">
        <v>174</v>
      </c>
      <c r="E19" s="315" t="s">
        <v>913</v>
      </c>
      <c r="F19" s="316"/>
    </row>
    <row r="20" spans="1:7" s="317" customFormat="1" ht="162" customHeight="1" x14ac:dyDescent="0.3">
      <c r="A20" s="315" t="s">
        <v>936</v>
      </c>
      <c r="B20" s="315" t="s">
        <v>944</v>
      </c>
      <c r="C20" s="315" t="s">
        <v>943</v>
      </c>
      <c r="D20" s="315"/>
      <c r="E20" s="315" t="s">
        <v>921</v>
      </c>
      <c r="F20" s="316"/>
    </row>
    <row r="21" spans="1:7" x14ac:dyDescent="0.3">
      <c r="A21" s="312"/>
    </row>
    <row r="22" spans="1:7" x14ac:dyDescent="0.3">
      <c r="A22" s="312" t="s">
        <v>197</v>
      </c>
    </row>
    <row r="23" spans="1:7" x14ac:dyDescent="0.3">
      <c r="A23" s="320" t="s">
        <v>957</v>
      </c>
    </row>
    <row r="25" spans="1:7" x14ac:dyDescent="0.3">
      <c r="A25" s="204" t="s">
        <v>23</v>
      </c>
      <c r="B25" s="386">
        <v>44023</v>
      </c>
      <c r="C25" s="387"/>
      <c r="D25" s="211"/>
      <c r="E25" s="211"/>
      <c r="F25" s="211"/>
      <c r="G25" s="211"/>
    </row>
    <row r="26" spans="1:7" x14ac:dyDescent="0.3">
      <c r="A26" s="204" t="s">
        <v>24</v>
      </c>
      <c r="B26" s="388" t="s">
        <v>952</v>
      </c>
      <c r="C26" s="389"/>
      <c r="D26" s="211"/>
      <c r="E26" s="211"/>
      <c r="F26" s="211"/>
      <c r="G26" s="211"/>
    </row>
    <row r="27" spans="1:7" x14ac:dyDescent="0.3">
      <c r="A27" s="204" t="s">
        <v>20</v>
      </c>
      <c r="B27" s="388" t="s">
        <v>953</v>
      </c>
      <c r="C27" s="389"/>
      <c r="D27" s="318"/>
      <c r="E27" s="318"/>
      <c r="F27" s="318"/>
      <c r="G27" s="318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201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202</v>
      </c>
      <c r="G1" s="24" t="s">
        <v>203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204</v>
      </c>
      <c r="M1" s="27" t="s">
        <v>200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83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84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118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122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123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124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109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112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113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120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121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128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129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130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125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110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111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91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92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93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94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96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97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100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101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102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107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108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114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115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116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117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158</v>
      </c>
      <c r="B35" s="28">
        <v>23195</v>
      </c>
      <c r="C35" s="28" t="s">
        <v>159</v>
      </c>
      <c r="D35" s="28">
        <v>25501</v>
      </c>
      <c r="E35" s="28" t="s">
        <v>160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161</v>
      </c>
      <c r="B36" s="28">
        <v>23169</v>
      </c>
      <c r="C36" s="28" t="s">
        <v>162</v>
      </c>
      <c r="D36" s="28">
        <v>25443</v>
      </c>
      <c r="E36" s="28" t="s">
        <v>163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164</v>
      </c>
      <c r="B37" s="28">
        <v>23171</v>
      </c>
      <c r="C37" s="28" t="s">
        <v>165</v>
      </c>
      <c r="D37" s="28">
        <v>25451</v>
      </c>
      <c r="E37" s="28" t="s">
        <v>166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167</v>
      </c>
      <c r="B38" s="28">
        <v>23173</v>
      </c>
      <c r="C38" s="28" t="s">
        <v>169</v>
      </c>
      <c r="D38" s="28">
        <v>25464</v>
      </c>
      <c r="E38" s="28" t="s">
        <v>168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170</v>
      </c>
      <c r="B39" s="28">
        <v>23192</v>
      </c>
      <c r="C39" s="28" t="s">
        <v>926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155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171</v>
      </c>
      <c r="B40" s="28">
        <v>23192</v>
      </c>
      <c r="C40" s="28" t="s">
        <v>154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155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172</v>
      </c>
      <c r="B41" s="28">
        <v>23192</v>
      </c>
      <c r="C41" s="28" t="s">
        <v>156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155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173</v>
      </c>
      <c r="B42" s="28">
        <v>23192</v>
      </c>
      <c r="C42" s="28" t="s">
        <v>925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155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98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95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87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88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89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90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126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127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85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86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119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103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104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105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106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99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152</v>
      </c>
      <c r="D64" s="31">
        <v>22209</v>
      </c>
      <c r="E64" s="27" t="s">
        <v>151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153</v>
      </c>
      <c r="D65" s="31">
        <v>22209</v>
      </c>
      <c r="E65" s="27" t="s">
        <v>151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154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155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156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155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157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155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890</v>
      </c>
      <c r="B2" s="182" t="s">
        <v>885</v>
      </c>
      <c r="C2" s="182" t="s">
        <v>889</v>
      </c>
      <c r="D2" s="183" t="s">
        <v>206</v>
      </c>
      <c r="E2" s="184" t="s">
        <v>40</v>
      </c>
      <c r="F2" s="185"/>
      <c r="G2" s="185" t="s">
        <v>886</v>
      </c>
      <c r="H2" s="185" t="s">
        <v>887</v>
      </c>
      <c r="I2" s="185"/>
      <c r="J2" s="185"/>
      <c r="K2" s="186"/>
      <c r="L2" s="186"/>
      <c r="M2" s="187" t="s">
        <v>908</v>
      </c>
      <c r="N2" s="188"/>
      <c r="O2" s="189" t="s">
        <v>200</v>
      </c>
      <c r="Q2" s="179" t="s">
        <v>205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281</v>
      </c>
      <c r="F3" s="145">
        <v>25001</v>
      </c>
      <c r="G3" s="145"/>
      <c r="H3" s="145" t="s">
        <v>280</v>
      </c>
      <c r="I3" s="145" t="s">
        <v>282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281</v>
      </c>
      <c r="F4" s="145">
        <v>25002</v>
      </c>
      <c r="G4" s="145"/>
      <c r="H4" s="145" t="s">
        <v>280</v>
      </c>
      <c r="I4" s="145" t="s">
        <v>286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287</v>
      </c>
      <c r="F5" s="145">
        <v>25003</v>
      </c>
      <c r="G5" s="145"/>
      <c r="H5" s="145" t="s">
        <v>280</v>
      </c>
      <c r="I5" s="145" t="s">
        <v>288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287</v>
      </c>
      <c r="F6" s="145">
        <v>25004</v>
      </c>
      <c r="G6" s="145"/>
      <c r="H6" s="145" t="s">
        <v>280</v>
      </c>
      <c r="I6" s="145" t="s">
        <v>289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290</v>
      </c>
      <c r="F7" s="145">
        <v>25005</v>
      </c>
      <c r="G7" s="145"/>
      <c r="H7" s="145" t="s">
        <v>280</v>
      </c>
      <c r="I7" s="145" t="s">
        <v>291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290</v>
      </c>
      <c r="F8" s="145">
        <v>25006</v>
      </c>
      <c r="G8" s="145"/>
      <c r="H8" s="145" t="s">
        <v>280</v>
      </c>
      <c r="I8" s="145" t="s">
        <v>292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293</v>
      </c>
      <c r="F9" s="145">
        <v>25007</v>
      </c>
      <c r="G9" s="145"/>
      <c r="H9" s="145" t="s">
        <v>280</v>
      </c>
      <c r="I9" s="145" t="s">
        <v>294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293</v>
      </c>
      <c r="F10" s="145">
        <v>25008</v>
      </c>
      <c r="G10" s="145"/>
      <c r="H10" s="145" t="s">
        <v>280</v>
      </c>
      <c r="I10" s="145" t="s">
        <v>296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293</v>
      </c>
      <c r="F11" s="145">
        <v>25009</v>
      </c>
      <c r="G11" s="145"/>
      <c r="H11" s="145" t="s">
        <v>280</v>
      </c>
      <c r="I11" s="145" t="s">
        <v>295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297</v>
      </c>
      <c r="F12" s="145">
        <v>25010</v>
      </c>
      <c r="G12" s="145"/>
      <c r="H12" s="145" t="s">
        <v>280</v>
      </c>
      <c r="I12" s="145" t="s">
        <v>298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297</v>
      </c>
      <c r="F13" s="145">
        <v>25011</v>
      </c>
      <c r="G13" s="145"/>
      <c r="H13" s="145" t="s">
        <v>280</v>
      </c>
      <c r="I13" s="145" t="s">
        <v>299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300</v>
      </c>
      <c r="F14" s="145">
        <v>25012</v>
      </c>
      <c r="G14" s="145"/>
      <c r="H14" s="145" t="s">
        <v>280</v>
      </c>
      <c r="I14" s="145" t="s">
        <v>301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300</v>
      </c>
      <c r="F15" s="145">
        <v>25013</v>
      </c>
      <c r="G15" s="145"/>
      <c r="H15" s="145" t="s">
        <v>280</v>
      </c>
      <c r="I15" s="145" t="s">
        <v>302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300</v>
      </c>
      <c r="F16" s="145">
        <v>25014</v>
      </c>
      <c r="G16" s="145"/>
      <c r="H16" s="145" t="s">
        <v>280</v>
      </c>
      <c r="I16" s="145" t="s">
        <v>303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304</v>
      </c>
      <c r="F17" s="145">
        <v>25015</v>
      </c>
      <c r="G17" s="145"/>
      <c r="H17" s="145" t="s">
        <v>280</v>
      </c>
      <c r="I17" s="145" t="s">
        <v>305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304</v>
      </c>
      <c r="F18" s="145">
        <v>25016</v>
      </c>
      <c r="G18" s="145"/>
      <c r="H18" s="145" t="s">
        <v>280</v>
      </c>
      <c r="I18" s="145" t="s">
        <v>306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307</v>
      </c>
      <c r="F19" s="145">
        <v>25017</v>
      </c>
      <c r="G19" s="145"/>
      <c r="H19" s="145" t="s">
        <v>280</v>
      </c>
      <c r="I19" s="145" t="s">
        <v>308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307</v>
      </c>
      <c r="F20" s="145">
        <v>25018</v>
      </c>
      <c r="G20" s="145"/>
      <c r="H20" s="145" t="s">
        <v>280</v>
      </c>
      <c r="I20" s="145" t="s">
        <v>311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307</v>
      </c>
      <c r="F21" s="145">
        <v>25019</v>
      </c>
      <c r="G21" s="145"/>
      <c r="H21" s="145" t="s">
        <v>280</v>
      </c>
      <c r="I21" s="145" t="s">
        <v>309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307</v>
      </c>
      <c r="F22" s="145">
        <v>25020</v>
      </c>
      <c r="G22" s="145"/>
      <c r="H22" s="145" t="s">
        <v>280</v>
      </c>
      <c r="I22" s="145" t="s">
        <v>310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312</v>
      </c>
      <c r="F23" s="145">
        <v>25021</v>
      </c>
      <c r="G23" s="145"/>
      <c r="H23" s="145" t="s">
        <v>280</v>
      </c>
      <c r="I23" s="145" t="s">
        <v>313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312</v>
      </c>
      <c r="F24" s="145">
        <v>25022</v>
      </c>
      <c r="G24" s="145"/>
      <c r="H24" s="145" t="s">
        <v>280</v>
      </c>
      <c r="I24" s="145" t="s">
        <v>314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315</v>
      </c>
      <c r="F25" s="145">
        <v>25023</v>
      </c>
      <c r="G25" s="145"/>
      <c r="H25" s="145" t="s">
        <v>280</v>
      </c>
      <c r="I25" s="145" t="s">
        <v>316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315</v>
      </c>
      <c r="F26" s="145">
        <v>25024</v>
      </c>
      <c r="G26" s="145"/>
      <c r="H26" s="145" t="s">
        <v>280</v>
      </c>
      <c r="I26" s="145" t="s">
        <v>317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318</v>
      </c>
      <c r="F27" s="145">
        <v>25025</v>
      </c>
      <c r="G27" s="145"/>
      <c r="H27" s="145" t="s">
        <v>280</v>
      </c>
      <c r="I27" s="145" t="s">
        <v>319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318</v>
      </c>
      <c r="F28" s="145">
        <v>25026</v>
      </c>
      <c r="G28" s="145"/>
      <c r="H28" s="145" t="s">
        <v>280</v>
      </c>
      <c r="I28" s="145" t="s">
        <v>320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321</v>
      </c>
      <c r="F29" s="145">
        <v>25027</v>
      </c>
      <c r="G29" s="145"/>
      <c r="H29" s="145" t="s">
        <v>280</v>
      </c>
      <c r="I29" s="145" t="s">
        <v>322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323</v>
      </c>
      <c r="F30" s="145">
        <v>25028</v>
      </c>
      <c r="G30" s="145"/>
      <c r="H30" s="145" t="s">
        <v>280</v>
      </c>
      <c r="I30" s="145" t="s">
        <v>324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325</v>
      </c>
      <c r="F31" s="145">
        <v>25029</v>
      </c>
      <c r="G31" s="145"/>
      <c r="H31" s="145" t="s">
        <v>280</v>
      </c>
      <c r="I31" s="145" t="s">
        <v>326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325</v>
      </c>
      <c r="F32" s="145">
        <v>25030</v>
      </c>
      <c r="G32" s="145"/>
      <c r="H32" s="145" t="s">
        <v>280</v>
      </c>
      <c r="I32" s="145" t="s">
        <v>327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328</v>
      </c>
      <c r="F33" s="145">
        <v>25031</v>
      </c>
      <c r="G33" s="145"/>
      <c r="H33" s="145" t="s">
        <v>280</v>
      </c>
      <c r="I33" s="145" t="s">
        <v>329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328</v>
      </c>
      <c r="F34" s="145">
        <v>25032</v>
      </c>
      <c r="G34" s="145"/>
      <c r="H34" s="145" t="s">
        <v>280</v>
      </c>
      <c r="I34" s="145" t="s">
        <v>331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328</v>
      </c>
      <c r="F35" s="145">
        <v>25033</v>
      </c>
      <c r="G35" s="145"/>
      <c r="H35" s="145" t="s">
        <v>280</v>
      </c>
      <c r="I35" s="145" t="s">
        <v>332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328</v>
      </c>
      <c r="F36" s="145">
        <v>25034</v>
      </c>
      <c r="G36" s="145"/>
      <c r="H36" s="145" t="s">
        <v>280</v>
      </c>
      <c r="I36" s="145" t="s">
        <v>333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328</v>
      </c>
      <c r="F37" s="145">
        <v>25035</v>
      </c>
      <c r="G37" s="145"/>
      <c r="H37" s="145" t="s">
        <v>280</v>
      </c>
      <c r="I37" s="145" t="s">
        <v>330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334</v>
      </c>
      <c r="F38" s="145">
        <v>25036</v>
      </c>
      <c r="G38" s="145"/>
      <c r="H38" s="145" t="s">
        <v>280</v>
      </c>
      <c r="I38" s="145" t="s">
        <v>335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336</v>
      </c>
      <c r="F39" s="145">
        <v>25037</v>
      </c>
      <c r="G39" s="145"/>
      <c r="H39" s="145" t="s">
        <v>280</v>
      </c>
      <c r="I39" s="145" t="s">
        <v>337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336</v>
      </c>
      <c r="F40" s="145">
        <v>25038</v>
      </c>
      <c r="G40" s="145"/>
      <c r="H40" s="145" t="s">
        <v>280</v>
      </c>
      <c r="I40" s="145" t="s">
        <v>338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339</v>
      </c>
      <c r="F41" s="145">
        <v>25039</v>
      </c>
      <c r="G41" s="145"/>
      <c r="H41" s="145" t="s">
        <v>280</v>
      </c>
      <c r="I41" s="145" t="s">
        <v>340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339</v>
      </c>
      <c r="F42" s="145">
        <v>25040</v>
      </c>
      <c r="G42" s="145"/>
      <c r="H42" s="145" t="s">
        <v>280</v>
      </c>
      <c r="I42" s="145" t="s">
        <v>341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281</v>
      </c>
      <c r="F43" s="145">
        <v>25041</v>
      </c>
      <c r="G43" s="145"/>
      <c r="H43" s="145" t="s">
        <v>280</v>
      </c>
      <c r="I43" s="145" t="s">
        <v>284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281</v>
      </c>
      <c r="F44" s="145">
        <v>25042</v>
      </c>
      <c r="G44" s="145"/>
      <c r="H44" s="145" t="s">
        <v>280</v>
      </c>
      <c r="I44" s="145" t="s">
        <v>283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281</v>
      </c>
      <c r="F45" s="145">
        <v>25043</v>
      </c>
      <c r="G45" s="145"/>
      <c r="H45" s="145" t="s">
        <v>280</v>
      </c>
      <c r="I45" s="145" t="s">
        <v>285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449</v>
      </c>
      <c r="F46" s="145">
        <v>25044</v>
      </c>
      <c r="G46" s="145"/>
      <c r="H46" s="145" t="s">
        <v>448</v>
      </c>
      <c r="I46" s="145" t="s">
        <v>450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449</v>
      </c>
      <c r="F47" s="145">
        <v>25045</v>
      </c>
      <c r="G47" s="145"/>
      <c r="H47" s="145" t="s">
        <v>448</v>
      </c>
      <c r="I47" s="145" t="s">
        <v>451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449</v>
      </c>
      <c r="F48" s="145">
        <v>25046</v>
      </c>
      <c r="G48" s="145"/>
      <c r="H48" s="145" t="s">
        <v>448</v>
      </c>
      <c r="I48" s="145" t="s">
        <v>452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453</v>
      </c>
      <c r="F49" s="145">
        <v>25047</v>
      </c>
      <c r="G49" s="145"/>
      <c r="H49" s="145" t="s">
        <v>448</v>
      </c>
      <c r="I49" s="145" t="s">
        <v>454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455</v>
      </c>
      <c r="F50" s="145">
        <v>25048</v>
      </c>
      <c r="G50" s="145"/>
      <c r="H50" s="145" t="s">
        <v>448</v>
      </c>
      <c r="I50" s="145" t="s">
        <v>456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457</v>
      </c>
      <c r="F51" s="145">
        <v>25049</v>
      </c>
      <c r="G51" s="145"/>
      <c r="H51" s="145" t="s">
        <v>448</v>
      </c>
      <c r="I51" s="145" t="s">
        <v>458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457</v>
      </c>
      <c r="F52" s="145">
        <v>25050</v>
      </c>
      <c r="G52" s="145"/>
      <c r="H52" s="145" t="s">
        <v>448</v>
      </c>
      <c r="I52" s="145" t="s">
        <v>459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457</v>
      </c>
      <c r="F53" s="145">
        <v>25051</v>
      </c>
      <c r="G53" s="145"/>
      <c r="H53" s="145" t="s">
        <v>448</v>
      </c>
      <c r="I53" s="145" t="s">
        <v>460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457</v>
      </c>
      <c r="F54" s="159">
        <v>25052</v>
      </c>
      <c r="G54" s="159"/>
      <c r="H54" s="159" t="s">
        <v>448</v>
      </c>
      <c r="I54" s="159" t="s">
        <v>461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469</v>
      </c>
      <c r="F55" s="162">
        <v>25053</v>
      </c>
      <c r="G55" s="162"/>
      <c r="H55" s="162" t="s">
        <v>448</v>
      </c>
      <c r="I55" s="162" t="s">
        <v>470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471</v>
      </c>
      <c r="F56" s="162">
        <v>25054</v>
      </c>
      <c r="G56" s="162"/>
      <c r="H56" s="162" t="s">
        <v>448</v>
      </c>
      <c r="I56" s="162" t="s">
        <v>472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471</v>
      </c>
      <c r="F57" s="145">
        <v>25055</v>
      </c>
      <c r="G57" s="145"/>
      <c r="H57" s="145" t="s">
        <v>448</v>
      </c>
      <c r="I57" s="145" t="s">
        <v>473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471</v>
      </c>
      <c r="F58" s="145">
        <v>25056</v>
      </c>
      <c r="G58" s="145"/>
      <c r="H58" s="145" t="s">
        <v>448</v>
      </c>
      <c r="I58" s="145" t="s">
        <v>474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475</v>
      </c>
      <c r="F59" s="145">
        <v>25057</v>
      </c>
      <c r="G59" s="145"/>
      <c r="H59" s="145" t="s">
        <v>448</v>
      </c>
      <c r="I59" s="145" t="s">
        <v>476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475</v>
      </c>
      <c r="F60" s="145">
        <v>25058</v>
      </c>
      <c r="G60" s="145"/>
      <c r="H60" s="145" t="s">
        <v>448</v>
      </c>
      <c r="I60" s="145" t="s">
        <v>477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475</v>
      </c>
      <c r="F61" s="145">
        <v>25059</v>
      </c>
      <c r="G61" s="145"/>
      <c r="H61" s="145" t="s">
        <v>448</v>
      </c>
      <c r="I61" s="145" t="s">
        <v>478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482</v>
      </c>
      <c r="F62" s="145">
        <v>25060</v>
      </c>
      <c r="G62" s="145"/>
      <c r="H62" s="145" t="s">
        <v>448</v>
      </c>
      <c r="I62" s="145" t="s">
        <v>483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484</v>
      </c>
      <c r="F63" s="145">
        <v>25061</v>
      </c>
      <c r="G63" s="145"/>
      <c r="H63" s="145" t="s">
        <v>448</v>
      </c>
      <c r="I63" s="145" t="s">
        <v>485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484</v>
      </c>
      <c r="F64" s="145">
        <v>25062</v>
      </c>
      <c r="G64" s="145"/>
      <c r="H64" s="145" t="s">
        <v>448</v>
      </c>
      <c r="I64" s="145" t="s">
        <v>488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484</v>
      </c>
      <c r="F65" s="145">
        <v>25063</v>
      </c>
      <c r="G65" s="145"/>
      <c r="H65" s="145" t="s">
        <v>448</v>
      </c>
      <c r="I65" s="145" t="s">
        <v>486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484</v>
      </c>
      <c r="F66" s="145">
        <v>25064</v>
      </c>
      <c r="G66" s="145"/>
      <c r="H66" s="145" t="s">
        <v>448</v>
      </c>
      <c r="I66" s="145" t="s">
        <v>487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489</v>
      </c>
      <c r="F67" s="145">
        <v>25065</v>
      </c>
      <c r="G67" s="145"/>
      <c r="H67" s="145" t="s">
        <v>448</v>
      </c>
      <c r="I67" s="145" t="s">
        <v>490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489</v>
      </c>
      <c r="F68" s="145">
        <v>25066</v>
      </c>
      <c r="G68" s="145"/>
      <c r="H68" s="145" t="s">
        <v>448</v>
      </c>
      <c r="I68" s="145" t="s">
        <v>491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489</v>
      </c>
      <c r="F69" s="145">
        <v>25067</v>
      </c>
      <c r="G69" s="145"/>
      <c r="H69" s="145" t="s">
        <v>448</v>
      </c>
      <c r="I69" s="145" t="s">
        <v>492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493</v>
      </c>
      <c r="F70" s="145">
        <v>25068</v>
      </c>
      <c r="G70" s="145"/>
      <c r="H70" s="145" t="s">
        <v>448</v>
      </c>
      <c r="I70" s="145" t="s">
        <v>494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462</v>
      </c>
      <c r="F71" s="145">
        <v>25069</v>
      </c>
      <c r="G71" s="145"/>
      <c r="H71" s="145" t="s">
        <v>448</v>
      </c>
      <c r="I71" s="145" t="s">
        <v>463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462</v>
      </c>
      <c r="F72" s="145">
        <v>25070</v>
      </c>
      <c r="G72" s="145"/>
      <c r="H72" s="145" t="s">
        <v>448</v>
      </c>
      <c r="I72" s="145" t="s">
        <v>464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462</v>
      </c>
      <c r="F73" s="145">
        <v>25071</v>
      </c>
      <c r="G73" s="145"/>
      <c r="H73" s="145" t="s">
        <v>448</v>
      </c>
      <c r="I73" s="145" t="s">
        <v>465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466</v>
      </c>
      <c r="F74" s="145">
        <v>25072</v>
      </c>
      <c r="G74" s="145"/>
      <c r="H74" s="145" t="s">
        <v>448</v>
      </c>
      <c r="I74" s="145" t="s">
        <v>467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466</v>
      </c>
      <c r="F75" s="145">
        <v>25073</v>
      </c>
      <c r="G75" s="145"/>
      <c r="H75" s="145" t="s">
        <v>448</v>
      </c>
      <c r="I75" s="145" t="s">
        <v>468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479</v>
      </c>
      <c r="F76" s="145">
        <v>25074</v>
      </c>
      <c r="G76" s="145"/>
      <c r="H76" s="145" t="s">
        <v>448</v>
      </c>
      <c r="I76" s="145" t="s">
        <v>480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479</v>
      </c>
      <c r="F77" s="145">
        <v>25075</v>
      </c>
      <c r="G77" s="145"/>
      <c r="H77" s="145" t="s">
        <v>448</v>
      </c>
      <c r="I77" s="145" t="s">
        <v>481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495</v>
      </c>
      <c r="F78" s="145">
        <v>25076</v>
      </c>
      <c r="G78" s="145"/>
      <c r="H78" s="145" t="s">
        <v>448</v>
      </c>
      <c r="I78" s="145" t="s">
        <v>496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495</v>
      </c>
      <c r="F79" s="145">
        <v>25077</v>
      </c>
      <c r="G79" s="145"/>
      <c r="H79" s="145" t="s">
        <v>448</v>
      </c>
      <c r="I79" s="145" t="s">
        <v>497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208</v>
      </c>
      <c r="F80" s="145">
        <v>25078</v>
      </c>
      <c r="G80" s="145"/>
      <c r="H80" s="145" t="s">
        <v>207</v>
      </c>
      <c r="I80" s="145" t="s">
        <v>209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210</v>
      </c>
      <c r="F81" s="145">
        <v>25079</v>
      </c>
      <c r="G81" s="145"/>
      <c r="H81" s="145" t="s">
        <v>207</v>
      </c>
      <c r="I81" s="145" t="s">
        <v>211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210</v>
      </c>
      <c r="F82" s="145">
        <v>25080</v>
      </c>
      <c r="G82" s="145"/>
      <c r="H82" s="145" t="s">
        <v>207</v>
      </c>
      <c r="I82" s="145" t="s">
        <v>212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213</v>
      </c>
      <c r="F83" s="145">
        <v>25081</v>
      </c>
      <c r="G83" s="145"/>
      <c r="H83" s="145" t="s">
        <v>207</v>
      </c>
      <c r="I83" s="145" t="s">
        <v>214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213</v>
      </c>
      <c r="F84" s="145">
        <v>25082</v>
      </c>
      <c r="G84" s="145"/>
      <c r="H84" s="145" t="s">
        <v>207</v>
      </c>
      <c r="I84" s="145" t="s">
        <v>215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213</v>
      </c>
      <c r="F85" s="145">
        <v>25083</v>
      </c>
      <c r="G85" s="145"/>
      <c r="H85" s="145" t="s">
        <v>207</v>
      </c>
      <c r="I85" s="145" t="s">
        <v>216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213</v>
      </c>
      <c r="F86" s="145">
        <v>25084</v>
      </c>
      <c r="G86" s="145"/>
      <c r="H86" s="145" t="s">
        <v>207</v>
      </c>
      <c r="I86" s="145" t="s">
        <v>217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218</v>
      </c>
      <c r="F87" s="145">
        <v>25085</v>
      </c>
      <c r="G87" s="145"/>
      <c r="H87" s="145" t="s">
        <v>207</v>
      </c>
      <c r="I87" s="145" t="s">
        <v>219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221</v>
      </c>
      <c r="F88" s="145">
        <v>25086</v>
      </c>
      <c r="G88" s="145"/>
      <c r="H88" s="145" t="s">
        <v>207</v>
      </c>
      <c r="I88" s="145" t="s">
        <v>222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221</v>
      </c>
      <c r="F89" s="145">
        <v>25087</v>
      </c>
      <c r="G89" s="145"/>
      <c r="H89" s="145" t="s">
        <v>207</v>
      </c>
      <c r="I89" s="145" t="s">
        <v>223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221</v>
      </c>
      <c r="F90" s="145">
        <v>25088</v>
      </c>
      <c r="G90" s="145"/>
      <c r="H90" s="145" t="s">
        <v>207</v>
      </c>
      <c r="I90" s="145" t="s">
        <v>224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221</v>
      </c>
      <c r="F91" s="145">
        <v>25089</v>
      </c>
      <c r="G91" s="145"/>
      <c r="H91" s="145" t="s">
        <v>207</v>
      </c>
      <c r="I91" s="145" t="s">
        <v>225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221</v>
      </c>
      <c r="F92" s="145">
        <v>25090</v>
      </c>
      <c r="G92" s="145"/>
      <c r="H92" s="145" t="s">
        <v>207</v>
      </c>
      <c r="I92" s="145" t="s">
        <v>226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227</v>
      </c>
      <c r="F93" s="145">
        <v>25091</v>
      </c>
      <c r="G93" s="145"/>
      <c r="H93" s="145" t="s">
        <v>207</v>
      </c>
      <c r="I93" s="145" t="s">
        <v>228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227</v>
      </c>
      <c r="F94" s="145">
        <v>25092</v>
      </c>
      <c r="G94" s="145"/>
      <c r="H94" s="145" t="s">
        <v>207</v>
      </c>
      <c r="I94" s="145" t="s">
        <v>229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227</v>
      </c>
      <c r="F95" s="145">
        <v>25093</v>
      </c>
      <c r="G95" s="145"/>
      <c r="H95" s="145" t="s">
        <v>207</v>
      </c>
      <c r="I95" s="145" t="s">
        <v>232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227</v>
      </c>
      <c r="F96" s="145">
        <v>25094</v>
      </c>
      <c r="G96" s="145"/>
      <c r="H96" s="145" t="s">
        <v>207</v>
      </c>
      <c r="I96" s="145" t="s">
        <v>230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227</v>
      </c>
      <c r="F97" s="145">
        <v>25095</v>
      </c>
      <c r="G97" s="145"/>
      <c r="H97" s="145" t="s">
        <v>207</v>
      </c>
      <c r="I97" s="145" t="s">
        <v>233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227</v>
      </c>
      <c r="F98" s="145">
        <v>25096</v>
      </c>
      <c r="G98" s="145"/>
      <c r="H98" s="145" t="s">
        <v>207</v>
      </c>
      <c r="I98" s="145" t="s">
        <v>231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227</v>
      </c>
      <c r="F99" s="145">
        <v>25097</v>
      </c>
      <c r="G99" s="145"/>
      <c r="H99" s="145" t="s">
        <v>207</v>
      </c>
      <c r="I99" s="145" t="s">
        <v>234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227</v>
      </c>
      <c r="F100" s="145">
        <v>25098</v>
      </c>
      <c r="G100" s="145"/>
      <c r="H100" s="145" t="s">
        <v>207</v>
      </c>
      <c r="I100" s="145" t="s">
        <v>235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236</v>
      </c>
      <c r="F101" s="145">
        <v>25099</v>
      </c>
      <c r="G101" s="145"/>
      <c r="H101" s="145" t="s">
        <v>207</v>
      </c>
      <c r="I101" s="145" t="s">
        <v>237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236</v>
      </c>
      <c r="F102" s="145">
        <v>25100</v>
      </c>
      <c r="G102" s="145"/>
      <c r="H102" s="145" t="s">
        <v>207</v>
      </c>
      <c r="I102" s="145" t="s">
        <v>238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236</v>
      </c>
      <c r="F103" s="145">
        <v>25101</v>
      </c>
      <c r="G103" s="145"/>
      <c r="H103" s="145" t="s">
        <v>207</v>
      </c>
      <c r="I103" s="145" t="s">
        <v>239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240</v>
      </c>
      <c r="F104" s="145">
        <v>25102</v>
      </c>
      <c r="G104" s="145"/>
      <c r="H104" s="145" t="s">
        <v>207</v>
      </c>
      <c r="I104" s="145" t="s">
        <v>241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240</v>
      </c>
      <c r="F105" s="145">
        <v>25103</v>
      </c>
      <c r="G105" s="145"/>
      <c r="H105" s="145" t="s">
        <v>207</v>
      </c>
      <c r="I105" s="145" t="s">
        <v>242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243</v>
      </c>
      <c r="F106" s="145">
        <v>25104</v>
      </c>
      <c r="G106" s="145"/>
      <c r="H106" s="145" t="s">
        <v>207</v>
      </c>
      <c r="I106" s="145" t="s">
        <v>244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243</v>
      </c>
      <c r="F107" s="145">
        <v>25105</v>
      </c>
      <c r="G107" s="145"/>
      <c r="H107" s="145" t="s">
        <v>207</v>
      </c>
      <c r="I107" s="145" t="s">
        <v>245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243</v>
      </c>
      <c r="F108" s="145">
        <v>25106</v>
      </c>
      <c r="G108" s="145"/>
      <c r="H108" s="145" t="s">
        <v>207</v>
      </c>
      <c r="I108" s="145" t="s">
        <v>246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243</v>
      </c>
      <c r="F109" s="145">
        <v>25107</v>
      </c>
      <c r="G109" s="145"/>
      <c r="H109" s="145" t="s">
        <v>207</v>
      </c>
      <c r="I109" s="145" t="s">
        <v>247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243</v>
      </c>
      <c r="F110" s="145">
        <v>25108</v>
      </c>
      <c r="G110" s="145"/>
      <c r="H110" s="145" t="s">
        <v>207</v>
      </c>
      <c r="I110" s="145" t="s">
        <v>248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249</v>
      </c>
      <c r="F111" s="145">
        <v>25109</v>
      </c>
      <c r="G111" s="145"/>
      <c r="H111" s="145" t="s">
        <v>207</v>
      </c>
      <c r="I111" s="145" t="s">
        <v>250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249</v>
      </c>
      <c r="F112" s="145">
        <v>25111</v>
      </c>
      <c r="G112" s="145"/>
      <c r="H112" s="145" t="s">
        <v>207</v>
      </c>
      <c r="I112" s="145" t="s">
        <v>251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249</v>
      </c>
      <c r="F113" s="145">
        <v>25113</v>
      </c>
      <c r="G113" s="145"/>
      <c r="H113" s="145" t="s">
        <v>207</v>
      </c>
      <c r="I113" s="153" t="s">
        <v>252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253</v>
      </c>
      <c r="F114" s="145">
        <v>25114</v>
      </c>
      <c r="G114" s="145"/>
      <c r="H114" s="145" t="s">
        <v>207</v>
      </c>
      <c r="I114" s="145" t="s">
        <v>254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253</v>
      </c>
      <c r="F115" s="145">
        <v>25115</v>
      </c>
      <c r="G115" s="145"/>
      <c r="H115" s="145" t="s">
        <v>207</v>
      </c>
      <c r="I115" s="145" t="s">
        <v>255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259</v>
      </c>
      <c r="F116" s="145">
        <v>25116</v>
      </c>
      <c r="G116" s="145"/>
      <c r="H116" s="145" t="s">
        <v>207</v>
      </c>
      <c r="I116" s="145" t="s">
        <v>260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259</v>
      </c>
      <c r="F117" s="145">
        <v>25117</v>
      </c>
      <c r="G117" s="145"/>
      <c r="H117" s="145" t="s">
        <v>207</v>
      </c>
      <c r="I117" s="145" t="s">
        <v>261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262</v>
      </c>
      <c r="F118" s="145">
        <v>25118</v>
      </c>
      <c r="G118" s="145"/>
      <c r="H118" s="145" t="s">
        <v>207</v>
      </c>
      <c r="I118" s="145" t="s">
        <v>263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269</v>
      </c>
      <c r="F119" s="145">
        <v>25119</v>
      </c>
      <c r="G119" s="145"/>
      <c r="H119" s="145" t="s">
        <v>207</v>
      </c>
      <c r="I119" s="145" t="s">
        <v>270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269</v>
      </c>
      <c r="F120" s="145">
        <v>25120</v>
      </c>
      <c r="G120" s="145"/>
      <c r="H120" s="145" t="s">
        <v>207</v>
      </c>
      <c r="I120" s="145" t="s">
        <v>271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269</v>
      </c>
      <c r="F121" s="145">
        <v>25121</v>
      </c>
      <c r="G121" s="145"/>
      <c r="H121" s="145" t="s">
        <v>207</v>
      </c>
      <c r="I121" s="145" t="s">
        <v>272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269</v>
      </c>
      <c r="F122" s="145">
        <v>25122</v>
      </c>
      <c r="G122" s="145"/>
      <c r="H122" s="145" t="s">
        <v>207</v>
      </c>
      <c r="I122" s="145" t="s">
        <v>273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269</v>
      </c>
      <c r="F123" s="145">
        <v>25123</v>
      </c>
      <c r="G123" s="145"/>
      <c r="H123" s="145" t="s">
        <v>207</v>
      </c>
      <c r="I123" s="145" t="s">
        <v>274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269</v>
      </c>
      <c r="F124" s="145">
        <v>25124</v>
      </c>
      <c r="G124" s="145"/>
      <c r="H124" s="145" t="s">
        <v>207</v>
      </c>
      <c r="I124" s="145" t="s">
        <v>275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218</v>
      </c>
      <c r="F125" s="145">
        <v>25125</v>
      </c>
      <c r="G125" s="145"/>
      <c r="H125" s="145" t="s">
        <v>207</v>
      </c>
      <c r="I125" s="145" t="s">
        <v>220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256</v>
      </c>
      <c r="F126" s="145">
        <v>25126</v>
      </c>
      <c r="G126" s="145"/>
      <c r="H126" s="145" t="s">
        <v>207</v>
      </c>
      <c r="I126" s="145" t="s">
        <v>257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256</v>
      </c>
      <c r="F127" s="145">
        <v>25127</v>
      </c>
      <c r="G127" s="145"/>
      <c r="H127" s="145" t="s">
        <v>207</v>
      </c>
      <c r="I127" s="145" t="s">
        <v>258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262</v>
      </c>
      <c r="F128" s="145">
        <v>25128</v>
      </c>
      <c r="G128" s="145"/>
      <c r="H128" s="145" t="s">
        <v>207</v>
      </c>
      <c r="I128" s="145" t="s">
        <v>264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265</v>
      </c>
      <c r="F129" s="145">
        <v>25129</v>
      </c>
      <c r="G129" s="145"/>
      <c r="H129" s="145" t="s">
        <v>207</v>
      </c>
      <c r="I129" s="145" t="s">
        <v>266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265</v>
      </c>
      <c r="F130" s="145">
        <v>25130</v>
      </c>
      <c r="G130" s="145"/>
      <c r="H130" s="145" t="s">
        <v>207</v>
      </c>
      <c r="I130" s="145" t="s">
        <v>267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676</v>
      </c>
      <c r="F131" s="145">
        <v>25131</v>
      </c>
      <c r="G131" s="145"/>
      <c r="H131" s="145" t="s">
        <v>675</v>
      </c>
      <c r="I131" s="145" t="s">
        <v>677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678</v>
      </c>
      <c r="F132" s="145">
        <v>25132</v>
      </c>
      <c r="G132" s="145"/>
      <c r="H132" s="145" t="s">
        <v>675</v>
      </c>
      <c r="I132" s="145" t="s">
        <v>679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678</v>
      </c>
      <c r="F133" s="145">
        <v>25133</v>
      </c>
      <c r="G133" s="145"/>
      <c r="H133" s="145" t="s">
        <v>675</v>
      </c>
      <c r="I133" s="145" t="s">
        <v>680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678</v>
      </c>
      <c r="F134" s="145">
        <v>25134</v>
      </c>
      <c r="G134" s="145"/>
      <c r="H134" s="145" t="s">
        <v>675</v>
      </c>
      <c r="I134" s="145" t="s">
        <v>683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678</v>
      </c>
      <c r="F135" s="145">
        <v>25135</v>
      </c>
      <c r="G135" s="145"/>
      <c r="H135" s="145" t="s">
        <v>675</v>
      </c>
      <c r="I135" s="145" t="s">
        <v>684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678</v>
      </c>
      <c r="F136" s="145">
        <v>25136</v>
      </c>
      <c r="G136" s="145"/>
      <c r="H136" s="145" t="s">
        <v>675</v>
      </c>
      <c r="I136" s="145" t="s">
        <v>681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678</v>
      </c>
      <c r="F137" s="145">
        <v>25137</v>
      </c>
      <c r="G137" s="145"/>
      <c r="H137" s="145" t="s">
        <v>675</v>
      </c>
      <c r="I137" s="145" t="s">
        <v>682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685</v>
      </c>
      <c r="F138" s="145">
        <v>25138</v>
      </c>
      <c r="G138" s="145"/>
      <c r="H138" s="145" t="s">
        <v>675</v>
      </c>
      <c r="I138" s="145" t="s">
        <v>686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685</v>
      </c>
      <c r="F139" s="145">
        <v>25139</v>
      </c>
      <c r="G139" s="145"/>
      <c r="H139" s="145" t="s">
        <v>675</v>
      </c>
      <c r="I139" s="145" t="s">
        <v>688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685</v>
      </c>
      <c r="F140" s="145">
        <v>25140</v>
      </c>
      <c r="G140" s="145"/>
      <c r="H140" s="145" t="s">
        <v>675</v>
      </c>
      <c r="I140" s="145" t="s">
        <v>687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689</v>
      </c>
      <c r="F141" s="145">
        <v>25141</v>
      </c>
      <c r="G141" s="145"/>
      <c r="H141" s="145" t="s">
        <v>675</v>
      </c>
      <c r="I141" s="145" t="s">
        <v>690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689</v>
      </c>
      <c r="F142" s="145">
        <v>25142</v>
      </c>
      <c r="G142" s="145"/>
      <c r="H142" s="145" t="s">
        <v>675</v>
      </c>
      <c r="I142" s="145" t="s">
        <v>691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689</v>
      </c>
      <c r="F143" s="145">
        <v>25143</v>
      </c>
      <c r="G143" s="145"/>
      <c r="H143" s="145" t="s">
        <v>675</v>
      </c>
      <c r="I143" s="145" t="s">
        <v>692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689</v>
      </c>
      <c r="F144" s="145">
        <v>25144</v>
      </c>
      <c r="G144" s="145"/>
      <c r="H144" s="145" t="s">
        <v>675</v>
      </c>
      <c r="I144" s="145" t="s">
        <v>693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694</v>
      </c>
      <c r="F145" s="145">
        <v>25145</v>
      </c>
      <c r="G145" s="145"/>
      <c r="H145" s="145" t="s">
        <v>675</v>
      </c>
      <c r="I145" s="145" t="s">
        <v>695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694</v>
      </c>
      <c r="F146" s="145">
        <v>25146</v>
      </c>
      <c r="G146" s="145"/>
      <c r="H146" s="145" t="s">
        <v>675</v>
      </c>
      <c r="I146" s="145" t="s">
        <v>696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697</v>
      </c>
      <c r="F147" s="145">
        <v>25147</v>
      </c>
      <c r="G147" s="145"/>
      <c r="H147" s="145" t="s">
        <v>675</v>
      </c>
      <c r="I147" s="145" t="s">
        <v>698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697</v>
      </c>
      <c r="F148" s="145">
        <v>25148</v>
      </c>
      <c r="G148" s="145"/>
      <c r="H148" s="145" t="s">
        <v>675</v>
      </c>
      <c r="I148" s="145" t="s">
        <v>699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700</v>
      </c>
      <c r="F149" s="145">
        <v>25149</v>
      </c>
      <c r="G149" s="145"/>
      <c r="H149" s="145" t="s">
        <v>675</v>
      </c>
      <c r="I149" s="145" t="s">
        <v>701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700</v>
      </c>
      <c r="F150" s="145">
        <v>25150</v>
      </c>
      <c r="G150" s="145"/>
      <c r="H150" s="145" t="s">
        <v>675</v>
      </c>
      <c r="I150" s="145" t="s">
        <v>702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703</v>
      </c>
      <c r="F151" s="145">
        <v>25151</v>
      </c>
      <c r="G151" s="145"/>
      <c r="H151" s="145" t="s">
        <v>675</v>
      </c>
      <c r="I151" s="145" t="s">
        <v>704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703</v>
      </c>
      <c r="F152" s="145">
        <v>25152</v>
      </c>
      <c r="G152" s="145"/>
      <c r="H152" s="145" t="s">
        <v>675</v>
      </c>
      <c r="I152" s="145" t="s">
        <v>705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160</v>
      </c>
      <c r="F153" s="167">
        <v>25153</v>
      </c>
      <c r="G153" s="167"/>
      <c r="H153" s="167" t="s">
        <v>650</v>
      </c>
      <c r="I153" s="167" t="s">
        <v>651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160</v>
      </c>
      <c r="F154" s="167">
        <v>25154</v>
      </c>
      <c r="G154" s="167"/>
      <c r="H154" s="167" t="s">
        <v>650</v>
      </c>
      <c r="I154" s="167" t="s">
        <v>652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160</v>
      </c>
      <c r="F155" s="167">
        <v>25155</v>
      </c>
      <c r="G155" s="167"/>
      <c r="H155" s="167" t="s">
        <v>650</v>
      </c>
      <c r="I155" s="167" t="s">
        <v>653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657</v>
      </c>
      <c r="F156" s="145">
        <v>25158</v>
      </c>
      <c r="G156" s="145"/>
      <c r="H156" s="145" t="s">
        <v>650</v>
      </c>
      <c r="I156" s="145" t="s">
        <v>658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659</v>
      </c>
      <c r="F157" s="145">
        <v>25159</v>
      </c>
      <c r="G157" s="145"/>
      <c r="H157" s="145" t="s">
        <v>650</v>
      </c>
      <c r="I157" s="145" t="s">
        <v>660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661</v>
      </c>
      <c r="F158" s="145">
        <v>25160</v>
      </c>
      <c r="G158" s="145"/>
      <c r="H158" s="145" t="s">
        <v>650</v>
      </c>
      <c r="I158" s="145" t="s">
        <v>662</v>
      </c>
      <c r="J158" s="145">
        <v>4</v>
      </c>
      <c r="K158" s="146">
        <v>1.1000000000000001</v>
      </c>
      <c r="L158" s="190" t="s">
        <v>278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661</v>
      </c>
      <c r="F159" s="145">
        <v>25161</v>
      </c>
      <c r="G159" s="145"/>
      <c r="H159" s="145" t="s">
        <v>650</v>
      </c>
      <c r="I159" s="145" t="s">
        <v>663</v>
      </c>
      <c r="J159" s="145">
        <v>4</v>
      </c>
      <c r="K159" s="146">
        <v>1.1000000000000001</v>
      </c>
      <c r="L159" s="190" t="s">
        <v>278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664</v>
      </c>
      <c r="F160" s="145">
        <v>25162</v>
      </c>
      <c r="G160" s="145"/>
      <c r="H160" s="145" t="s">
        <v>650</v>
      </c>
      <c r="I160" s="145" t="s">
        <v>665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666</v>
      </c>
      <c r="F161" s="145">
        <v>25163</v>
      </c>
      <c r="G161" s="145"/>
      <c r="H161" s="145" t="s">
        <v>650</v>
      </c>
      <c r="I161" s="145" t="s">
        <v>667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666</v>
      </c>
      <c r="F162" s="145">
        <v>25164</v>
      </c>
      <c r="G162" s="145"/>
      <c r="H162" s="145" t="s">
        <v>650</v>
      </c>
      <c r="I162" s="145" t="s">
        <v>668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669</v>
      </c>
      <c r="F163" s="145">
        <v>25165</v>
      </c>
      <c r="G163" s="145"/>
      <c r="H163" s="145" t="s">
        <v>650</v>
      </c>
      <c r="I163" s="145" t="s">
        <v>670</v>
      </c>
      <c r="J163" s="145">
        <v>4</v>
      </c>
      <c r="K163" s="146">
        <v>1.1000000000000001</v>
      </c>
      <c r="L163" s="190" t="s">
        <v>278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671</v>
      </c>
      <c r="F164" s="145">
        <v>25166</v>
      </c>
      <c r="G164" s="145"/>
      <c r="H164" s="145" t="s">
        <v>650</v>
      </c>
      <c r="I164" s="145" t="s">
        <v>672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673</v>
      </c>
      <c r="F165" s="145">
        <v>25167</v>
      </c>
      <c r="G165" s="145"/>
      <c r="H165" s="145" t="s">
        <v>650</v>
      </c>
      <c r="I165" s="145" t="s">
        <v>674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738</v>
      </c>
      <c r="F166" s="145">
        <v>25168</v>
      </c>
      <c r="G166" s="145"/>
      <c r="H166" s="145" t="s">
        <v>737</v>
      </c>
      <c r="I166" s="145" t="s">
        <v>739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738</v>
      </c>
      <c r="F167" s="145">
        <v>25169</v>
      </c>
      <c r="G167" s="145"/>
      <c r="H167" s="145" t="s">
        <v>737</v>
      </c>
      <c r="I167" s="145" t="s">
        <v>740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738</v>
      </c>
      <c r="F168" s="145">
        <v>25170</v>
      </c>
      <c r="G168" s="145"/>
      <c r="H168" s="145" t="s">
        <v>737</v>
      </c>
      <c r="I168" s="145" t="s">
        <v>741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738</v>
      </c>
      <c r="F169" s="145">
        <v>25171</v>
      </c>
      <c r="G169" s="145"/>
      <c r="H169" s="145" t="s">
        <v>737</v>
      </c>
      <c r="I169" s="145" t="s">
        <v>742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743</v>
      </c>
      <c r="F170" s="145">
        <v>25172</v>
      </c>
      <c r="G170" s="145"/>
      <c r="H170" s="145" t="s">
        <v>737</v>
      </c>
      <c r="I170" s="145" t="s">
        <v>744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743</v>
      </c>
      <c r="F171" s="145">
        <v>25173</v>
      </c>
      <c r="G171" s="145"/>
      <c r="H171" s="145" t="s">
        <v>737</v>
      </c>
      <c r="I171" s="145" t="s">
        <v>746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743</v>
      </c>
      <c r="F172" s="145">
        <v>25174</v>
      </c>
      <c r="G172" s="145"/>
      <c r="H172" s="145" t="s">
        <v>737</v>
      </c>
      <c r="I172" s="145" t="s">
        <v>745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747</v>
      </c>
      <c r="F173" s="145">
        <v>25175</v>
      </c>
      <c r="G173" s="145"/>
      <c r="H173" s="145" t="s">
        <v>737</v>
      </c>
      <c r="I173" s="145" t="s">
        <v>748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749</v>
      </c>
      <c r="F174" s="145">
        <v>25176</v>
      </c>
      <c r="G174" s="145"/>
      <c r="H174" s="145" t="s">
        <v>737</v>
      </c>
      <c r="I174" s="145" t="s">
        <v>750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749</v>
      </c>
      <c r="F175" s="145">
        <v>25177</v>
      </c>
      <c r="G175" s="145"/>
      <c r="H175" s="145" t="s">
        <v>737</v>
      </c>
      <c r="I175" s="145" t="s">
        <v>751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749</v>
      </c>
      <c r="F176" s="145">
        <v>25178</v>
      </c>
      <c r="G176" s="145"/>
      <c r="H176" s="145" t="s">
        <v>737</v>
      </c>
      <c r="I176" s="145" t="s">
        <v>752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753</v>
      </c>
      <c r="F177" s="145">
        <v>25179</v>
      </c>
      <c r="G177" s="145"/>
      <c r="H177" s="145" t="s">
        <v>737</v>
      </c>
      <c r="I177" s="145" t="s">
        <v>754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753</v>
      </c>
      <c r="F178" s="145">
        <v>25180</v>
      </c>
      <c r="G178" s="145"/>
      <c r="H178" s="145" t="s">
        <v>737</v>
      </c>
      <c r="I178" s="145" t="s">
        <v>757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753</v>
      </c>
      <c r="F179" s="145">
        <v>25181</v>
      </c>
      <c r="G179" s="145"/>
      <c r="H179" s="145" t="s">
        <v>737</v>
      </c>
      <c r="I179" s="145" t="s">
        <v>755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753</v>
      </c>
      <c r="F180" s="145">
        <v>25182</v>
      </c>
      <c r="G180" s="145"/>
      <c r="H180" s="145" t="s">
        <v>737</v>
      </c>
      <c r="I180" s="145" t="s">
        <v>756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762</v>
      </c>
      <c r="F181" s="145">
        <v>25183</v>
      </c>
      <c r="G181" s="145"/>
      <c r="H181" s="145" t="s">
        <v>737</v>
      </c>
      <c r="I181" s="145" t="s">
        <v>763</v>
      </c>
      <c r="J181" s="145">
        <v>4</v>
      </c>
      <c r="K181" s="146">
        <v>1.3</v>
      </c>
      <c r="L181" s="190" t="s">
        <v>278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758</v>
      </c>
      <c r="F182" s="145">
        <v>25184</v>
      </c>
      <c r="G182" s="145"/>
      <c r="H182" s="145" t="s">
        <v>737</v>
      </c>
      <c r="I182" s="145" t="s">
        <v>759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758</v>
      </c>
      <c r="F183" s="145">
        <v>25185</v>
      </c>
      <c r="G183" s="145"/>
      <c r="H183" s="145" t="s">
        <v>737</v>
      </c>
      <c r="I183" s="145" t="s">
        <v>760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758</v>
      </c>
      <c r="F184" s="145">
        <v>25186</v>
      </c>
      <c r="G184" s="145"/>
      <c r="H184" s="145" t="s">
        <v>737</v>
      </c>
      <c r="I184" s="145" t="s">
        <v>761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537</v>
      </c>
      <c r="F185" s="145">
        <v>25187</v>
      </c>
      <c r="G185" s="145"/>
      <c r="H185" s="145" t="s">
        <v>536</v>
      </c>
      <c r="I185" s="145" t="s">
        <v>538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537</v>
      </c>
      <c r="F186" s="145">
        <v>25188</v>
      </c>
      <c r="G186" s="145"/>
      <c r="H186" s="145" t="s">
        <v>536</v>
      </c>
      <c r="I186" s="145" t="s">
        <v>539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540</v>
      </c>
      <c r="F187" s="145">
        <v>25189</v>
      </c>
      <c r="G187" s="145"/>
      <c r="H187" s="145" t="s">
        <v>536</v>
      </c>
      <c r="I187" s="145" t="s">
        <v>541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540</v>
      </c>
      <c r="F188" s="145">
        <v>25190</v>
      </c>
      <c r="G188" s="145"/>
      <c r="H188" s="145" t="s">
        <v>536</v>
      </c>
      <c r="I188" s="145" t="s">
        <v>542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543</v>
      </c>
      <c r="F189" s="145">
        <v>25191</v>
      </c>
      <c r="G189" s="145"/>
      <c r="H189" s="145" t="s">
        <v>536</v>
      </c>
      <c r="I189" s="145" t="s">
        <v>544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543</v>
      </c>
      <c r="F190" s="145">
        <v>25192</v>
      </c>
      <c r="G190" s="145"/>
      <c r="H190" s="145" t="s">
        <v>536</v>
      </c>
      <c r="I190" s="145" t="s">
        <v>545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501</v>
      </c>
      <c r="F191" s="145">
        <v>25193</v>
      </c>
      <c r="G191" s="145"/>
      <c r="H191" s="145" t="s">
        <v>500</v>
      </c>
      <c r="I191" s="145" t="s">
        <v>502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501</v>
      </c>
      <c r="F192" s="145">
        <v>25194</v>
      </c>
      <c r="G192" s="145"/>
      <c r="H192" s="145" t="s">
        <v>500</v>
      </c>
      <c r="I192" s="145" t="s">
        <v>503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501</v>
      </c>
      <c r="F193" s="145">
        <v>25195</v>
      </c>
      <c r="G193" s="145"/>
      <c r="H193" s="145" t="s">
        <v>500</v>
      </c>
      <c r="I193" s="145" t="s">
        <v>504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501</v>
      </c>
      <c r="F194" s="145">
        <v>25196</v>
      </c>
      <c r="G194" s="145"/>
      <c r="H194" s="145" t="s">
        <v>500</v>
      </c>
      <c r="I194" s="145" t="s">
        <v>505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506</v>
      </c>
      <c r="F195" s="145">
        <v>25197</v>
      </c>
      <c r="G195" s="145"/>
      <c r="H195" s="145" t="s">
        <v>500</v>
      </c>
      <c r="I195" s="145" t="s">
        <v>507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506</v>
      </c>
      <c r="F196" s="145">
        <v>25198</v>
      </c>
      <c r="G196" s="145"/>
      <c r="H196" s="145" t="s">
        <v>500</v>
      </c>
      <c r="I196" s="145" t="s">
        <v>508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509</v>
      </c>
      <c r="F197" s="145">
        <v>25199</v>
      </c>
      <c r="G197" s="145"/>
      <c r="H197" s="145" t="s">
        <v>500</v>
      </c>
      <c r="I197" s="145" t="s">
        <v>510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511</v>
      </c>
      <c r="F198" s="145">
        <v>25200</v>
      </c>
      <c r="G198" s="145"/>
      <c r="H198" s="145" t="s">
        <v>500</v>
      </c>
      <c r="I198" s="145" t="s">
        <v>512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513</v>
      </c>
      <c r="F199" s="145">
        <v>25201</v>
      </c>
      <c r="G199" s="145"/>
      <c r="H199" s="145" t="s">
        <v>500</v>
      </c>
      <c r="I199" s="145" t="s">
        <v>514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515</v>
      </c>
      <c r="F200" s="145">
        <v>25202</v>
      </c>
      <c r="G200" s="145"/>
      <c r="H200" s="145" t="s">
        <v>500</v>
      </c>
      <c r="I200" s="145" t="s">
        <v>516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515</v>
      </c>
      <c r="F201" s="145">
        <v>25203</v>
      </c>
      <c r="G201" s="145"/>
      <c r="H201" s="145" t="s">
        <v>500</v>
      </c>
      <c r="I201" s="145" t="s">
        <v>520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515</v>
      </c>
      <c r="F202" s="145">
        <v>25204</v>
      </c>
      <c r="G202" s="145"/>
      <c r="H202" s="145" t="s">
        <v>500</v>
      </c>
      <c r="I202" s="145" t="s">
        <v>517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515</v>
      </c>
      <c r="F203" s="145">
        <v>25205</v>
      </c>
      <c r="G203" s="145"/>
      <c r="H203" s="145" t="s">
        <v>500</v>
      </c>
      <c r="I203" s="145" t="s">
        <v>518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515</v>
      </c>
      <c r="F204" s="145">
        <v>25206</v>
      </c>
      <c r="G204" s="145"/>
      <c r="H204" s="145" t="s">
        <v>500</v>
      </c>
      <c r="I204" s="145" t="s">
        <v>519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521</v>
      </c>
      <c r="F205" s="145">
        <v>25207</v>
      </c>
      <c r="G205" s="145"/>
      <c r="H205" s="145" t="s">
        <v>500</v>
      </c>
      <c r="I205" s="145" t="s">
        <v>522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521</v>
      </c>
      <c r="F206" s="145">
        <v>25208</v>
      </c>
      <c r="G206" s="145"/>
      <c r="H206" s="145" t="s">
        <v>500</v>
      </c>
      <c r="I206" s="145" t="s">
        <v>524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521</v>
      </c>
      <c r="F207" s="145">
        <v>25209</v>
      </c>
      <c r="G207" s="145"/>
      <c r="H207" s="145" t="s">
        <v>500</v>
      </c>
      <c r="I207" s="145" t="s">
        <v>525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521</v>
      </c>
      <c r="F208" s="145">
        <v>25210</v>
      </c>
      <c r="G208" s="145"/>
      <c r="H208" s="145" t="s">
        <v>500</v>
      </c>
      <c r="I208" s="145" t="s">
        <v>523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526</v>
      </c>
      <c r="F209" s="145">
        <v>25211</v>
      </c>
      <c r="G209" s="145"/>
      <c r="H209" s="145" t="s">
        <v>500</v>
      </c>
      <c r="I209" s="145" t="s">
        <v>527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526</v>
      </c>
      <c r="F210" s="145">
        <v>25212</v>
      </c>
      <c r="G210" s="145"/>
      <c r="H210" s="145" t="s">
        <v>500</v>
      </c>
      <c r="I210" s="145" t="s">
        <v>528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529</v>
      </c>
      <c r="F211" s="145">
        <v>25213</v>
      </c>
      <c r="G211" s="145"/>
      <c r="H211" s="145" t="s">
        <v>500</v>
      </c>
      <c r="I211" s="145" t="s">
        <v>530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529</v>
      </c>
      <c r="F212" s="145">
        <v>25214</v>
      </c>
      <c r="G212" s="145"/>
      <c r="H212" s="145" t="s">
        <v>500</v>
      </c>
      <c r="I212" s="145" t="s">
        <v>532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529</v>
      </c>
      <c r="F213" s="145">
        <v>25215</v>
      </c>
      <c r="G213" s="145"/>
      <c r="H213" s="145" t="s">
        <v>500</v>
      </c>
      <c r="I213" s="145" t="s">
        <v>531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533</v>
      </c>
      <c r="F214" s="145">
        <v>25216</v>
      </c>
      <c r="G214" s="145"/>
      <c r="H214" s="145" t="s">
        <v>500</v>
      </c>
      <c r="I214" s="145" t="s">
        <v>534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533</v>
      </c>
      <c r="F215" s="145">
        <v>25217</v>
      </c>
      <c r="G215" s="145"/>
      <c r="H215" s="145" t="s">
        <v>500</v>
      </c>
      <c r="I215" s="145" t="s">
        <v>535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547</v>
      </c>
      <c r="F216" s="159">
        <v>25218</v>
      </c>
      <c r="G216" s="159"/>
      <c r="H216" s="159" t="s">
        <v>546</v>
      </c>
      <c r="I216" s="145" t="s">
        <v>548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547</v>
      </c>
      <c r="F217" s="162">
        <v>25219</v>
      </c>
      <c r="G217" s="162"/>
      <c r="H217" s="162" t="s">
        <v>546</v>
      </c>
      <c r="I217" s="166" t="s">
        <v>549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550</v>
      </c>
      <c r="F218" s="145">
        <v>25220</v>
      </c>
      <c r="G218" s="145"/>
      <c r="H218" s="145" t="s">
        <v>546</v>
      </c>
      <c r="I218" s="145" t="s">
        <v>551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550</v>
      </c>
      <c r="F219" s="145">
        <v>25221</v>
      </c>
      <c r="G219" s="145"/>
      <c r="H219" s="145" t="s">
        <v>546</v>
      </c>
      <c r="I219" s="145" t="s">
        <v>554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550</v>
      </c>
      <c r="F220" s="145">
        <v>25222</v>
      </c>
      <c r="G220" s="145"/>
      <c r="H220" s="145" t="s">
        <v>546</v>
      </c>
      <c r="I220" s="145" t="s">
        <v>555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550</v>
      </c>
      <c r="F221" s="145">
        <v>25223</v>
      </c>
      <c r="G221" s="145"/>
      <c r="H221" s="145" t="s">
        <v>546</v>
      </c>
      <c r="I221" s="145" t="s">
        <v>552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550</v>
      </c>
      <c r="F222" s="145">
        <v>25224</v>
      </c>
      <c r="G222" s="145"/>
      <c r="H222" s="145" t="s">
        <v>546</v>
      </c>
      <c r="I222" s="145" t="s">
        <v>553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556</v>
      </c>
      <c r="F223" s="145">
        <v>25225</v>
      </c>
      <c r="G223" s="145"/>
      <c r="H223" s="145" t="s">
        <v>546</v>
      </c>
      <c r="I223" s="145" t="s">
        <v>557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556</v>
      </c>
      <c r="F224" s="145">
        <v>25226</v>
      </c>
      <c r="G224" s="145"/>
      <c r="H224" s="145" t="s">
        <v>546</v>
      </c>
      <c r="I224" s="145" t="s">
        <v>558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556</v>
      </c>
      <c r="F225" s="145">
        <v>25227</v>
      </c>
      <c r="G225" s="145"/>
      <c r="H225" s="145" t="s">
        <v>546</v>
      </c>
      <c r="I225" s="145" t="s">
        <v>559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560</v>
      </c>
      <c r="F226" s="145">
        <v>25228</v>
      </c>
      <c r="G226" s="145"/>
      <c r="H226" s="145" t="s">
        <v>546</v>
      </c>
      <c r="I226" s="145" t="s">
        <v>561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560</v>
      </c>
      <c r="F227" s="145">
        <v>25229</v>
      </c>
      <c r="G227" s="145"/>
      <c r="H227" s="145" t="s">
        <v>546</v>
      </c>
      <c r="I227" s="145" t="s">
        <v>562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563</v>
      </c>
      <c r="F228" s="145">
        <v>25230</v>
      </c>
      <c r="G228" s="145"/>
      <c r="H228" s="145" t="s">
        <v>546</v>
      </c>
      <c r="I228" s="145" t="s">
        <v>564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563</v>
      </c>
      <c r="F229" s="145">
        <v>25231</v>
      </c>
      <c r="G229" s="145"/>
      <c r="H229" s="145" t="s">
        <v>546</v>
      </c>
      <c r="I229" s="145" t="s">
        <v>565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566</v>
      </c>
      <c r="F230" s="145">
        <v>25232</v>
      </c>
      <c r="G230" s="145"/>
      <c r="H230" s="145" t="s">
        <v>546</v>
      </c>
      <c r="I230" s="145" t="s">
        <v>567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566</v>
      </c>
      <c r="F231" s="145">
        <v>25233</v>
      </c>
      <c r="G231" s="145"/>
      <c r="H231" s="145" t="s">
        <v>546</v>
      </c>
      <c r="I231" s="145" t="s">
        <v>568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566</v>
      </c>
      <c r="F232" s="145">
        <v>25234</v>
      </c>
      <c r="G232" s="145"/>
      <c r="H232" s="145" t="s">
        <v>546</v>
      </c>
      <c r="I232" s="145" t="s">
        <v>569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566</v>
      </c>
      <c r="F233" s="145">
        <v>25235</v>
      </c>
      <c r="G233" s="145"/>
      <c r="H233" s="145" t="s">
        <v>546</v>
      </c>
      <c r="I233" s="145" t="s">
        <v>570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571</v>
      </c>
      <c r="F234" s="145">
        <v>25236</v>
      </c>
      <c r="G234" s="145"/>
      <c r="H234" s="145" t="s">
        <v>546</v>
      </c>
      <c r="I234" s="145" t="s">
        <v>572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571</v>
      </c>
      <c r="F235" s="145">
        <v>25237</v>
      </c>
      <c r="G235" s="145"/>
      <c r="H235" s="145" t="s">
        <v>546</v>
      </c>
      <c r="I235" s="145" t="s">
        <v>573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571</v>
      </c>
      <c r="F236" s="145">
        <v>25238</v>
      </c>
      <c r="G236" s="145"/>
      <c r="H236" s="145" t="s">
        <v>546</v>
      </c>
      <c r="I236" s="145" t="s">
        <v>574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575</v>
      </c>
      <c r="F237" s="145">
        <v>25239</v>
      </c>
      <c r="G237" s="145"/>
      <c r="H237" s="145" t="s">
        <v>546</v>
      </c>
      <c r="I237" s="145" t="s">
        <v>576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575</v>
      </c>
      <c r="F238" s="145">
        <v>25240</v>
      </c>
      <c r="G238" s="145"/>
      <c r="H238" s="145" t="s">
        <v>546</v>
      </c>
      <c r="I238" s="145" t="s">
        <v>577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578</v>
      </c>
      <c r="F239" s="145">
        <v>25241</v>
      </c>
      <c r="G239" s="145"/>
      <c r="H239" s="145" t="s">
        <v>546</v>
      </c>
      <c r="I239" s="145" t="s">
        <v>579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578</v>
      </c>
      <c r="F240" s="145">
        <v>25242</v>
      </c>
      <c r="G240" s="145"/>
      <c r="H240" s="145" t="s">
        <v>546</v>
      </c>
      <c r="I240" s="145" t="s">
        <v>585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578</v>
      </c>
      <c r="F241" s="145">
        <v>25243</v>
      </c>
      <c r="G241" s="145"/>
      <c r="H241" s="145" t="s">
        <v>546</v>
      </c>
      <c r="I241" s="145" t="s">
        <v>586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578</v>
      </c>
      <c r="F242" s="145">
        <v>25244</v>
      </c>
      <c r="G242" s="145"/>
      <c r="H242" s="145" t="s">
        <v>546</v>
      </c>
      <c r="I242" s="145" t="s">
        <v>583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578</v>
      </c>
      <c r="F243" s="145">
        <v>25245</v>
      </c>
      <c r="G243" s="145"/>
      <c r="H243" s="145" t="s">
        <v>546</v>
      </c>
      <c r="I243" s="145" t="s">
        <v>584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578</v>
      </c>
      <c r="F244" s="145">
        <v>25246</v>
      </c>
      <c r="G244" s="145"/>
      <c r="H244" s="145" t="s">
        <v>546</v>
      </c>
      <c r="I244" s="145" t="s">
        <v>587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578</v>
      </c>
      <c r="F245" s="145">
        <v>25247</v>
      </c>
      <c r="G245" s="145"/>
      <c r="H245" s="145" t="s">
        <v>546</v>
      </c>
      <c r="I245" s="145" t="s">
        <v>580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578</v>
      </c>
      <c r="F246" s="145">
        <v>25248</v>
      </c>
      <c r="G246" s="145"/>
      <c r="H246" s="145" t="s">
        <v>546</v>
      </c>
      <c r="I246" s="145" t="s">
        <v>581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578</v>
      </c>
      <c r="F247" s="145">
        <v>25249</v>
      </c>
      <c r="G247" s="145"/>
      <c r="H247" s="145" t="s">
        <v>546</v>
      </c>
      <c r="I247" s="145" t="s">
        <v>582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888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865</v>
      </c>
      <c r="I248" s="120" t="s">
        <v>927</v>
      </c>
      <c r="J248" s="120">
        <v>1</v>
      </c>
      <c r="K248" s="121">
        <v>1</v>
      </c>
      <c r="L248" s="190" t="s">
        <v>155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888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865</v>
      </c>
      <c r="I249" s="120" t="s">
        <v>928</v>
      </c>
      <c r="J249" s="120">
        <v>1</v>
      </c>
      <c r="K249" s="121">
        <v>1</v>
      </c>
      <c r="L249" s="190" t="s">
        <v>155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888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865</v>
      </c>
      <c r="I250" s="120" t="s">
        <v>929</v>
      </c>
      <c r="J250" s="120">
        <v>1</v>
      </c>
      <c r="K250" s="121">
        <v>1</v>
      </c>
      <c r="L250" s="190" t="s">
        <v>155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888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865</v>
      </c>
      <c r="I251" s="120" t="s">
        <v>930</v>
      </c>
      <c r="J251" s="120">
        <v>1</v>
      </c>
      <c r="K251" s="121">
        <v>1</v>
      </c>
      <c r="L251" s="190" t="s">
        <v>155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888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865</v>
      </c>
      <c r="I252" s="120" t="s">
        <v>931</v>
      </c>
      <c r="J252" s="120">
        <v>1</v>
      </c>
      <c r="K252" s="121">
        <v>1</v>
      </c>
      <c r="L252" s="190" t="s">
        <v>155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888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865</v>
      </c>
      <c r="I253" s="120" t="s">
        <v>932</v>
      </c>
      <c r="J253" s="120">
        <v>1</v>
      </c>
      <c r="K253" s="121">
        <v>1</v>
      </c>
      <c r="L253" s="190" t="s">
        <v>155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888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865</v>
      </c>
      <c r="I254" s="120" t="s">
        <v>933</v>
      </c>
      <c r="J254" s="120">
        <v>1</v>
      </c>
      <c r="K254" s="121">
        <v>1</v>
      </c>
      <c r="L254" s="190" t="s">
        <v>155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888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865</v>
      </c>
      <c r="I255" s="120" t="s">
        <v>934</v>
      </c>
      <c r="J255" s="120">
        <v>1</v>
      </c>
      <c r="K255" s="121">
        <v>1</v>
      </c>
      <c r="L255" s="190" t="s">
        <v>155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888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866</v>
      </c>
      <c r="I256" s="120" t="s">
        <v>935</v>
      </c>
      <c r="J256" s="120">
        <v>1</v>
      </c>
      <c r="K256" s="121">
        <v>1</v>
      </c>
      <c r="L256" s="190" t="s">
        <v>155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888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866</v>
      </c>
      <c r="I257" s="120" t="s">
        <v>931</v>
      </c>
      <c r="J257" s="120">
        <v>1</v>
      </c>
      <c r="K257" s="121">
        <v>1</v>
      </c>
      <c r="L257" s="190" t="s">
        <v>155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888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866</v>
      </c>
      <c r="I258" s="120" t="s">
        <v>929</v>
      </c>
      <c r="J258" s="120">
        <v>1</v>
      </c>
      <c r="K258" s="121">
        <v>1</v>
      </c>
      <c r="L258" s="190" t="s">
        <v>155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888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866</v>
      </c>
      <c r="I259" s="120" t="s">
        <v>934</v>
      </c>
      <c r="J259" s="120">
        <v>1</v>
      </c>
      <c r="K259" s="121">
        <v>1</v>
      </c>
      <c r="L259" s="190" t="s">
        <v>155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347</v>
      </c>
      <c r="F260" s="145">
        <v>25262</v>
      </c>
      <c r="G260" s="145"/>
      <c r="H260" s="145" t="s">
        <v>342</v>
      </c>
      <c r="I260" s="145" t="s">
        <v>348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347</v>
      </c>
      <c r="F261" s="145">
        <v>25263</v>
      </c>
      <c r="G261" s="145"/>
      <c r="H261" s="145" t="s">
        <v>342</v>
      </c>
      <c r="I261" s="145" t="s">
        <v>349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350</v>
      </c>
      <c r="F262" s="145">
        <v>25264</v>
      </c>
      <c r="G262" s="145"/>
      <c r="H262" s="145" t="s">
        <v>342</v>
      </c>
      <c r="I262" s="145" t="s">
        <v>351</v>
      </c>
      <c r="J262" s="145">
        <v>4</v>
      </c>
      <c r="K262" s="146">
        <v>1.3</v>
      </c>
      <c r="L262" s="190" t="s">
        <v>278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352</v>
      </c>
      <c r="F263" s="145">
        <v>25265</v>
      </c>
      <c r="G263" s="145"/>
      <c r="H263" s="145" t="s">
        <v>342</v>
      </c>
      <c r="I263" s="145" t="s">
        <v>353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361</v>
      </c>
      <c r="F264" s="145">
        <v>25266</v>
      </c>
      <c r="G264" s="145"/>
      <c r="H264" s="145" t="s">
        <v>342</v>
      </c>
      <c r="I264" s="145" t="s">
        <v>362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361</v>
      </c>
      <c r="F265" s="145">
        <v>25267</v>
      </c>
      <c r="G265" s="145"/>
      <c r="H265" s="145" t="s">
        <v>342</v>
      </c>
      <c r="I265" s="166" t="s">
        <v>363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361</v>
      </c>
      <c r="F266" s="145">
        <v>25268</v>
      </c>
      <c r="G266" s="145"/>
      <c r="H266" s="145" t="s">
        <v>342</v>
      </c>
      <c r="I266" s="145" t="s">
        <v>364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361</v>
      </c>
      <c r="F267" s="145">
        <v>25269</v>
      </c>
      <c r="G267" s="145"/>
      <c r="H267" s="145" t="s">
        <v>342</v>
      </c>
      <c r="I267" s="145" t="s">
        <v>365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361</v>
      </c>
      <c r="F268" s="145">
        <v>25270</v>
      </c>
      <c r="G268" s="145"/>
      <c r="H268" s="145" t="s">
        <v>342</v>
      </c>
      <c r="I268" s="145" t="s">
        <v>366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361</v>
      </c>
      <c r="F269" s="145">
        <v>25271</v>
      </c>
      <c r="G269" s="145"/>
      <c r="H269" s="145" t="s">
        <v>342</v>
      </c>
      <c r="I269" s="145" t="s">
        <v>367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361</v>
      </c>
      <c r="F270" s="145">
        <v>25272</v>
      </c>
      <c r="G270" s="145"/>
      <c r="H270" s="145" t="s">
        <v>342</v>
      </c>
      <c r="I270" s="145" t="s">
        <v>368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361</v>
      </c>
      <c r="F271" s="145">
        <v>25273</v>
      </c>
      <c r="G271" s="145"/>
      <c r="H271" s="145" t="s">
        <v>342</v>
      </c>
      <c r="I271" s="145" t="s">
        <v>369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361</v>
      </c>
      <c r="F272" s="145">
        <v>25274</v>
      </c>
      <c r="G272" s="145"/>
      <c r="H272" s="145" t="s">
        <v>342</v>
      </c>
      <c r="I272" s="145" t="s">
        <v>370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371</v>
      </c>
      <c r="F273" s="145">
        <v>25275</v>
      </c>
      <c r="G273" s="145"/>
      <c r="H273" s="145" t="s">
        <v>342</v>
      </c>
      <c r="I273" s="145" t="s">
        <v>372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371</v>
      </c>
      <c r="F274" s="145">
        <v>25276</v>
      </c>
      <c r="G274" s="145"/>
      <c r="H274" s="145" t="s">
        <v>342</v>
      </c>
      <c r="I274" s="145" t="s">
        <v>373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371</v>
      </c>
      <c r="F275" s="145">
        <v>25277</v>
      </c>
      <c r="G275" s="145"/>
      <c r="H275" s="145" t="s">
        <v>342</v>
      </c>
      <c r="I275" s="145" t="s">
        <v>374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375</v>
      </c>
      <c r="F276" s="145">
        <v>25278</v>
      </c>
      <c r="G276" s="145"/>
      <c r="H276" s="145" t="s">
        <v>342</v>
      </c>
      <c r="I276" s="145" t="s">
        <v>376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375</v>
      </c>
      <c r="F277" s="145">
        <v>25279</v>
      </c>
      <c r="G277" s="145"/>
      <c r="H277" s="145" t="s">
        <v>342</v>
      </c>
      <c r="I277" s="145" t="s">
        <v>377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378</v>
      </c>
      <c r="F278" s="145">
        <v>25280</v>
      </c>
      <c r="G278" s="145"/>
      <c r="H278" s="145" t="s">
        <v>342</v>
      </c>
      <c r="I278" s="145" t="s">
        <v>379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378</v>
      </c>
      <c r="F279" s="145">
        <v>25281</v>
      </c>
      <c r="G279" s="145"/>
      <c r="H279" s="145" t="s">
        <v>342</v>
      </c>
      <c r="I279" s="145" t="s">
        <v>381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378</v>
      </c>
      <c r="F280" s="145">
        <v>25282</v>
      </c>
      <c r="G280" s="145"/>
      <c r="H280" s="145" t="s">
        <v>342</v>
      </c>
      <c r="I280" s="145" t="s">
        <v>383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378</v>
      </c>
      <c r="F281" s="145">
        <v>25284</v>
      </c>
      <c r="G281" s="145"/>
      <c r="H281" s="145" t="s">
        <v>342</v>
      </c>
      <c r="I281" s="145" t="s">
        <v>382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378</v>
      </c>
      <c r="F282" s="145">
        <v>25285</v>
      </c>
      <c r="G282" s="145"/>
      <c r="H282" s="145" t="s">
        <v>342</v>
      </c>
      <c r="I282" s="145" t="s">
        <v>380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392</v>
      </c>
      <c r="F283" s="145">
        <v>25286</v>
      </c>
      <c r="G283" s="145"/>
      <c r="H283" s="145" t="s">
        <v>342</v>
      </c>
      <c r="I283" s="145" t="s">
        <v>393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392</v>
      </c>
      <c r="F284" s="145">
        <v>25287</v>
      </c>
      <c r="G284" s="145"/>
      <c r="H284" s="145" t="s">
        <v>342</v>
      </c>
      <c r="I284" s="145" t="s">
        <v>394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392</v>
      </c>
      <c r="F285" s="145">
        <v>25288</v>
      </c>
      <c r="G285" s="145"/>
      <c r="H285" s="145" t="s">
        <v>342</v>
      </c>
      <c r="I285" s="145" t="s">
        <v>395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392</v>
      </c>
      <c r="F286" s="145">
        <v>25289</v>
      </c>
      <c r="G286" s="145"/>
      <c r="H286" s="145" t="s">
        <v>342</v>
      </c>
      <c r="I286" s="145" t="s">
        <v>396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392</v>
      </c>
      <c r="F287" s="145">
        <v>25290</v>
      </c>
      <c r="G287" s="145"/>
      <c r="H287" s="145" t="s">
        <v>342</v>
      </c>
      <c r="I287" s="145" t="s">
        <v>398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392</v>
      </c>
      <c r="F288" s="145">
        <v>25291</v>
      </c>
      <c r="G288" s="145"/>
      <c r="H288" s="145" t="s">
        <v>342</v>
      </c>
      <c r="I288" s="145" t="s">
        <v>399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392</v>
      </c>
      <c r="F289" s="145">
        <v>25292</v>
      </c>
      <c r="G289" s="145"/>
      <c r="H289" s="145" t="s">
        <v>342</v>
      </c>
      <c r="I289" s="145" t="s">
        <v>400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392</v>
      </c>
      <c r="F290" s="145">
        <v>25293</v>
      </c>
      <c r="G290" s="145"/>
      <c r="H290" s="145" t="s">
        <v>342</v>
      </c>
      <c r="I290" s="145" t="s">
        <v>401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392</v>
      </c>
      <c r="F291" s="145">
        <v>25294</v>
      </c>
      <c r="G291" s="145"/>
      <c r="H291" s="145" t="s">
        <v>342</v>
      </c>
      <c r="I291" s="145" t="s">
        <v>397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392</v>
      </c>
      <c r="F292" s="145">
        <v>25295</v>
      </c>
      <c r="G292" s="145"/>
      <c r="H292" s="145" t="s">
        <v>342</v>
      </c>
      <c r="I292" s="145" t="s">
        <v>402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403</v>
      </c>
      <c r="F293" s="145">
        <v>25296</v>
      </c>
      <c r="G293" s="145"/>
      <c r="H293" s="145" t="s">
        <v>342</v>
      </c>
      <c r="I293" s="145" t="s">
        <v>404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403</v>
      </c>
      <c r="F294" s="145">
        <v>25297</v>
      </c>
      <c r="G294" s="145"/>
      <c r="H294" s="145" t="s">
        <v>342</v>
      </c>
      <c r="I294" s="145" t="s">
        <v>405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409</v>
      </c>
      <c r="F295" s="145">
        <v>25298</v>
      </c>
      <c r="G295" s="145"/>
      <c r="H295" s="145" t="s">
        <v>342</v>
      </c>
      <c r="I295" s="145" t="s">
        <v>410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409</v>
      </c>
      <c r="F296" s="145">
        <v>25299</v>
      </c>
      <c r="G296" s="145"/>
      <c r="H296" s="145" t="s">
        <v>342</v>
      </c>
      <c r="I296" s="145" t="s">
        <v>412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409</v>
      </c>
      <c r="F297" s="145">
        <v>25300</v>
      </c>
      <c r="G297" s="145"/>
      <c r="H297" s="145" t="s">
        <v>342</v>
      </c>
      <c r="I297" s="145" t="s">
        <v>413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409</v>
      </c>
      <c r="F298" s="145">
        <v>25301</v>
      </c>
      <c r="G298" s="145"/>
      <c r="H298" s="145" t="s">
        <v>342</v>
      </c>
      <c r="I298" s="145" t="s">
        <v>411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409</v>
      </c>
      <c r="F299" s="145">
        <v>25302</v>
      </c>
      <c r="G299" s="145"/>
      <c r="H299" s="145" t="s">
        <v>342</v>
      </c>
      <c r="I299" s="145" t="s">
        <v>414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416</v>
      </c>
      <c r="F300" s="145">
        <v>25303</v>
      </c>
      <c r="G300" s="145"/>
      <c r="H300" s="145" t="s">
        <v>342</v>
      </c>
      <c r="I300" s="145" t="s">
        <v>417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418</v>
      </c>
      <c r="F301" s="145">
        <v>25304</v>
      </c>
      <c r="G301" s="145"/>
      <c r="H301" s="145" t="s">
        <v>342</v>
      </c>
      <c r="I301" s="145" t="s">
        <v>419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418</v>
      </c>
      <c r="F302" s="145">
        <v>25305</v>
      </c>
      <c r="G302" s="145"/>
      <c r="H302" s="145" t="s">
        <v>342</v>
      </c>
      <c r="I302" s="145" t="s">
        <v>423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418</v>
      </c>
      <c r="F303" s="145">
        <v>25306</v>
      </c>
      <c r="G303" s="145"/>
      <c r="H303" s="145" t="s">
        <v>342</v>
      </c>
      <c r="I303" s="145" t="s">
        <v>424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418</v>
      </c>
      <c r="F304" s="145">
        <v>25307</v>
      </c>
      <c r="G304" s="145"/>
      <c r="H304" s="145" t="s">
        <v>342</v>
      </c>
      <c r="I304" s="145" t="s">
        <v>425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418</v>
      </c>
      <c r="F305" s="145">
        <v>25308</v>
      </c>
      <c r="G305" s="145"/>
      <c r="H305" s="145" t="s">
        <v>342</v>
      </c>
      <c r="I305" s="145" t="s">
        <v>426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418</v>
      </c>
      <c r="F306" s="145">
        <v>25309</v>
      </c>
      <c r="G306" s="145"/>
      <c r="H306" s="145" t="s">
        <v>342</v>
      </c>
      <c r="I306" s="145" t="s">
        <v>420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418</v>
      </c>
      <c r="F307" s="145">
        <v>25310</v>
      </c>
      <c r="G307" s="145"/>
      <c r="H307" s="145" t="s">
        <v>342</v>
      </c>
      <c r="I307" s="145" t="s">
        <v>421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418</v>
      </c>
      <c r="F308" s="159">
        <v>25311</v>
      </c>
      <c r="G308" s="159"/>
      <c r="H308" s="159" t="s">
        <v>342</v>
      </c>
      <c r="I308" s="159" t="s">
        <v>422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427</v>
      </c>
      <c r="F309" s="162">
        <v>25312</v>
      </c>
      <c r="G309" s="162"/>
      <c r="H309" s="162" t="s">
        <v>342</v>
      </c>
      <c r="I309" s="162" t="s">
        <v>428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427</v>
      </c>
      <c r="F310" s="162">
        <v>25313</v>
      </c>
      <c r="G310" s="162"/>
      <c r="H310" s="162" t="s">
        <v>342</v>
      </c>
      <c r="I310" s="162" t="s">
        <v>429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427</v>
      </c>
      <c r="F311" s="162">
        <v>25314</v>
      </c>
      <c r="G311" s="162"/>
      <c r="H311" s="162" t="s">
        <v>342</v>
      </c>
      <c r="I311" s="162" t="s">
        <v>430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427</v>
      </c>
      <c r="F312" s="162">
        <v>25315</v>
      </c>
      <c r="G312" s="162"/>
      <c r="H312" s="162" t="s">
        <v>342</v>
      </c>
      <c r="I312" s="162" t="s">
        <v>431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427</v>
      </c>
      <c r="F313" s="162">
        <v>25316</v>
      </c>
      <c r="G313" s="162"/>
      <c r="H313" s="162" t="s">
        <v>342</v>
      </c>
      <c r="I313" s="162" t="s">
        <v>432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433</v>
      </c>
      <c r="F314" s="162">
        <v>25317</v>
      </c>
      <c r="G314" s="162"/>
      <c r="H314" s="162" t="s">
        <v>342</v>
      </c>
      <c r="I314" s="162" t="s">
        <v>434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433</v>
      </c>
      <c r="F315" s="162">
        <v>25318</v>
      </c>
      <c r="G315" s="162"/>
      <c r="H315" s="162" t="s">
        <v>342</v>
      </c>
      <c r="I315" s="162" t="s">
        <v>435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433</v>
      </c>
      <c r="F316" s="162">
        <v>25319</v>
      </c>
      <c r="G316" s="162"/>
      <c r="H316" s="162" t="s">
        <v>342</v>
      </c>
      <c r="I316" s="162" t="s">
        <v>436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437</v>
      </c>
      <c r="F317" s="162">
        <v>25320</v>
      </c>
      <c r="G317" s="162"/>
      <c r="H317" s="162" t="s">
        <v>342</v>
      </c>
      <c r="I317" s="162" t="s">
        <v>438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437</v>
      </c>
      <c r="F318" s="162">
        <v>25321</v>
      </c>
      <c r="G318" s="162"/>
      <c r="H318" s="162" t="s">
        <v>342</v>
      </c>
      <c r="I318" s="162" t="s">
        <v>441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437</v>
      </c>
      <c r="F319" s="162">
        <v>25322</v>
      </c>
      <c r="G319" s="162"/>
      <c r="H319" s="162" t="s">
        <v>342</v>
      </c>
      <c r="I319" s="162" t="s">
        <v>442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437</v>
      </c>
      <c r="F320" s="162">
        <v>25323</v>
      </c>
      <c r="G320" s="162"/>
      <c r="H320" s="162" t="s">
        <v>342</v>
      </c>
      <c r="I320" s="162" t="s">
        <v>439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437</v>
      </c>
      <c r="F321" s="162">
        <v>25324</v>
      </c>
      <c r="G321" s="162"/>
      <c r="H321" s="162" t="s">
        <v>342</v>
      </c>
      <c r="I321" s="162" t="s">
        <v>440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343</v>
      </c>
      <c r="F322" s="145">
        <v>25331</v>
      </c>
      <c r="G322" s="145"/>
      <c r="H322" s="145" t="s">
        <v>342</v>
      </c>
      <c r="I322" s="145" t="s">
        <v>344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343</v>
      </c>
      <c r="F323" s="145">
        <v>25332</v>
      </c>
      <c r="G323" s="145"/>
      <c r="H323" s="145" t="s">
        <v>342</v>
      </c>
      <c r="I323" s="145" t="s">
        <v>345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343</v>
      </c>
      <c r="F324" s="145">
        <v>25333</v>
      </c>
      <c r="G324" s="145"/>
      <c r="H324" s="145" t="s">
        <v>342</v>
      </c>
      <c r="I324" s="145" t="s">
        <v>346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354</v>
      </c>
      <c r="F325" s="145">
        <v>25334</v>
      </c>
      <c r="G325" s="145"/>
      <c r="H325" s="145" t="s">
        <v>342</v>
      </c>
      <c r="I325" s="145" t="s">
        <v>355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356</v>
      </c>
      <c r="F326" s="145">
        <v>25335</v>
      </c>
      <c r="G326" s="145"/>
      <c r="H326" s="145" t="s">
        <v>342</v>
      </c>
      <c r="I326" s="145" t="s">
        <v>357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356</v>
      </c>
      <c r="F327" s="145">
        <v>25336</v>
      </c>
      <c r="G327" s="145"/>
      <c r="H327" s="145" t="s">
        <v>342</v>
      </c>
      <c r="I327" s="145" t="s">
        <v>358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356</v>
      </c>
      <c r="F328" s="145">
        <v>25337</v>
      </c>
      <c r="G328" s="145"/>
      <c r="H328" s="145" t="s">
        <v>342</v>
      </c>
      <c r="I328" s="145" t="s">
        <v>360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356</v>
      </c>
      <c r="F329" s="145">
        <v>25338</v>
      </c>
      <c r="G329" s="145"/>
      <c r="H329" s="145" t="s">
        <v>342</v>
      </c>
      <c r="I329" s="145" t="s">
        <v>359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384</v>
      </c>
      <c r="F330" s="145">
        <v>25339</v>
      </c>
      <c r="G330" s="145"/>
      <c r="H330" s="145" t="s">
        <v>342</v>
      </c>
      <c r="I330" s="145" t="s">
        <v>385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384</v>
      </c>
      <c r="F331" s="145">
        <v>25340</v>
      </c>
      <c r="G331" s="145"/>
      <c r="H331" s="145" t="s">
        <v>342</v>
      </c>
      <c r="I331" s="145" t="s">
        <v>386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384</v>
      </c>
      <c r="F332" s="145">
        <v>25341</v>
      </c>
      <c r="G332" s="145"/>
      <c r="H332" s="145" t="s">
        <v>342</v>
      </c>
      <c r="I332" s="145" t="s">
        <v>387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384</v>
      </c>
      <c r="F333" s="145">
        <v>25342</v>
      </c>
      <c r="G333" s="145"/>
      <c r="H333" s="145" t="s">
        <v>342</v>
      </c>
      <c r="I333" s="145" t="s">
        <v>388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389</v>
      </c>
      <c r="F334" s="145">
        <v>25343</v>
      </c>
      <c r="G334" s="145"/>
      <c r="H334" s="145" t="s">
        <v>342</v>
      </c>
      <c r="I334" s="145" t="s">
        <v>390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389</v>
      </c>
      <c r="F335" s="145">
        <v>25344</v>
      </c>
      <c r="G335" s="145"/>
      <c r="H335" s="145" t="s">
        <v>342</v>
      </c>
      <c r="I335" s="145" t="s">
        <v>391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406</v>
      </c>
      <c r="F336" s="145">
        <v>25345</v>
      </c>
      <c r="G336" s="145"/>
      <c r="H336" s="145" t="s">
        <v>342</v>
      </c>
      <c r="I336" s="145" t="s">
        <v>407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406</v>
      </c>
      <c r="F337" s="145">
        <v>25346</v>
      </c>
      <c r="G337" s="145"/>
      <c r="H337" s="145" t="s">
        <v>342</v>
      </c>
      <c r="I337" s="145" t="s">
        <v>408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443</v>
      </c>
      <c r="F338" s="145">
        <v>25347</v>
      </c>
      <c r="G338" s="145"/>
      <c r="H338" s="145" t="s">
        <v>342</v>
      </c>
      <c r="I338" s="145" t="s">
        <v>444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443</v>
      </c>
      <c r="F339" s="145">
        <v>25348</v>
      </c>
      <c r="G339" s="145"/>
      <c r="H339" s="145" t="s">
        <v>342</v>
      </c>
      <c r="I339" s="145" t="s">
        <v>445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443</v>
      </c>
      <c r="F340" s="145">
        <v>25349</v>
      </c>
      <c r="G340" s="145"/>
      <c r="H340" s="145" t="s">
        <v>342</v>
      </c>
      <c r="I340" s="145" t="s">
        <v>446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443</v>
      </c>
      <c r="F341" s="145">
        <v>25350</v>
      </c>
      <c r="G341" s="145"/>
      <c r="H341" s="145" t="s">
        <v>342</v>
      </c>
      <c r="I341" s="145" t="s">
        <v>447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765</v>
      </c>
      <c r="F342" s="145">
        <v>25351</v>
      </c>
      <c r="G342" s="145"/>
      <c r="H342" s="145" t="s">
        <v>764</v>
      </c>
      <c r="I342" s="145" t="s">
        <v>766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765</v>
      </c>
      <c r="F343" s="145">
        <v>25352</v>
      </c>
      <c r="G343" s="145"/>
      <c r="H343" s="145" t="s">
        <v>764</v>
      </c>
      <c r="I343" s="145" t="s">
        <v>767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765</v>
      </c>
      <c r="F344" s="145">
        <v>25353</v>
      </c>
      <c r="G344" s="145"/>
      <c r="H344" s="145" t="s">
        <v>764</v>
      </c>
      <c r="I344" s="145" t="s">
        <v>768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765</v>
      </c>
      <c r="F345" s="145">
        <v>25354</v>
      </c>
      <c r="G345" s="145"/>
      <c r="H345" s="145" t="s">
        <v>764</v>
      </c>
      <c r="I345" s="145" t="s">
        <v>769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770</v>
      </c>
      <c r="F346" s="145">
        <v>25355</v>
      </c>
      <c r="G346" s="145"/>
      <c r="H346" s="145" t="s">
        <v>764</v>
      </c>
      <c r="I346" s="145" t="s">
        <v>771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770</v>
      </c>
      <c r="F347" s="145">
        <v>25356</v>
      </c>
      <c r="G347" s="145"/>
      <c r="H347" s="145" t="s">
        <v>764</v>
      </c>
      <c r="I347" s="145" t="s">
        <v>773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770</v>
      </c>
      <c r="F348" s="145">
        <v>25357</v>
      </c>
      <c r="G348" s="145"/>
      <c r="H348" s="145" t="s">
        <v>764</v>
      </c>
      <c r="I348" s="145" t="s">
        <v>772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591</v>
      </c>
      <c r="F349" s="145">
        <v>25363</v>
      </c>
      <c r="G349" s="145"/>
      <c r="H349" s="145" t="s">
        <v>588</v>
      </c>
      <c r="I349" s="145" t="s">
        <v>592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593</v>
      </c>
      <c r="F350" s="145">
        <v>25364</v>
      </c>
      <c r="G350" s="145"/>
      <c r="H350" s="145" t="s">
        <v>588</v>
      </c>
      <c r="I350" s="145" t="s">
        <v>594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603</v>
      </c>
      <c r="F351" s="145">
        <v>25371</v>
      </c>
      <c r="G351" s="145"/>
      <c r="H351" s="145" t="s">
        <v>588</v>
      </c>
      <c r="I351" s="145" t="s">
        <v>604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603</v>
      </c>
      <c r="F352" s="145">
        <v>25372</v>
      </c>
      <c r="G352" s="145"/>
      <c r="H352" s="145" t="s">
        <v>588</v>
      </c>
      <c r="I352" s="145" t="s">
        <v>605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603</v>
      </c>
      <c r="F353" s="145">
        <v>25373</v>
      </c>
      <c r="G353" s="145"/>
      <c r="H353" s="145" t="s">
        <v>588</v>
      </c>
      <c r="I353" s="145" t="s">
        <v>606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607</v>
      </c>
      <c r="F354" s="167">
        <v>25374</v>
      </c>
      <c r="G354" s="167"/>
      <c r="H354" s="167" t="s">
        <v>588</v>
      </c>
      <c r="I354" s="167" t="s">
        <v>608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609</v>
      </c>
      <c r="F355" s="145">
        <v>25377</v>
      </c>
      <c r="G355" s="145"/>
      <c r="H355" s="145" t="s">
        <v>588</v>
      </c>
      <c r="I355" s="145" t="s">
        <v>610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609</v>
      </c>
      <c r="F356" s="145">
        <v>25378</v>
      </c>
      <c r="G356" s="145"/>
      <c r="H356" s="145" t="s">
        <v>588</v>
      </c>
      <c r="I356" s="145" t="s">
        <v>611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609</v>
      </c>
      <c r="F357" s="145">
        <v>25379</v>
      </c>
      <c r="G357" s="145"/>
      <c r="H357" s="145" t="s">
        <v>588</v>
      </c>
      <c r="I357" s="145" t="s">
        <v>612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613</v>
      </c>
      <c r="F358" s="145">
        <v>25380</v>
      </c>
      <c r="G358" s="145"/>
      <c r="H358" s="145" t="s">
        <v>588</v>
      </c>
      <c r="I358" s="145" t="s">
        <v>614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613</v>
      </c>
      <c r="F359" s="145">
        <v>25381</v>
      </c>
      <c r="G359" s="145"/>
      <c r="H359" s="145" t="s">
        <v>588</v>
      </c>
      <c r="I359" s="145" t="s">
        <v>616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613</v>
      </c>
      <c r="F360" s="145">
        <v>25382</v>
      </c>
      <c r="G360" s="145"/>
      <c r="H360" s="145" t="s">
        <v>588</v>
      </c>
      <c r="I360" s="145" t="s">
        <v>617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613</v>
      </c>
      <c r="F361" s="145">
        <v>25383</v>
      </c>
      <c r="G361" s="145"/>
      <c r="H361" s="145" t="s">
        <v>588</v>
      </c>
      <c r="I361" s="145" t="s">
        <v>615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618</v>
      </c>
      <c r="F362" s="145">
        <v>25384</v>
      </c>
      <c r="G362" s="145"/>
      <c r="H362" s="145" t="s">
        <v>588</v>
      </c>
      <c r="I362" s="145" t="s">
        <v>619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620</v>
      </c>
      <c r="F363" s="145">
        <v>25385</v>
      </c>
      <c r="G363" s="145"/>
      <c r="H363" s="145" t="s">
        <v>588</v>
      </c>
      <c r="I363" s="145" t="s">
        <v>621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622</v>
      </c>
      <c r="F364" s="145">
        <v>25388</v>
      </c>
      <c r="G364" s="145"/>
      <c r="H364" s="145" t="s">
        <v>588</v>
      </c>
      <c r="I364" s="145" t="s">
        <v>623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624</v>
      </c>
      <c r="F365" s="145">
        <v>25389</v>
      </c>
      <c r="G365" s="145"/>
      <c r="H365" s="145" t="s">
        <v>588</v>
      </c>
      <c r="I365" s="145" t="s">
        <v>625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595</v>
      </c>
      <c r="F366" s="145">
        <v>25393</v>
      </c>
      <c r="G366" s="145"/>
      <c r="H366" s="145" t="s">
        <v>588</v>
      </c>
      <c r="I366" s="145" t="s">
        <v>596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595</v>
      </c>
      <c r="F367" s="145">
        <v>25394</v>
      </c>
      <c r="G367" s="145"/>
      <c r="H367" s="145" t="s">
        <v>588</v>
      </c>
      <c r="I367" s="145" t="s">
        <v>597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595</v>
      </c>
      <c r="F368" s="145">
        <v>25395</v>
      </c>
      <c r="G368" s="145"/>
      <c r="H368" s="145" t="s">
        <v>588</v>
      </c>
      <c r="I368" s="145" t="s">
        <v>598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599</v>
      </c>
      <c r="F369" s="145">
        <v>25396</v>
      </c>
      <c r="G369" s="145"/>
      <c r="H369" s="145" t="s">
        <v>588</v>
      </c>
      <c r="I369" s="145" t="s">
        <v>600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599</v>
      </c>
      <c r="F370" s="145">
        <v>25397</v>
      </c>
      <c r="G370" s="145"/>
      <c r="H370" s="145" t="s">
        <v>588</v>
      </c>
      <c r="I370" s="145" t="s">
        <v>601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599</v>
      </c>
      <c r="F371" s="145">
        <v>25398</v>
      </c>
      <c r="G371" s="145"/>
      <c r="H371" s="145" t="s">
        <v>588</v>
      </c>
      <c r="I371" s="145" t="s">
        <v>602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725</v>
      </c>
      <c r="F372" s="145">
        <v>25399</v>
      </c>
      <c r="G372" s="145"/>
      <c r="H372" s="145" t="s">
        <v>724</v>
      </c>
      <c r="I372" s="145" t="s">
        <v>726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725</v>
      </c>
      <c r="F373" s="145">
        <v>25400</v>
      </c>
      <c r="G373" s="145"/>
      <c r="H373" s="145" t="s">
        <v>724</v>
      </c>
      <c r="I373" s="145" t="s">
        <v>728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725</v>
      </c>
      <c r="F374" s="145">
        <v>25401</v>
      </c>
      <c r="G374" s="145"/>
      <c r="H374" s="145" t="s">
        <v>724</v>
      </c>
      <c r="I374" s="145" t="s">
        <v>727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729</v>
      </c>
      <c r="F375" s="145">
        <v>25402</v>
      </c>
      <c r="G375" s="145"/>
      <c r="H375" s="145" t="s">
        <v>724</v>
      </c>
      <c r="I375" s="145" t="s">
        <v>730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731</v>
      </c>
      <c r="F376" s="145">
        <v>25403</v>
      </c>
      <c r="G376" s="145"/>
      <c r="H376" s="145" t="s">
        <v>724</v>
      </c>
      <c r="I376" s="145" t="s">
        <v>732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731</v>
      </c>
      <c r="F377" s="145">
        <v>25404</v>
      </c>
      <c r="G377" s="145"/>
      <c r="H377" s="145" t="s">
        <v>724</v>
      </c>
      <c r="I377" s="145" t="s">
        <v>733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734</v>
      </c>
      <c r="F378" s="145">
        <v>25405</v>
      </c>
      <c r="G378" s="145"/>
      <c r="H378" s="145" t="s">
        <v>724</v>
      </c>
      <c r="I378" s="145" t="s">
        <v>735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734</v>
      </c>
      <c r="F379" s="145">
        <v>25406</v>
      </c>
      <c r="G379" s="145"/>
      <c r="H379" s="145" t="s">
        <v>724</v>
      </c>
      <c r="I379" s="145" t="s">
        <v>736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707</v>
      </c>
      <c r="F380" s="145">
        <v>25407</v>
      </c>
      <c r="G380" s="145"/>
      <c r="H380" s="145" t="s">
        <v>706</v>
      </c>
      <c r="I380" s="145" t="s">
        <v>708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707</v>
      </c>
      <c r="F381" s="145">
        <v>25408</v>
      </c>
      <c r="G381" s="145"/>
      <c r="H381" s="145" t="s">
        <v>706</v>
      </c>
      <c r="I381" s="145" t="s">
        <v>709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710</v>
      </c>
      <c r="F382" s="145">
        <v>25409</v>
      </c>
      <c r="G382" s="145"/>
      <c r="H382" s="145" t="s">
        <v>706</v>
      </c>
      <c r="I382" s="145" t="s">
        <v>711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710</v>
      </c>
      <c r="F383" s="145">
        <v>25410</v>
      </c>
      <c r="G383" s="145"/>
      <c r="H383" s="145" t="s">
        <v>706</v>
      </c>
      <c r="I383" s="145" t="s">
        <v>712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713</v>
      </c>
      <c r="F384" s="145">
        <v>25411</v>
      </c>
      <c r="G384" s="145"/>
      <c r="H384" s="145" t="s">
        <v>706</v>
      </c>
      <c r="I384" s="145" t="s">
        <v>714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713</v>
      </c>
      <c r="F385" s="145">
        <v>25412</v>
      </c>
      <c r="G385" s="145"/>
      <c r="H385" s="145" t="s">
        <v>706</v>
      </c>
      <c r="I385" s="145" t="s">
        <v>715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713</v>
      </c>
      <c r="F386" s="145">
        <v>25413</v>
      </c>
      <c r="G386" s="145"/>
      <c r="H386" s="145" t="s">
        <v>706</v>
      </c>
      <c r="I386" s="145" t="s">
        <v>716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713</v>
      </c>
      <c r="F387" s="145">
        <v>25414</v>
      </c>
      <c r="G387" s="145"/>
      <c r="H387" s="145" t="s">
        <v>706</v>
      </c>
      <c r="I387" s="145" t="s">
        <v>717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713</v>
      </c>
      <c r="F388" s="145">
        <v>25415</v>
      </c>
      <c r="G388" s="145"/>
      <c r="H388" s="145" t="s">
        <v>706</v>
      </c>
      <c r="I388" s="145" t="s">
        <v>718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719</v>
      </c>
      <c r="F389" s="145">
        <v>25416</v>
      </c>
      <c r="G389" s="145"/>
      <c r="H389" s="145" t="s">
        <v>706</v>
      </c>
      <c r="I389" s="145" t="s">
        <v>720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719</v>
      </c>
      <c r="F390" s="145">
        <v>25417</v>
      </c>
      <c r="G390" s="145"/>
      <c r="H390" s="145" t="s">
        <v>706</v>
      </c>
      <c r="I390" s="145" t="s">
        <v>723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719</v>
      </c>
      <c r="F391" s="145">
        <v>25418</v>
      </c>
      <c r="G391" s="145"/>
      <c r="H391" s="145" t="s">
        <v>706</v>
      </c>
      <c r="I391" s="145" t="s">
        <v>721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719</v>
      </c>
      <c r="F392" s="145">
        <v>25419</v>
      </c>
      <c r="G392" s="145"/>
      <c r="H392" s="145" t="s">
        <v>706</v>
      </c>
      <c r="I392" s="145" t="s">
        <v>722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805</v>
      </c>
      <c r="F393" s="145">
        <v>25420</v>
      </c>
      <c r="G393" s="145"/>
      <c r="H393" s="145" t="s">
        <v>804</v>
      </c>
      <c r="I393" s="145" t="s">
        <v>806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807</v>
      </c>
      <c r="F394" s="145">
        <v>25422</v>
      </c>
      <c r="G394" s="145"/>
      <c r="H394" s="145" t="s">
        <v>804</v>
      </c>
      <c r="I394" s="145" t="s">
        <v>808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809</v>
      </c>
      <c r="F395" s="145">
        <v>25423</v>
      </c>
      <c r="G395" s="145"/>
      <c r="H395" s="145" t="s">
        <v>804</v>
      </c>
      <c r="I395" s="145" t="s">
        <v>810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809</v>
      </c>
      <c r="F396" s="145">
        <v>25424</v>
      </c>
      <c r="G396" s="145"/>
      <c r="H396" s="145" t="s">
        <v>804</v>
      </c>
      <c r="I396" s="145" t="s">
        <v>811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809</v>
      </c>
      <c r="F397" s="145">
        <v>25425</v>
      </c>
      <c r="G397" s="145"/>
      <c r="H397" s="145" t="s">
        <v>804</v>
      </c>
      <c r="I397" s="145" t="s">
        <v>812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809</v>
      </c>
      <c r="F398" s="145">
        <v>25426</v>
      </c>
      <c r="G398" s="145"/>
      <c r="H398" s="145" t="s">
        <v>804</v>
      </c>
      <c r="I398" s="145" t="s">
        <v>813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814</v>
      </c>
      <c r="F399" s="145">
        <v>25427</v>
      </c>
      <c r="G399" s="145"/>
      <c r="H399" s="145" t="s">
        <v>804</v>
      </c>
      <c r="I399" s="145" t="s">
        <v>815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814</v>
      </c>
      <c r="F400" s="145">
        <v>25428</v>
      </c>
      <c r="G400" s="145"/>
      <c r="H400" s="145" t="s">
        <v>804</v>
      </c>
      <c r="I400" s="145" t="s">
        <v>816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819</v>
      </c>
      <c r="F401" s="153">
        <v>25430</v>
      </c>
      <c r="G401" s="153"/>
      <c r="H401" s="153" t="s">
        <v>817</v>
      </c>
      <c r="I401" s="153" t="s">
        <v>830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819</v>
      </c>
      <c r="F402" s="153">
        <v>25431</v>
      </c>
      <c r="G402" s="153"/>
      <c r="H402" s="153" t="s">
        <v>817</v>
      </c>
      <c r="I402" s="153" t="s">
        <v>831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819</v>
      </c>
      <c r="F403" s="153">
        <v>25432</v>
      </c>
      <c r="G403" s="153"/>
      <c r="H403" s="153" t="s">
        <v>817</v>
      </c>
      <c r="I403" s="153" t="s">
        <v>832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819</v>
      </c>
      <c r="F404" s="153">
        <v>25433</v>
      </c>
      <c r="G404" s="153"/>
      <c r="H404" s="153" t="s">
        <v>817</v>
      </c>
      <c r="I404" s="153" t="s">
        <v>826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819</v>
      </c>
      <c r="F405" s="153">
        <v>25434</v>
      </c>
      <c r="G405" s="153"/>
      <c r="H405" s="153" t="s">
        <v>817</v>
      </c>
      <c r="I405" s="153" t="s">
        <v>827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819</v>
      </c>
      <c r="F406" s="153">
        <v>25438</v>
      </c>
      <c r="G406" s="153"/>
      <c r="H406" s="153" t="s">
        <v>817</v>
      </c>
      <c r="I406" s="153" t="s">
        <v>822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819</v>
      </c>
      <c r="F407" s="153">
        <v>25439</v>
      </c>
      <c r="G407" s="153"/>
      <c r="H407" s="153" t="s">
        <v>817</v>
      </c>
      <c r="I407" s="153" t="s">
        <v>823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163</v>
      </c>
      <c r="F408" s="153">
        <v>25442</v>
      </c>
      <c r="G408" s="153"/>
      <c r="H408" s="153" t="s">
        <v>817</v>
      </c>
      <c r="I408" s="153" t="s">
        <v>833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163</v>
      </c>
      <c r="F409" s="153">
        <v>25443</v>
      </c>
      <c r="G409" s="153"/>
      <c r="H409" s="153" t="s">
        <v>817</v>
      </c>
      <c r="I409" s="153" t="s">
        <v>836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163</v>
      </c>
      <c r="F410" s="153">
        <v>25444</v>
      </c>
      <c r="G410" s="153"/>
      <c r="H410" s="153" t="s">
        <v>817</v>
      </c>
      <c r="I410" s="153" t="s">
        <v>835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163</v>
      </c>
      <c r="F411" s="153">
        <v>25445</v>
      </c>
      <c r="G411" s="153"/>
      <c r="H411" s="153" t="s">
        <v>817</v>
      </c>
      <c r="I411" s="153" t="s">
        <v>834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839</v>
      </c>
      <c r="F412" s="153">
        <v>25448</v>
      </c>
      <c r="G412" s="153"/>
      <c r="H412" s="153" t="s">
        <v>817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839</v>
      </c>
      <c r="F413" s="153">
        <v>25449</v>
      </c>
      <c r="G413" s="153"/>
      <c r="H413" s="153" t="s">
        <v>817</v>
      </c>
      <c r="I413" s="153" t="s">
        <v>841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166</v>
      </c>
      <c r="F414" s="153">
        <v>25451</v>
      </c>
      <c r="G414" s="153"/>
      <c r="H414" s="153" t="s">
        <v>817</v>
      </c>
      <c r="I414" s="153" t="s">
        <v>845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166</v>
      </c>
      <c r="F415" s="153">
        <v>25452</v>
      </c>
      <c r="G415" s="153"/>
      <c r="H415" s="153" t="s">
        <v>817</v>
      </c>
      <c r="I415" s="153" t="s">
        <v>850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166</v>
      </c>
      <c r="F416" s="153">
        <v>25453</v>
      </c>
      <c r="G416" s="153"/>
      <c r="H416" s="153" t="s">
        <v>817</v>
      </c>
      <c r="I416" s="153" t="s">
        <v>851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166</v>
      </c>
      <c r="F417" s="153">
        <v>25454</v>
      </c>
      <c r="G417" s="153"/>
      <c r="H417" s="153" t="s">
        <v>817</v>
      </c>
      <c r="I417" s="153" t="s">
        <v>846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166</v>
      </c>
      <c r="F418" s="153">
        <v>25455</v>
      </c>
      <c r="G418" s="153"/>
      <c r="H418" s="153" t="s">
        <v>817</v>
      </c>
      <c r="I418" s="153" t="s">
        <v>847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166</v>
      </c>
      <c r="F419" s="153">
        <v>25456</v>
      </c>
      <c r="G419" s="153"/>
      <c r="H419" s="153" t="s">
        <v>817</v>
      </c>
      <c r="I419" s="153" t="s">
        <v>848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166</v>
      </c>
      <c r="F420" s="153">
        <v>25457</v>
      </c>
      <c r="G420" s="153"/>
      <c r="H420" s="153" t="s">
        <v>817</v>
      </c>
      <c r="I420" s="153" t="s">
        <v>849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853</v>
      </c>
      <c r="F421" s="153">
        <v>25458</v>
      </c>
      <c r="G421" s="153"/>
      <c r="H421" s="153" t="s">
        <v>817</v>
      </c>
      <c r="I421" s="153" t="s">
        <v>854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853</v>
      </c>
      <c r="F422" s="153">
        <v>25459</v>
      </c>
      <c r="G422" s="153"/>
      <c r="H422" s="153" t="s">
        <v>817</v>
      </c>
      <c r="I422" s="153" t="s">
        <v>855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168</v>
      </c>
      <c r="F423" s="153">
        <v>25460</v>
      </c>
      <c r="G423" s="153"/>
      <c r="H423" s="153" t="s">
        <v>817</v>
      </c>
      <c r="I423" s="153" t="s">
        <v>860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168</v>
      </c>
      <c r="F424" s="153">
        <v>25461</v>
      </c>
      <c r="G424" s="153"/>
      <c r="H424" s="153" t="s">
        <v>817</v>
      </c>
      <c r="I424" s="153" t="s">
        <v>864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168</v>
      </c>
      <c r="F425" s="153">
        <v>25462</v>
      </c>
      <c r="G425" s="153"/>
      <c r="H425" s="153" t="s">
        <v>817</v>
      </c>
      <c r="I425" s="153" t="s">
        <v>861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168</v>
      </c>
      <c r="F426" s="153">
        <v>25463</v>
      </c>
      <c r="G426" s="153"/>
      <c r="H426" s="153" t="s">
        <v>817</v>
      </c>
      <c r="I426" s="153" t="s">
        <v>862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168</v>
      </c>
      <c r="F427" s="153">
        <v>25464</v>
      </c>
      <c r="G427" s="153"/>
      <c r="H427" s="153" t="s">
        <v>817</v>
      </c>
      <c r="I427" s="153" t="s">
        <v>863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843</v>
      </c>
      <c r="F428" s="153">
        <v>25466</v>
      </c>
      <c r="G428" s="153"/>
      <c r="H428" s="153" t="s">
        <v>817</v>
      </c>
      <c r="I428" s="153" t="s">
        <v>844</v>
      </c>
      <c r="J428" s="153">
        <v>4</v>
      </c>
      <c r="K428" s="156">
        <v>1.6</v>
      </c>
      <c r="L428" s="193" t="s">
        <v>278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852</v>
      </c>
      <c r="F429" s="153">
        <v>25467</v>
      </c>
      <c r="G429" s="153"/>
      <c r="H429" s="153" t="s">
        <v>817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856</v>
      </c>
      <c r="F430" s="153">
        <v>25468</v>
      </c>
      <c r="G430" s="153"/>
      <c r="H430" s="153" t="s">
        <v>817</v>
      </c>
      <c r="I430" s="153" t="s">
        <v>857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856</v>
      </c>
      <c r="F431" s="153">
        <v>25469</v>
      </c>
      <c r="G431" s="153"/>
      <c r="H431" s="153" t="s">
        <v>817</v>
      </c>
      <c r="I431" s="153" t="s">
        <v>858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856</v>
      </c>
      <c r="F432" s="153">
        <v>25470</v>
      </c>
      <c r="G432" s="153"/>
      <c r="H432" s="153" t="s">
        <v>817</v>
      </c>
      <c r="I432" s="153" t="s">
        <v>859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775</v>
      </c>
      <c r="F433" s="145">
        <v>25471</v>
      </c>
      <c r="G433" s="145"/>
      <c r="H433" s="145" t="s">
        <v>774</v>
      </c>
      <c r="I433" s="145" t="s">
        <v>775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776</v>
      </c>
      <c r="F434" s="145">
        <v>25472</v>
      </c>
      <c r="G434" s="145"/>
      <c r="H434" s="145" t="s">
        <v>774</v>
      </c>
      <c r="I434" s="145" t="s">
        <v>777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785</v>
      </c>
      <c r="F435" s="145">
        <v>25473</v>
      </c>
      <c r="G435" s="145"/>
      <c r="H435" s="145" t="s">
        <v>774</v>
      </c>
      <c r="I435" s="145" t="s">
        <v>785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786</v>
      </c>
      <c r="F436" s="145">
        <v>25474</v>
      </c>
      <c r="G436" s="145"/>
      <c r="H436" s="145" t="s">
        <v>774</v>
      </c>
      <c r="I436" s="145" t="s">
        <v>787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786</v>
      </c>
      <c r="F437" s="145">
        <v>25475</v>
      </c>
      <c r="G437" s="145"/>
      <c r="H437" s="145" t="s">
        <v>774</v>
      </c>
      <c r="I437" s="145" t="s">
        <v>791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786</v>
      </c>
      <c r="F438" s="145">
        <v>25476</v>
      </c>
      <c r="G438" s="145"/>
      <c r="H438" s="145" t="s">
        <v>774</v>
      </c>
      <c r="I438" s="145" t="s">
        <v>792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786</v>
      </c>
      <c r="F439" s="145">
        <v>25477</v>
      </c>
      <c r="G439" s="145"/>
      <c r="H439" s="145" t="s">
        <v>774</v>
      </c>
      <c r="I439" s="145" t="s">
        <v>788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786</v>
      </c>
      <c r="F440" s="145">
        <v>25478</v>
      </c>
      <c r="G440" s="145"/>
      <c r="H440" s="145" t="s">
        <v>774</v>
      </c>
      <c r="I440" s="145" t="s">
        <v>789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786</v>
      </c>
      <c r="F441" s="145">
        <v>25479</v>
      </c>
      <c r="G441" s="145"/>
      <c r="H441" s="145" t="s">
        <v>774</v>
      </c>
      <c r="I441" s="145" t="s">
        <v>790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793</v>
      </c>
      <c r="F442" s="145">
        <v>25480</v>
      </c>
      <c r="G442" s="145"/>
      <c r="H442" s="145" t="s">
        <v>774</v>
      </c>
      <c r="I442" s="145" t="s">
        <v>793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794</v>
      </c>
      <c r="F443" s="145">
        <v>25484</v>
      </c>
      <c r="G443" s="145"/>
      <c r="H443" s="145" t="s">
        <v>774</v>
      </c>
      <c r="I443" s="145" t="s">
        <v>795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794</v>
      </c>
      <c r="F444" s="145">
        <v>25485</v>
      </c>
      <c r="G444" s="145"/>
      <c r="H444" s="145" t="s">
        <v>774</v>
      </c>
      <c r="I444" s="145" t="s">
        <v>796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794</v>
      </c>
      <c r="F445" s="145">
        <v>25486</v>
      </c>
      <c r="G445" s="145"/>
      <c r="H445" s="145" t="s">
        <v>774</v>
      </c>
      <c r="I445" s="145" t="s">
        <v>797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798</v>
      </c>
      <c r="F446" s="145">
        <v>25487</v>
      </c>
      <c r="G446" s="145"/>
      <c r="H446" s="145" t="s">
        <v>774</v>
      </c>
      <c r="I446" s="145" t="s">
        <v>798</v>
      </c>
      <c r="J446" s="145">
        <v>4</v>
      </c>
      <c r="K446" s="146">
        <v>1.1000000000000001</v>
      </c>
      <c r="L446" s="190" t="s">
        <v>278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799</v>
      </c>
      <c r="F447" s="145">
        <v>25488</v>
      </c>
      <c r="G447" s="145"/>
      <c r="H447" s="145" t="s">
        <v>774</v>
      </c>
      <c r="I447" s="145" t="s">
        <v>800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799</v>
      </c>
      <c r="F448" s="145">
        <v>25489</v>
      </c>
      <c r="G448" s="145"/>
      <c r="H448" s="145" t="s">
        <v>774</v>
      </c>
      <c r="I448" s="145" t="s">
        <v>801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802</v>
      </c>
      <c r="F449" s="145">
        <v>25490</v>
      </c>
      <c r="G449" s="145"/>
      <c r="H449" s="145" t="s">
        <v>774</v>
      </c>
      <c r="I449" s="145" t="s">
        <v>802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803</v>
      </c>
      <c r="F450" s="145">
        <v>25491</v>
      </c>
      <c r="G450" s="145"/>
      <c r="H450" s="145" t="s">
        <v>774</v>
      </c>
      <c r="I450" s="145" t="s">
        <v>803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776</v>
      </c>
      <c r="F451" s="145">
        <v>25495</v>
      </c>
      <c r="G451" s="145"/>
      <c r="H451" s="145" t="s">
        <v>774</v>
      </c>
      <c r="I451" s="145" t="s">
        <v>778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776</v>
      </c>
      <c r="F452" s="145">
        <v>25496</v>
      </c>
      <c r="G452" s="145"/>
      <c r="H452" s="145" t="s">
        <v>774</v>
      </c>
      <c r="I452" s="145" t="s">
        <v>779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776</v>
      </c>
      <c r="F453" s="145">
        <v>25497</v>
      </c>
      <c r="G453" s="145"/>
      <c r="H453" s="145" t="s">
        <v>774</v>
      </c>
      <c r="I453" s="145" t="s">
        <v>780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781</v>
      </c>
      <c r="F454" s="145">
        <v>25498</v>
      </c>
      <c r="G454" s="145"/>
      <c r="H454" s="145" t="s">
        <v>774</v>
      </c>
      <c r="I454" s="145" t="s">
        <v>782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781</v>
      </c>
      <c r="F455" s="145">
        <v>25499</v>
      </c>
      <c r="G455" s="145"/>
      <c r="H455" s="145" t="s">
        <v>774</v>
      </c>
      <c r="I455" s="145" t="s">
        <v>783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781</v>
      </c>
      <c r="F456" s="145">
        <v>25500</v>
      </c>
      <c r="G456" s="145"/>
      <c r="H456" s="145" t="s">
        <v>774</v>
      </c>
      <c r="I456" s="145" t="s">
        <v>784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160</v>
      </c>
      <c r="F457" s="153">
        <v>25501</v>
      </c>
      <c r="G457" s="153"/>
      <c r="H457" s="153" t="s">
        <v>817</v>
      </c>
      <c r="I457" s="172" t="s">
        <v>818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664</v>
      </c>
      <c r="F458" s="153">
        <v>25502</v>
      </c>
      <c r="G458" s="153"/>
      <c r="H458" s="153" t="s">
        <v>817</v>
      </c>
      <c r="I458" s="153" t="s">
        <v>665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673</v>
      </c>
      <c r="F459" s="153">
        <v>25503</v>
      </c>
      <c r="G459" s="153"/>
      <c r="H459" s="153" t="s">
        <v>817</v>
      </c>
      <c r="I459" s="153" t="s">
        <v>674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265</v>
      </c>
      <c r="F460" s="155">
        <v>25504</v>
      </c>
      <c r="G460" s="155"/>
      <c r="H460" s="155" t="s">
        <v>207</v>
      </c>
      <c r="I460" s="145" t="s">
        <v>268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276</v>
      </c>
      <c r="F461" s="155">
        <v>25505</v>
      </c>
      <c r="G461" s="155"/>
      <c r="H461" s="155" t="s">
        <v>207</v>
      </c>
      <c r="I461" s="145" t="s">
        <v>277</v>
      </c>
      <c r="J461" s="145">
        <v>4</v>
      </c>
      <c r="K461" s="156">
        <v>1.3</v>
      </c>
      <c r="L461" s="190" t="s">
        <v>278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276</v>
      </c>
      <c r="F462" s="155">
        <v>25506</v>
      </c>
      <c r="G462" s="155"/>
      <c r="H462" s="155" t="s">
        <v>207</v>
      </c>
      <c r="I462" s="145" t="s">
        <v>279</v>
      </c>
      <c r="J462" s="145">
        <v>4</v>
      </c>
      <c r="K462" s="156">
        <v>1.3</v>
      </c>
      <c r="L462" s="190" t="s">
        <v>278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409</v>
      </c>
      <c r="F463" s="155">
        <v>25507</v>
      </c>
      <c r="G463" s="155"/>
      <c r="H463" s="155" t="s">
        <v>342</v>
      </c>
      <c r="I463" s="145" t="s">
        <v>415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498</v>
      </c>
      <c r="F464" s="155">
        <v>25508</v>
      </c>
      <c r="G464" s="155"/>
      <c r="H464" s="155" t="s">
        <v>448</v>
      </c>
      <c r="I464" s="170" t="s">
        <v>499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626</v>
      </c>
      <c r="F465" s="171">
        <v>25509</v>
      </c>
      <c r="G465" s="171"/>
      <c r="H465" s="171" t="s">
        <v>588</v>
      </c>
      <c r="I465" s="170" t="s">
        <v>627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626</v>
      </c>
      <c r="F466" s="171">
        <v>25510</v>
      </c>
      <c r="G466" s="171"/>
      <c r="H466" s="171" t="s">
        <v>588</v>
      </c>
      <c r="I466" s="170" t="s">
        <v>628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626</v>
      </c>
      <c r="F467" s="171">
        <v>25511</v>
      </c>
      <c r="G467" s="171"/>
      <c r="H467" s="171" t="s">
        <v>588</v>
      </c>
      <c r="I467" s="170" t="s">
        <v>629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630</v>
      </c>
      <c r="F468" s="171">
        <v>25512</v>
      </c>
      <c r="G468" s="171"/>
      <c r="H468" s="171" t="s">
        <v>588</v>
      </c>
      <c r="I468" s="170" t="s">
        <v>631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632</v>
      </c>
      <c r="F469" s="171">
        <v>25513</v>
      </c>
      <c r="G469" s="171"/>
      <c r="H469" s="171" t="s">
        <v>588</v>
      </c>
      <c r="I469" s="170" t="s">
        <v>633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632</v>
      </c>
      <c r="F470" s="171">
        <v>25514</v>
      </c>
      <c r="G470" s="171"/>
      <c r="H470" s="171" t="s">
        <v>588</v>
      </c>
      <c r="I470" s="170" t="s">
        <v>634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632</v>
      </c>
      <c r="F471" s="171">
        <v>25515</v>
      </c>
      <c r="G471" s="171"/>
      <c r="H471" s="171" t="s">
        <v>588</v>
      </c>
      <c r="I471" s="170" t="s">
        <v>635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632</v>
      </c>
      <c r="F472" s="171">
        <v>25516</v>
      </c>
      <c r="G472" s="171"/>
      <c r="H472" s="171" t="s">
        <v>588</v>
      </c>
      <c r="I472" s="170" t="s">
        <v>636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632</v>
      </c>
      <c r="F473" s="171">
        <v>25517</v>
      </c>
      <c r="G473" s="171"/>
      <c r="H473" s="171" t="s">
        <v>588</v>
      </c>
      <c r="I473" s="170" t="s">
        <v>637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632</v>
      </c>
      <c r="F474" s="171">
        <v>25518</v>
      </c>
      <c r="G474" s="171"/>
      <c r="H474" s="171" t="s">
        <v>588</v>
      </c>
      <c r="I474" s="170" t="s">
        <v>638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639</v>
      </c>
      <c r="F475" s="171">
        <v>25519</v>
      </c>
      <c r="G475" s="171"/>
      <c r="H475" s="171" t="s">
        <v>588</v>
      </c>
      <c r="I475" s="170" t="s">
        <v>640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641</v>
      </c>
      <c r="F476" s="171">
        <v>25520</v>
      </c>
      <c r="G476" s="171"/>
      <c r="H476" s="171" t="s">
        <v>588</v>
      </c>
      <c r="I476" s="170" t="s">
        <v>642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641</v>
      </c>
      <c r="F477" s="171">
        <v>25521</v>
      </c>
      <c r="G477" s="171"/>
      <c r="H477" s="171" t="s">
        <v>588</v>
      </c>
      <c r="I477" s="170" t="s">
        <v>643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644</v>
      </c>
      <c r="F478" s="171">
        <v>25522</v>
      </c>
      <c r="G478" s="171"/>
      <c r="H478" s="171" t="s">
        <v>588</v>
      </c>
      <c r="I478" s="170" t="s">
        <v>645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644</v>
      </c>
      <c r="F479" s="171">
        <v>25523</v>
      </c>
      <c r="G479" s="171"/>
      <c r="H479" s="171" t="s">
        <v>588</v>
      </c>
      <c r="I479" s="170" t="s">
        <v>646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644</v>
      </c>
      <c r="F480" s="171">
        <v>25524</v>
      </c>
      <c r="G480" s="171"/>
      <c r="H480" s="171" t="s">
        <v>588</v>
      </c>
      <c r="I480" s="170" t="s">
        <v>647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648</v>
      </c>
      <c r="F481" s="171">
        <v>25525</v>
      </c>
      <c r="G481" s="171"/>
      <c r="H481" s="171" t="s">
        <v>588</v>
      </c>
      <c r="I481" s="170" t="s">
        <v>649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654</v>
      </c>
      <c r="F482" s="155">
        <v>25526</v>
      </c>
      <c r="G482" s="155"/>
      <c r="H482" s="155" t="s">
        <v>650</v>
      </c>
      <c r="I482" s="145" t="s">
        <v>655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654</v>
      </c>
      <c r="F483" s="155">
        <v>25527</v>
      </c>
      <c r="G483" s="155"/>
      <c r="H483" s="155" t="s">
        <v>650</v>
      </c>
      <c r="I483" s="145" t="s">
        <v>656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661</v>
      </c>
      <c r="F484" s="155">
        <v>25528</v>
      </c>
      <c r="G484" s="155"/>
      <c r="H484" s="155" t="s">
        <v>817</v>
      </c>
      <c r="I484" s="145" t="s">
        <v>662</v>
      </c>
      <c r="J484" s="145">
        <v>4</v>
      </c>
      <c r="K484" s="146">
        <v>1.1000000000000001</v>
      </c>
      <c r="L484" s="190" t="s">
        <v>278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661</v>
      </c>
      <c r="F485" s="155">
        <v>25529</v>
      </c>
      <c r="G485" s="155"/>
      <c r="H485" s="155" t="s">
        <v>817</v>
      </c>
      <c r="I485" s="145" t="s">
        <v>663</v>
      </c>
      <c r="J485" s="145">
        <v>4</v>
      </c>
      <c r="K485" s="146">
        <v>1.1000000000000001</v>
      </c>
      <c r="L485" s="190" t="s">
        <v>278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669</v>
      </c>
      <c r="F486" s="155">
        <v>25530</v>
      </c>
      <c r="G486" s="155"/>
      <c r="H486" s="155" t="s">
        <v>817</v>
      </c>
      <c r="I486" s="145" t="s">
        <v>670</v>
      </c>
      <c r="J486" s="145">
        <v>4</v>
      </c>
      <c r="K486" s="146">
        <v>1.1000000000000001</v>
      </c>
      <c r="L486" s="190" t="s">
        <v>278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589</v>
      </c>
      <c r="F487" s="168">
        <v>25531</v>
      </c>
      <c r="G487" s="168"/>
      <c r="H487" s="168" t="s">
        <v>588</v>
      </c>
      <c r="I487" s="167" t="s">
        <v>590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819</v>
      </c>
      <c r="F488" s="155">
        <v>25532</v>
      </c>
      <c r="G488" s="155"/>
      <c r="H488" s="155" t="s">
        <v>817</v>
      </c>
      <c r="I488" s="153" t="s">
        <v>820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819</v>
      </c>
      <c r="F489" s="155">
        <v>25533</v>
      </c>
      <c r="G489" s="155"/>
      <c r="H489" s="155" t="s">
        <v>817</v>
      </c>
      <c r="I489" s="153" t="s">
        <v>821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819</v>
      </c>
      <c r="F490" s="155">
        <v>25534</v>
      </c>
      <c r="G490" s="155"/>
      <c r="H490" s="155" t="s">
        <v>817</v>
      </c>
      <c r="I490" s="153" t="s">
        <v>824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819</v>
      </c>
      <c r="F491" s="155">
        <v>25535</v>
      </c>
      <c r="G491" s="155"/>
      <c r="H491" s="155" t="s">
        <v>817</v>
      </c>
      <c r="I491" s="153" t="s">
        <v>825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819</v>
      </c>
      <c r="F492" s="155">
        <v>25536</v>
      </c>
      <c r="G492" s="155"/>
      <c r="H492" s="155" t="s">
        <v>817</v>
      </c>
      <c r="I492" s="153" t="s">
        <v>828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819</v>
      </c>
      <c r="F493" s="155">
        <v>25537</v>
      </c>
      <c r="G493" s="155"/>
      <c r="H493" s="155" t="s">
        <v>817</v>
      </c>
      <c r="I493" s="153" t="s">
        <v>829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837</v>
      </c>
      <c r="F494" s="155">
        <v>25538</v>
      </c>
      <c r="G494" s="155"/>
      <c r="H494" s="155" t="s">
        <v>817</v>
      </c>
      <c r="I494" s="153" t="s">
        <v>838</v>
      </c>
      <c r="J494" s="153">
        <v>4</v>
      </c>
      <c r="K494" s="156">
        <v>1.6</v>
      </c>
      <c r="L494" s="193" t="s">
        <v>278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839</v>
      </c>
      <c r="F495" s="155">
        <v>25539</v>
      </c>
      <c r="G495" s="155"/>
      <c r="H495" s="155" t="s">
        <v>817</v>
      </c>
      <c r="I495" s="153" t="s">
        <v>840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839</v>
      </c>
      <c r="F496" s="155">
        <v>25540</v>
      </c>
      <c r="G496" s="155"/>
      <c r="H496" s="155" t="s">
        <v>817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839</v>
      </c>
      <c r="F497" s="155">
        <v>25541</v>
      </c>
      <c r="G497" s="155"/>
      <c r="H497" s="155" t="s">
        <v>817</v>
      </c>
      <c r="I497" s="153" t="s">
        <v>842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29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29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924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141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8"/>
    </row>
    <row r="7" spans="1:24" ht="15" thickBot="1" x14ac:dyDescent="0.35">
      <c r="A7" s="9"/>
      <c r="B7" s="15" t="s">
        <v>134</v>
      </c>
      <c r="C7" s="49" t="s">
        <v>135</v>
      </c>
      <c r="D7" s="6"/>
      <c r="E7" s="47"/>
      <c r="F7" s="48" t="s">
        <v>138</v>
      </c>
      <c r="G7" s="48"/>
      <c r="H7" s="407" t="s">
        <v>140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8"/>
    </row>
    <row r="9" spans="1:24" ht="15" thickBot="1" x14ac:dyDescent="0.35">
      <c r="A9" s="9"/>
      <c r="B9" s="4" t="s">
        <v>136</v>
      </c>
      <c r="C9" s="4" t="s">
        <v>137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398" t="s">
        <v>139</v>
      </c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400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133</v>
      </c>
      <c r="C12" s="12"/>
      <c r="D12" s="6"/>
      <c r="E12" s="398" t="s">
        <v>10</v>
      </c>
      <c r="F12" s="399"/>
      <c r="G12" s="400"/>
      <c r="H12" s="18"/>
      <c r="I12" s="401" t="s">
        <v>11</v>
      </c>
      <c r="J12" s="402"/>
      <c r="K12" s="403"/>
      <c r="L12" s="18"/>
      <c r="M12" s="401" t="s">
        <v>12</v>
      </c>
      <c r="N12" s="402"/>
      <c r="O12" s="403"/>
      <c r="P12" s="11"/>
      <c r="Q12" s="401" t="s">
        <v>14</v>
      </c>
      <c r="R12" s="402"/>
      <c r="S12" s="403"/>
      <c r="T12" s="11"/>
      <c r="U12" s="398" t="s">
        <v>4</v>
      </c>
      <c r="V12" s="399"/>
      <c r="W12" s="400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73f196-b46c-475c-8ca9-16689d3d25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03AEBC-EAC1-4D0C-8F12-AA193B292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