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lentiz.nl\Home\Medewerkers\mdgroot01\Desktop\Planning cohorten\Planning cohort 2021\"/>
    </mc:Choice>
  </mc:AlternateContent>
  <xr:revisionPtr revIDLastSave="0" documentId="8_{19AC5C58-CBA2-47EE-A837-202CB5963D23}" xr6:coauthVersionLast="34" xr6:coauthVersionMax="34" xr10:uidLastSave="{00000000-0000-0000-0000-000000000000}"/>
  <bookViews>
    <workbookView xWindow="0" yWindow="0" windowWidth="20160" windowHeight="9600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Opleidingsplan!$A$1:$DJ$72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0" i="2" l="1"/>
  <c r="L49" i="2" l="1"/>
  <c r="L48" i="2"/>
  <c r="G42" i="16" l="1"/>
  <c r="AR7" i="10" l="1"/>
  <c r="CJ45" i="2" l="1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DI47" i="2"/>
  <c r="L50" i="2"/>
  <c r="DI50" i="2" s="1"/>
  <c r="L51" i="2"/>
  <c r="L52" i="2"/>
  <c r="L53" i="2"/>
  <c r="L54" i="2"/>
  <c r="DI54" i="2" s="1"/>
  <c r="L55" i="2"/>
  <c r="L56" i="2"/>
  <c r="L57" i="2"/>
  <c r="L58" i="2"/>
  <c r="DI58" i="2" s="1"/>
  <c r="D6" i="2"/>
  <c r="B5" i="14" s="1"/>
  <c r="DI55" i="2" l="1"/>
  <c r="DI57" i="2"/>
  <c r="DI53" i="2"/>
  <c r="DI46" i="2"/>
  <c r="DI56" i="2"/>
  <c r="DI52" i="2"/>
  <c r="DI49" i="2"/>
  <c r="DI45" i="2"/>
  <c r="DI51" i="2"/>
  <c r="DI48" i="2"/>
  <c r="CK62" i="2"/>
  <c r="CK63" i="2"/>
  <c r="CK61" i="2"/>
  <c r="CI62" i="2"/>
  <c r="CI63" i="2"/>
  <c r="CI61" i="2"/>
  <c r="CH62" i="2"/>
  <c r="CH63" i="2"/>
  <c r="CH61" i="2"/>
  <c r="CJ44" i="2"/>
  <c r="CI30" i="2"/>
  <c r="CK26" i="2"/>
  <c r="CH26" i="2"/>
  <c r="CK23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H5" i="10" s="1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65" i="2"/>
  <c r="DE65" i="2"/>
  <c r="DD65" i="2"/>
  <c r="DC65" i="2"/>
  <c r="DB65" i="2"/>
  <c r="CZ65" i="2"/>
  <c r="CY65" i="2"/>
  <c r="CX65" i="2"/>
  <c r="CW65" i="2"/>
  <c r="CU65" i="2"/>
  <c r="CT65" i="2"/>
  <c r="CS65" i="2"/>
  <c r="CR65" i="2"/>
  <c r="CP65" i="2"/>
  <c r="CO65" i="2"/>
  <c r="CN65" i="2"/>
  <c r="CM65" i="2"/>
  <c r="DB12" i="2"/>
  <c r="CZ67" i="2" l="1"/>
  <c r="CP67" i="2"/>
  <c r="CU67" i="2"/>
  <c r="DE67" i="2"/>
  <c r="CK65" i="2"/>
  <c r="R65" i="2"/>
  <c r="Q65" i="2"/>
  <c r="P65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5" i="23" l="1"/>
  <c r="J3" i="23"/>
  <c r="J4" i="23"/>
  <c r="AY9" i="10"/>
  <c r="AT8" i="10"/>
  <c r="H11" i="10" s="1"/>
  <c r="AT7" i="10"/>
  <c r="AY8" i="10"/>
  <c r="AY7" i="10"/>
  <c r="G21" i="10"/>
  <c r="H10" i="10" l="1"/>
  <c r="D72" i="2"/>
  <c r="D71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63" i="2"/>
  <c r="BJ63" i="2"/>
  <c r="BI63" i="2"/>
  <c r="BL62" i="2"/>
  <c r="BJ62" i="2"/>
  <c r="BI62" i="2"/>
  <c r="BL61" i="2"/>
  <c r="BJ61" i="2"/>
  <c r="BI61" i="2"/>
  <c r="BK44" i="2"/>
  <c r="BJ30" i="2"/>
  <c r="BL26" i="2"/>
  <c r="BI26" i="2"/>
  <c r="BL23" i="2"/>
  <c r="BI23" i="2"/>
  <c r="BL20" i="2"/>
  <c r="BI20" i="2"/>
  <c r="BL19" i="2"/>
  <c r="BI19" i="2"/>
  <c r="BL18" i="2"/>
  <c r="BI18" i="2"/>
  <c r="BL17" i="2"/>
  <c r="BI17" i="2"/>
  <c r="CC12" i="2"/>
  <c r="AL63" i="2"/>
  <c r="AJ63" i="2"/>
  <c r="AI63" i="2"/>
  <c r="AL62" i="2"/>
  <c r="AJ62" i="2"/>
  <c r="AI62" i="2"/>
  <c r="AL61" i="2"/>
  <c r="AJ61" i="2"/>
  <c r="AI61" i="2"/>
  <c r="AK44" i="2"/>
  <c r="DI44" i="2" s="1"/>
  <c r="AJ30" i="2"/>
  <c r="DH30" i="2" s="1"/>
  <c r="AL26" i="2"/>
  <c r="AI26" i="2"/>
  <c r="AL23" i="2"/>
  <c r="AI23" i="2"/>
  <c r="DG23" i="2" s="1"/>
  <c r="AL20" i="2"/>
  <c r="AI20" i="2"/>
  <c r="DG20" i="2" s="1"/>
  <c r="AL19" i="2"/>
  <c r="AI19" i="2"/>
  <c r="DG19" i="2" s="1"/>
  <c r="AL18" i="2"/>
  <c r="AI18" i="2"/>
  <c r="DG18" i="2" s="1"/>
  <c r="AL17" i="2"/>
  <c r="AI17" i="2"/>
  <c r="DG17" i="2" s="1"/>
  <c r="BC12" i="2"/>
  <c r="K62" i="2"/>
  <c r="K63" i="2"/>
  <c r="K61" i="2"/>
  <c r="D5" i="2"/>
  <c r="D9" i="2"/>
  <c r="D10" i="2"/>
  <c r="M18" i="2"/>
  <c r="M19" i="2"/>
  <c r="M20" i="2"/>
  <c r="M23" i="2"/>
  <c r="M26" i="2"/>
  <c r="M61" i="2"/>
  <c r="M62" i="2"/>
  <c r="M63" i="2"/>
  <c r="J61" i="2"/>
  <c r="J62" i="2"/>
  <c r="J63" i="2"/>
  <c r="CF65" i="2"/>
  <c r="CE65" i="2"/>
  <c r="CD65" i="2"/>
  <c r="CC65" i="2"/>
  <c r="CA65" i="2"/>
  <c r="BZ65" i="2"/>
  <c r="BY65" i="2"/>
  <c r="BX65" i="2"/>
  <c r="BV65" i="2"/>
  <c r="BU65" i="2"/>
  <c r="BT65" i="2"/>
  <c r="BS65" i="2"/>
  <c r="BQ65" i="2"/>
  <c r="BP65" i="2"/>
  <c r="BO65" i="2"/>
  <c r="BN65" i="2"/>
  <c r="BF65" i="2"/>
  <c r="BE65" i="2"/>
  <c r="BD65" i="2"/>
  <c r="BC65" i="2"/>
  <c r="BA65" i="2"/>
  <c r="AZ65" i="2"/>
  <c r="AY65" i="2"/>
  <c r="AX65" i="2"/>
  <c r="AV65" i="2"/>
  <c r="AU65" i="2"/>
  <c r="AT65" i="2"/>
  <c r="AS65" i="2"/>
  <c r="AQ65" i="2"/>
  <c r="AP65" i="2"/>
  <c r="AO65" i="2"/>
  <c r="AN65" i="2"/>
  <c r="DJ61" i="2" l="1"/>
  <c r="DJ19" i="2"/>
  <c r="DG63" i="2"/>
  <c r="DJ62" i="2"/>
  <c r="DJ26" i="2"/>
  <c r="DJ20" i="2"/>
  <c r="DG61" i="2"/>
  <c r="DG26" i="2"/>
  <c r="DJ23" i="2"/>
  <c r="DH63" i="2"/>
  <c r="DG62" i="2"/>
  <c r="DH61" i="2"/>
  <c r="DJ63" i="2"/>
  <c r="DJ18" i="2"/>
  <c r="DH62" i="2"/>
  <c r="BL65" i="2"/>
  <c r="AL65" i="2"/>
  <c r="BV67" i="2"/>
  <c r="CF67" i="2"/>
  <c r="BI65" i="2"/>
  <c r="O27" i="10" s="1"/>
  <c r="BQ67" i="2"/>
  <c r="AJ65" i="2"/>
  <c r="K41" i="10" s="1"/>
  <c r="AI65" i="2"/>
  <c r="K25" i="10" s="1"/>
  <c r="J65" i="2"/>
  <c r="AK65" i="2"/>
  <c r="BJ65" i="2"/>
  <c r="O43" i="10" s="1"/>
  <c r="BK65" i="2"/>
  <c r="CA67" i="2"/>
  <c r="AV67" i="2"/>
  <c r="BF67" i="2"/>
  <c r="AQ67" i="2"/>
  <c r="BA67" i="2"/>
  <c r="M17" i="2"/>
  <c r="DJ17" i="2" s="1"/>
  <c r="W65" i="2"/>
  <c r="V65" i="2"/>
  <c r="U65" i="2"/>
  <c r="T65" i="2"/>
  <c r="O65" i="2"/>
  <c r="R67" i="2" s="1"/>
  <c r="L65" i="2"/>
  <c r="K65" i="2"/>
  <c r="G39" i="10" s="1"/>
  <c r="BL67" i="2" l="1"/>
  <c r="AL67" i="2"/>
  <c r="CJ65" i="2"/>
  <c r="CI65" i="2"/>
  <c r="S45" i="10" s="1"/>
  <c r="DH65" i="2"/>
  <c r="CH65" i="2"/>
  <c r="S29" i="10" s="1"/>
  <c r="DG65" i="2"/>
  <c r="W67" i="2"/>
  <c r="DI65" i="2"/>
  <c r="D7" i="2"/>
  <c r="CK67" i="2" l="1"/>
  <c r="DJ6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9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65" i="2"/>
  <c r="Z65" i="2"/>
  <c r="AA65" i="2"/>
  <c r="AB65" i="2"/>
  <c r="AD65" i="2"/>
  <c r="AE65" i="2"/>
  <c r="AF65" i="2"/>
  <c r="AG65" i="2"/>
  <c r="AB67" i="2" l="1"/>
  <c r="AG67" i="2"/>
  <c r="M65" i="2"/>
  <c r="M67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4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<sst xmlns="http://schemas.openxmlformats.org/spreadsheetml/2006/main" count="3174" uniqueCount="955">
  <si>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</si>
  <si>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</si>
  <si>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</si>
  <si>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</si>
  <si>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</si>
  <si>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</si>
  <si>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</si>
  <si>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</si>
  <si>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</si>
  <si>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</si>
  <si>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</si>
  <si>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</si>
  <si>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</si>
  <si>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</si>
  <si>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</si>
  <si>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</si>
  <si>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</si>
  <si>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</si>
  <si>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</si>
  <si>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</si>
  <si>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</si>
  <si>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</si>
  <si>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</si>
  <si>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</si>
  <si>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</si>
  <si>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</si>
  <si>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</si>
  <si>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</si>
  <si>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</si>
  <si>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</si>
  <si>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</si>
  <si>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</si>
  <si>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</si>
  <si>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</si>
  <si>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</si>
  <si>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</si>
  <si>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</si>
  <si>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</si>
  <si>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</si>
  <si>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</si>
  <si>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</si>
  <si>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</si>
  <si>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</si>
  <si>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</si>
  <si>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</si>
  <si>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</si>
  <si>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</si>
  <si>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</si>
  <si>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</si>
  <si>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</si>
  <si>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</si>
  <si>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</si>
  <si>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</si>
  <si>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</si>
  <si>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</si>
  <si>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</si>
  <si>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</si>
  <si>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</si>
  <si>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</si>
  <si>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</si>
  <si>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</si>
  <si>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</si>
  <si>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</si>
  <si>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</si>
  <si>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</si>
  <si>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</si>
  <si>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</si>
  <si>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</si>
  <si>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</si>
  <si>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</si>
  <si>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</si>
  <si>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</si>
  <si>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</si>
  <si>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</si>
  <si>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</si>
  <si>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</si>
  <si>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</si>
  <si>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</si>
  <si>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</si>
  <si>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</si>
  <si>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</si>
  <si>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</si>
  <si>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</si>
  <si>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</si>
  <si>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</si>
  <si>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</si>
  <si>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</si>
  <si>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</si>
  <si>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</si>
  <si>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</si>
  <si>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</si>
  <si>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</si>
  <si>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</si>
  <si>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</si>
  <si>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</si>
  <si>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</si>
  <si>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</si>
  <si>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</si>
  <si>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</si>
  <si>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</si>
  <si>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</si>
  <si>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</si>
  <si>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</si>
  <si>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</si>
  <si>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</si>
  <si>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</si>
  <si>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</si>
  <si>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</si>
  <si>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</si>
  <si>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</si>
  <si>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</si>
  <si>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</si>
  <si>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</si>
  <si>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</si>
  <si>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</si>
  <si>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</si>
  <si>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</si>
  <si>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</si>
  <si>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</si>
  <si>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</si>
  <si>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</si>
  <si>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</si>
  <si>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</si>
  <si>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</si>
  <si>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</si>
  <si>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</si>
  <si>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</si>
  <si>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</si>
  <si>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</si>
  <si>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</si>
  <si>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</si>
  <si>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</si>
  <si>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</si>
  <si>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</si>
  <si>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</si>
  <si>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</si>
  <si>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</si>
  <si>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</si>
  <si>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</si>
  <si>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</si>
  <si>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</si>
  <si>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</si>
  <si>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</si>
  <si>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</si>
  <si>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</si>
  <si>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</si>
  <si>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</si>
  <si>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</si>
  <si>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</si>
  <si>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</si>
  <si>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</si>
  <si>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</si>
  <si>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</si>
  <si>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</si>
  <si>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</si>
  <si>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</si>
  <si>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</si>
  <si>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</si>
  <si>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</si>
  <si>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</si>
  <si>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</si>
  <si>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</si>
  <si>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</si>
  <si>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</si>
  <si>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</si>
  <si>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</si>
  <si>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</si>
  <si>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</si>
  <si>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</si>
  <si>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</si>
  <si>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</si>
  <si>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</si>
  <si>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</si>
  <si>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</si>
  <si>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</si>
  <si>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</si>
  <si>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</si>
  <si>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</si>
  <si>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</si>
  <si>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</si>
  <si>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</si>
  <si>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</si>
  <si>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</si>
  <si>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</si>
  <si>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</si>
  <si>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</si>
  <si>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</si>
  <si>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</si>
  <si>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</si>
  <si>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</si>
  <si>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</si>
  <si>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</si>
  <si>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</si>
  <si>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</si>
  <si>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</si>
  <si>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</si>
  <si>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</si>
  <si>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</si>
  <si>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</si>
  <si>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</si>
  <si>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</si>
  <si>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</si>
  <si>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</si>
  <si>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</si>
  <si>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</si>
  <si>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</si>
  <si>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</si>
  <si>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</si>
  <si>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</si>
  <si>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</si>
  <si>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</si>
  <si>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</si>
  <si>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</si>
  <si>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</si>
  <si>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</si>
  <si>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</si>
  <si>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</si>
  <si>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</si>
  <si>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</si>
  <si>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</si>
  <si>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</si>
  <si>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</si>
  <si>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</si>
  <si>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</si>
  <si>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</si>
  <si>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</si>
  <si>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</si>
  <si>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</si>
  <si>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</si>
  <si>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</si>
  <si>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</si>
  <si>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</si>
  <si>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</si>
  <si>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</si>
  <si>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</si>
  <si>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</si>
  <si>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</si>
  <si>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</si>
  <si>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</si>
  <si>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</si>
  <si>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</si>
  <si>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</si>
  <si>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</si>
  <si>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</si>
  <si>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</si>
  <si>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</si>
  <si>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</si>
  <si>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</si>
  <si>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</si>
  <si>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</si>
  <si>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</si>
  <si>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</si>
  <si>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</si>
  <si>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</si>
  <si>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</si>
  <si>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</si>
  <si>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</si>
  <si>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</si>
  <si>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</si>
  <si>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</si>
  <si>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</si>
  <si>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</si>
  <si>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</si>
  <si>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</si>
  <si>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</si>
  <si>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</si>
  <si>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</si>
  <si>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</si>
  <si>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</si>
  <si>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</si>
  <si>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</si>
  <si>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</si>
  <si>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</si>
  <si>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</si>
  <si>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</si>
  <si>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</si>
  <si>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</si>
  <si>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</si>
  <si>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</si>
  <si>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</si>
  <si>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</si>
  <si>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</si>
  <si>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</si>
  <si>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</si>
  <si>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</si>
  <si>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</si>
  <si>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</si>
  <si>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</si>
  <si>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</si>
  <si>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</si>
  <si>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</si>
  <si>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</si>
  <si>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</si>
  <si>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</si>
  <si>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</si>
  <si>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</si>
  <si>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</si>
  <si>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</si>
  <si>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</si>
  <si>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</si>
  <si>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</si>
  <si>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</si>
  <si>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</si>
  <si>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</si>
  <si>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</si>
  <si>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</si>
  <si>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</si>
  <si>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</si>
  <si>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</si>
  <si>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</si>
  <si>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</si>
  <si>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</si>
  <si>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</si>
  <si>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</si>
  <si>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</si>
  <si>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</si>
  <si>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</si>
  <si>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</si>
  <si>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</si>
  <si>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</si>
  <si>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</si>
  <si>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</si>
  <si>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</si>
  <si>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</si>
  <si>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</si>
  <si>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</si>
  <si>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</si>
  <si>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</si>
  <si>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</si>
  <si>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</si>
  <si>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</si>
  <si>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</si>
  <si>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</si>
  <si>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</si>
  <si>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</si>
  <si>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</si>
  <si>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</si>
  <si>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</si>
  <si>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</si>
  <si>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</si>
  <si>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</si>
  <si>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</si>
  <si>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</si>
  <si>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</si>
  <si>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</si>
  <si>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</si>
  <si>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</si>
  <si>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</si>
  <si>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</si>
  <si>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</si>
  <si>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</si>
  <si>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</si>
  <si>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</si>
  <si>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</si>
  <si>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</si>
  <si>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</si>
  <si>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</si>
  <si>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</si>
  <si>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</si>
  <si>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</si>
  <si>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</si>
  <si>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</si>
  <si>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</si>
  <si>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</si>
  <si>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</si>
  <si>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</si>
  <si>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</si>
  <si>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</si>
  <si>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</si>
  <si>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</si>
  <si>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</si>
  <si>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</si>
  <si>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</si>
  <si>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</si>
  <si>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</si>
  <si>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</si>
  <si>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</si>
  <si>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</si>
  <si>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</si>
  <si>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</si>
  <si>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</si>
  <si>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</si>
  <si>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</si>
  <si>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</si>
  <si>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</si>
  <si>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</si>
  <si>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</si>
  <si>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</si>
  <si>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</si>
  <si>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</si>
  <si>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</si>
  <si>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</si>
  <si>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</si>
  <si>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</si>
  <si>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</si>
  <si>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</si>
  <si>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</si>
  <si>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</si>
  <si>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</si>
  <si>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</si>
  <si>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</si>
  <si>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</si>
  <si>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</si>
  <si>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</si>
  <si>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</si>
  <si>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</si>
  <si>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</si>
  <si>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</si>
  <si>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</si>
  <si>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</si>
  <si>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</si>
  <si>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</si>
  <si>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</si>
  <si>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</si>
  <si>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</si>
  <si>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</si>
  <si>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</si>
  <si>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</si>
  <si>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</si>
  <si>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</si>
  <si>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</si>
  <si>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</si>
  <si>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</si>
  <si>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</si>
  <si>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</si>
  <si>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</si>
  <si>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</si>
  <si>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</si>
  <si>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</si>
  <si>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</si>
  <si>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</si>
  <si>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</si>
  <si>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</si>
  <si>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</si>
  <si>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</si>
  <si>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</si>
  <si>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</si>
  <si>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</si>
  <si>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</si>
  <si>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</si>
  <si>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</si>
  <si>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</si>
  <si>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</si>
  <si>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</si>
  <si>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</si>
  <si>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</si>
  <si>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</si>
  <si>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</si>
  <si>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</si>
  <si>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</si>
  <si>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</si>
  <si>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</si>
  <si>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</si>
  <si>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</si>
  <si>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</si>
  <si>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</si>
  <si>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</si>
  <si>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</si>
  <si>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</si>
  <si>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</si>
  <si>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</si>
  <si>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</si>
  <si>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</si>
  <si>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</si>
  <si>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</si>
  <si>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</si>
  <si>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</si>
  <si>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</si>
  <si>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</si>
  <si>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</si>
  <si>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</si>
  <si>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</si>
  <si>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</si>
  <si>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</si>
  <si>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</si>
  <si>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</si>
  <si>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</si>
  <si>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</si>
  <si>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</si>
  <si>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</si>
  <si>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</si>
  <si>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</si>
  <si>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</si>
  <si>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</si>
  <si>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</si>
  <si>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</si>
  <si>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</si>
  <si>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</si>
  <si>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</si>
  <si>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</si>
  <si>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</si>
  <si>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</si>
  <si>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</si>
  <si>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</si>
  <si>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</si>
  <si>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</si>
  <si>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</si>
  <si>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</si>
  <si>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</si>
  <si>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</si>
  <si>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</si>
  <si>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</si>
  <si>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</si>
  <si>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</si>
  <si>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</si>
  <si>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</si>
  <si>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</si>
  <si>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</si>
  <si>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</si>
  <si>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</si>
  <si>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</si>
  <si>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</si>
  <si>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</si>
  <si>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</si>
  <si>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</si>
  <si>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</si>
  <si>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</si>
  <si>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</si>
  <si>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</si>
  <si>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</si>
  <si>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</si>
  <si>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</si>
  <si>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</si>
  <si>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</si>
  <si>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</si>
  <si>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</si>
  <si>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</si>
  <si>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</si>
  <si>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</si>
  <si>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</si>
  <si>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</si>
  <si>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</si>
  <si>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</si>
  <si>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</si>
  <si>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</si>
  <si>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</si>
  <si>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</si>
  <si>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</si>
  <si>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</si>
  <si>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</si>
  <si>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</si>
  <si>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</si>
  <si>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</si>
  <si>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</si>
  <si>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</si>
  <si>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</si>
  <si>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</si>
  <si>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</si>
  <si>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</si>
  <si>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</si>
  <si>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</si>
  <si>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</si>
  <si>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</si>
  <si>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</si>
  <si>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</si>
  <si>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</si>
  <si>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</si>
  <si>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</si>
  <si>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</si>
  <si>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</si>
  <si>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</si>
  <si>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</si>
  <si>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</si>
  <si>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</si>
  <si>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</si>
  <si>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</si>
  <si>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</si>
  <si>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</si>
  <si>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</si>
  <si>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</si>
  <si>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</si>
  <si>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</si>
  <si>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</si>
  <si>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</si>
  <si>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</si>
  <si>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</si>
  <si>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</si>
  <si>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</si>
  <si>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</si>
  <si>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</si>
  <si>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</si>
  <si>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</si>
  <si>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</si>
  <si>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</si>
  <si>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</si>
  <si>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</si>
  <si>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</si>
  <si>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</si>
  <si>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</si>
  <si>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</si>
  <si>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</si>
  <si>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</si>
  <si>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</si>
  <si>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</si>
  <si>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</si>
  <si>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</si>
  <si>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</si>
  <si>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</si>
  <si>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</si>
  <si>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</si>
  <si>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</si>
  <si>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</si>
  <si>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</si>
  <si>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</si>
  <si>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</si>
  <si>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</si>
  <si>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</si>
  <si>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</si>
  <si>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</si>
  <si>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</si>
  <si>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</si>
  <si>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</si>
  <si>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</si>
  <si>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</si>
  <si>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</si>
  <si>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</si>
  <si>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</si>
  <si>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</si>
  <si>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</si>
  <si>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</si>
  <si>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</si>
  <si>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</si>
  <si>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</si>
  <si>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</si>
  <si>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</si>
  <si>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</si>
  <si>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</si>
  <si>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</si>
  <si>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</si>
  <si>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</si>
  <si>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</si>
  <si>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</si>
  <si>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</si>
  <si>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</si>
  <si>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</si>
  <si>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</si>
  <si>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</si>
  <si>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</si>
  <si>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</si>
  <si>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</si>
  <si>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</si>
  <si>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</si>
  <si>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</si>
  <si>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</si>
  <si>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</si>
  <si>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</si>
  <si>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</si>
  <si>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</si>
  <si>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</si>
  <si>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</si>
  <si>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</si>
  <si>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</si>
  <si>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</si>
  <si>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</si>
  <si>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</si>
  <si>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</si>
  <si>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</si>
  <si>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</si>
  <si>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</si>
  <si>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</si>
  <si>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</si>
  <si>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</si>
  <si>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</si>
  <si>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</si>
  <si>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</si>
  <si>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</si>
  <si>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</si>
  <si>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</si>
  <si>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</si>
  <si>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</si>
  <si>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</si>
  <si>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</si>
  <si>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</si>
  <si>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</si>
  <si>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</si>
  <si>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</si>
  <si>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</si>
  <si>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</si>
  <si>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</si>
  <si>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</si>
  <si>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</si>
  <si>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</si>
  <si>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</si>
  <si>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</si>
  <si>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</si>
  <si>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</si>
  <si>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</si>
  <si>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</si>
  <si>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</si>
  <si>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</si>
  <si>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</si>
  <si>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</si>
  <si>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</si>
  <si>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</si>
  <si>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</si>
  <si>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</si>
  <si>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</si>
  <si>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</si>
  <si>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</si>
  <si>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</si>
  <si>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</si>
  <si>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</si>
  <si>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</si>
  <si>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</si>
  <si>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</si>
  <si>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</si>
  <si>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</si>
  <si>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</si>
  <si>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</si>
  <si>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</si>
  <si>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</si>
  <si>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</si>
  <si>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</si>
  <si>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</si>
  <si>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</si>
  <si>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</si>
  <si>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</si>
  <si>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</si>
  <si>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</si>
  <si>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</si>
  <si>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</si>
  <si>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</si>
  <si>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</si>
  <si>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</si>
  <si>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</si>
  <si>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</si>
  <si>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</si>
  <si>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</si>
  <si>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</si>
  <si>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</si>
  <si>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</si>
  <si>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</si>
  <si>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</si>
  <si>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</si>
  <si>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</si>
  <si>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</si>
  <si>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</si>
  <si>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</si>
  <si>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</si>
  <si>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</si>
  <si>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</si>
  <si>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</si>
  <si>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</si>
  <si>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</si>
  <si>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</si>
  <si>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</si>
  <si>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</si>
  <si>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</si>
  <si>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</si>
  <si>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</si>
  <si>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</si>
  <si>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</si>
  <si>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</si>
  <si>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</si>
  <si>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</si>
  <si>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</si>
  <si>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</si>
  <si>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</si>
  <si>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</si>
  <si>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</si>
  <si>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</si>
  <si>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</si>
  <si>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</si>
  <si>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</si>
  <si>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</si>
  <si>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</si>
  <si>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</si>
  <si>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</si>
  <si>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</si>
  <si>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</si>
  <si>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</si>
  <si>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</si>
  <si>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</si>
  <si>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</si>
  <si>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</si>
  <si>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</si>
  <si>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</si>
  <si>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</si>
  <si>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</si>
  <si>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</si>
  <si>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</si>
  <si>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</si>
  <si>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</si>
  <si>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</si>
  <si>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</si>
  <si>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</si>
  <si>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</si>
  <si>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</si>
  <si>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</si>
  <si>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</si>
  <si>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</si>
  <si>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</si>
  <si>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</si>
  <si>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</si>
  <si>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</si>
  <si>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</si>
  <si>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</si>
  <si>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</si>
  <si>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</si>
  <si>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</si>
  <si>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</si>
  <si>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</si>
  <si>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</si>
  <si>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</si>
  <si>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</si>
  <si>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</si>
  <si>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</si>
  <si>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</si>
  <si>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</si>
  <si>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</si>
  <si>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</si>
  <si>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</si>
  <si>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</si>
  <si>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</si>
  <si>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</si>
  <si>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</si>
  <si>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</si>
  <si>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</si>
  <si>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</si>
  <si>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</si>
  <si>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</si>
  <si>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</si>
  <si>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</si>
  <si>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</si>
  <si>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</si>
  <si>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</si>
  <si>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</si>
  <si>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</si>
  <si>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</si>
  <si>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</si>
  <si>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</si>
  <si>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</si>
  <si>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</si>
  <si>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</si>
  <si>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</si>
  <si>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</si>
  <si>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</si>
  <si>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</si>
  <si>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</si>
  <si>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</si>
  <si>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</si>
  <si>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</si>
  <si>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</si>
  <si>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</si>
  <si>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</si>
  <si>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</si>
  <si>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</si>
  <si>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</si>
  <si>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</si>
  <si>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</si>
  <si>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</si>
  <si>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</si>
  <si>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</si>
  <si>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</si>
  <si>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</si>
  <si>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</si>
  <si>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</si>
  <si>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</si>
  <si>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</si>
  <si>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</si>
  <si>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</si>
  <si>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</si>
  <si>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</si>
  <si>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</si>
  <si>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</si>
  <si>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</si>
  <si>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</si>
  <si>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</si>
  <si>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</si>
  <si>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</si>
  <si>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</si>
  <si>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</si>
  <si>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</si>
  <si>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</si>
  <si>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</si>
  <si>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</si>
  <si>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</si>
  <si>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</si>
  <si>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</si>
  <si>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</si>
  <si>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</si>
  <si>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</si>
  <si>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</si>
  <si>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</si>
  <si>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</si>
  <si>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</si>
  <si>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</si>
  <si>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</si>
  <si>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</si>
  <si>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</si>
  <si>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</si>
  <si>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</si>
  <si>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</si>
  <si>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</si>
  <si>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</si>
  <si>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</si>
  <si>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</si>
  <si>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</si>
  <si>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</si>
  <si>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</si>
  <si>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</si>
  <si>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</si>
  <si>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</si>
  <si>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</si>
  <si>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</si>
  <si>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</si>
  <si>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</si>
  <si>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</si>
  <si>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</si>
  <si>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</si>
  <si>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</si>
  <si>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</si>
  <si>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</si>
  <si>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</si>
  <si>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</si>
  <si>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</si>
  <si>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</si>
  <si>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</si>
  <si>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</si>
  <si>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</si>
  <si>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</si>
  <si>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</si>
  <si>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</si>
  <si>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</si>
  <si>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</si>
  <si>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</si>
  <si>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</si>
  <si>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</si>
  <si>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</si>
  <si>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</si>
  <si>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</si>
  <si>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</si>
  <si>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</si>
  <si>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</si>
  <si>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</si>
  <si>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</si>
  <si>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Verplicht examen voor ieder onderdeel. Het resultaat heeft geen invloed op zak/slaagbeslissing.</t>
  </si>
  <si>
    <t>Nederlands</t>
  </si>
  <si>
    <t>LB</t>
  </si>
  <si>
    <t>Studieloopbaanbegeleiding.LOB</t>
  </si>
  <si>
    <t>Teelt &amp; Logistiek</t>
  </si>
  <si>
    <t>Naaldwijk</t>
  </si>
  <si>
    <t>M.P. de Groot</t>
  </si>
  <si>
    <t>K0028</t>
  </si>
  <si>
    <t>Duurzaamheid in het beroep A</t>
  </si>
  <si>
    <t>Voorwaarde MVT*</t>
  </si>
  <si>
    <t>CE lezen &amp; luisteren 90 minuten/ TOA lezen en luisteren</t>
  </si>
  <si>
    <t>CE rekenen 90 minuten/ TOA rekenen</t>
  </si>
  <si>
    <t>1.  K0097  Solliciteren                                               2. K0028   Duurzaamheid in beroep A</t>
  </si>
  <si>
    <t>1F of 2F</t>
  </si>
  <si>
    <t>1F, 2F. 2ER, 2A of 2A-ER</t>
  </si>
  <si>
    <t>Keuzedeel 1  Keuze uit 1 of 2 voor januari 2020; minimum aantal 10 studenten</t>
  </si>
  <si>
    <t>B1-K1: Werkt als assistent in een arbeidsorganisatie                                                                  P1-K1 Assisteert bij het verwerken van de goederenstroom</t>
  </si>
  <si>
    <t xml:space="preserve">B1-K1-W1: Bereidt (assisterende) werkzaamheden voor                                                             B1-K1-W2: Voert (assisterende) werkzaamheden uit                                                         B1-K1-W3: Meldt zich ter afsluiting van zijn (assisterende) werkzaamheden af                      P1-K1-W1:  Ontvangt goederen en/of producten 
P1-K1-W2:  Maakt goederen en/of producten gereed voor opslag en slaat deze op                                                                       P1-K1-W3:  Verzamelt (retour)goederen, producten, emballage en andere te verzenden verpakkingsmaterialen
P1-K1-W4:  Maakt goederen en/of producten verzendklaar
P1-K1-W5:  Voert handelingen op goederen/of en producten uit 
P1-K1-W6:  Inventariseert (een deel van) voorraad en/of de magazijninventaris                         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</si>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</sst>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1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0" fontId="0" fillId="0" borderId="1" xfId="0" applyBorder="1" applyAlignment="1">
      <alignment vertical="center" wrapText="1"/>
    </xf>
    <xf numFmtId="164" fontId="19" fillId="7" borderId="0" xfId="1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39" xfId="0" applyNumberFormat="1" applyFont="1" applyBorder="1" applyAlignment="1">
      <alignment vertical="top" wrapText="1"/>
    </xf>
    <xf numFmtId="49" fontId="8" fillId="0" borderId="61" xfId="0" applyNumberFormat="1" applyFont="1" applyFill="1" applyBorder="1" applyAlignment="1" applyProtection="1">
      <alignment vertical="top" wrapText="1"/>
      <protection locked="0"/>
    </xf>
    <xf numFmtId="49" fontId="8" fillId="0" borderId="0" xfId="0" applyNumberFormat="1" applyFont="1" applyFill="1" applyBorder="1" applyAlignment="1" applyProtection="1">
      <alignment wrapText="1"/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C10" sqref="C10"/>
    </sheetView>
  </sheetViews>
  <sheetFormatPr defaultRowHeight="13.8" x14ac:dyDescent="0.3"/>
  <cols>
    <col min="1" max="1" width="1.6640625" style="268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5" customWidth="1"/>
    <col min="8" max="8" width="4.5546875" style="285" customWidth="1"/>
    <col min="9" max="10" width="1.6640625" style="285" customWidth="1"/>
    <col min="11" max="11" width="11.6640625" style="285" customWidth="1"/>
    <col min="12" max="14" width="1.6640625" style="285" customWidth="1"/>
    <col min="15" max="15" width="11.6640625" style="285" customWidth="1"/>
    <col min="16" max="18" width="1.6640625" style="285" customWidth="1"/>
    <col min="19" max="19" width="11.6640625" style="285" customWidth="1"/>
    <col min="20" max="22" width="1.6640625" style="285" customWidth="1"/>
    <col min="23" max="23" width="11.6640625" style="285" customWidth="1"/>
    <col min="24" max="25" width="6.88671875" style="60" customWidth="1"/>
    <col min="26" max="26" width="8.88671875" style="268"/>
    <col min="27" max="41" width="9.109375" style="268"/>
    <col min="42" max="43" width="8.88671875" style="268"/>
    <col min="44" max="44" width="12.109375" style="268" customWidth="1"/>
    <col min="45" max="45" width="8.88671875" style="268" customWidth="1"/>
    <col min="46" max="51" width="5.33203125" style="268" customWidth="1"/>
    <col min="52" max="58" width="8.88671875" style="268" customWidth="1"/>
    <col min="59" max="125" width="8.88671875" style="268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8" customFormat="1" ht="14.25" customHeight="1" thickBot="1" x14ac:dyDescent="0.35">
      <c r="C1" s="269"/>
      <c r="D1" s="269"/>
      <c r="E1" s="269"/>
      <c r="F1" s="269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69"/>
      <c r="AR1" s="271" t="s">
        <v>871</v>
      </c>
      <c r="AS1" s="271"/>
      <c r="AT1" s="271"/>
      <c r="AU1" s="271"/>
      <c r="AV1" s="271"/>
      <c r="AW1" s="271"/>
      <c r="AX1" s="271"/>
      <c r="AY1" s="271"/>
    </row>
    <row r="2" spans="2:51" ht="14.25" customHeight="1" thickBot="1" x14ac:dyDescent="0.35">
      <c r="B2" s="253"/>
      <c r="C2" s="254" t="s">
        <v>140</v>
      </c>
      <c r="D2" s="255"/>
      <c r="E2" s="254"/>
      <c r="F2" s="254"/>
      <c r="G2" s="255" t="s">
        <v>26</v>
      </c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4"/>
      <c r="Y2" s="256"/>
      <c r="AR2" s="271" t="s">
        <v>880</v>
      </c>
      <c r="AS2" s="271"/>
      <c r="AT2" s="271"/>
      <c r="AU2" s="271"/>
      <c r="AV2" s="271"/>
      <c r="AW2" s="271"/>
      <c r="AX2" s="271"/>
      <c r="AY2" s="271"/>
    </row>
    <row r="3" spans="2:51" ht="14.25" customHeight="1" thickBot="1" x14ac:dyDescent="0.35">
      <c r="B3" s="136"/>
      <c r="C3" s="57" t="s">
        <v>954</v>
      </c>
      <c r="D3" s="257"/>
      <c r="E3" s="133"/>
      <c r="F3" s="329" t="s">
        <v>929</v>
      </c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1"/>
      <c r="Y3" s="137"/>
      <c r="AR3" s="271"/>
      <c r="AS3" s="271"/>
      <c r="AT3" s="271"/>
      <c r="AU3" s="271"/>
      <c r="AV3" s="271"/>
      <c r="AW3" s="271"/>
      <c r="AX3" s="271"/>
      <c r="AY3" s="271"/>
    </row>
    <row r="4" spans="2:51" ht="14.25" customHeight="1" thickBot="1" x14ac:dyDescent="0.35">
      <c r="B4" s="136"/>
      <c r="C4" s="258" t="s">
        <v>133</v>
      </c>
      <c r="D4" s="259" t="s">
        <v>134</v>
      </c>
      <c r="E4" s="133"/>
      <c r="F4" s="260"/>
      <c r="G4" s="261" t="s">
        <v>137</v>
      </c>
      <c r="H4" s="261"/>
      <c r="I4" s="332" t="s">
        <v>139</v>
      </c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260"/>
      <c r="Y4" s="137"/>
      <c r="AR4" s="271"/>
      <c r="AS4" s="271"/>
      <c r="AT4" s="271"/>
      <c r="AU4" s="271"/>
      <c r="AV4" s="271"/>
      <c r="AW4" s="271"/>
      <c r="AX4" s="271"/>
      <c r="AY4" s="271"/>
    </row>
    <row r="5" spans="2:51" ht="15.75" customHeight="1" thickBot="1" x14ac:dyDescent="0.35">
      <c r="B5" s="136"/>
      <c r="C5" s="42" t="s">
        <v>882</v>
      </c>
      <c r="D5" s="176">
        <v>1</v>
      </c>
      <c r="E5" s="262"/>
      <c r="F5" s="335">
        <v>25254</v>
      </c>
      <c r="G5" s="336"/>
      <c r="H5" s="333" t="str">
        <f>IFERROR(VLOOKUP(F5,db_crebolijst_all!A3:S497,17),"1")</f>
        <v>Entree 23110 (Assistent logistiek)</v>
      </c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4"/>
      <c r="Y5" s="137"/>
      <c r="AA5" s="272"/>
      <c r="AB5" s="272"/>
      <c r="AC5" s="273" t="s">
        <v>907</v>
      </c>
      <c r="AD5" s="274"/>
      <c r="AE5" s="274"/>
      <c r="AF5" s="274"/>
      <c r="AR5" s="271"/>
      <c r="AS5" s="271"/>
      <c r="AT5" s="271"/>
      <c r="AU5" s="271"/>
      <c r="AV5" s="271"/>
      <c r="AW5" s="271"/>
      <c r="AX5" s="271"/>
      <c r="AY5" s="271"/>
    </row>
    <row r="6" spans="2:51" ht="14.25" customHeight="1" thickBot="1" x14ac:dyDescent="0.35">
      <c r="B6" s="136"/>
      <c r="C6" s="263" t="s">
        <v>135</v>
      </c>
      <c r="D6" s="264" t="s">
        <v>136</v>
      </c>
      <c r="E6" s="133"/>
      <c r="F6" s="133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133"/>
      <c r="Y6" s="137"/>
      <c r="AA6" s="274"/>
      <c r="AB6" s="274"/>
      <c r="AC6" s="274"/>
      <c r="AD6" s="274"/>
      <c r="AE6" s="274"/>
      <c r="AF6" s="274"/>
      <c r="AR6" s="271"/>
      <c r="AS6" s="271"/>
      <c r="AT6" s="275" t="s">
        <v>872</v>
      </c>
      <c r="AU6" s="275" t="s">
        <v>865</v>
      </c>
      <c r="AV6" s="275" t="s">
        <v>873</v>
      </c>
      <c r="AW6" s="275" t="s">
        <v>873</v>
      </c>
      <c r="AX6" s="275" t="s">
        <v>875</v>
      </c>
      <c r="AY6" s="275" t="s">
        <v>876</v>
      </c>
    </row>
    <row r="7" spans="2:51" ht="15.75" customHeight="1" thickBot="1" x14ac:dyDescent="0.35">
      <c r="B7" s="136"/>
      <c r="C7" s="141" t="s">
        <v>13</v>
      </c>
      <c r="D7" s="306">
        <f>IFERROR(VLOOKUP(F5,db_crebolijst_all!A3:Q497,db_crebolijst_all!J1),"gcg")</f>
        <v>1</v>
      </c>
      <c r="E7" s="262"/>
      <c r="F7" s="337" t="s">
        <v>138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9"/>
      <c r="Y7" s="137"/>
      <c r="AR7" s="271" t="str">
        <f>CONCATENATE(C7,";",D5+AS10)</f>
        <v>BBL;1</v>
      </c>
      <c r="AS7" s="276" t="s">
        <v>189</v>
      </c>
      <c r="AT7" s="277">
        <f>VLOOKUP($AR$7,db_duur!$B$2:$J$11,4)</f>
        <v>0</v>
      </c>
      <c r="AU7" s="277"/>
      <c r="AV7" s="277"/>
      <c r="AW7" s="277"/>
      <c r="AX7" s="277"/>
      <c r="AY7" s="278">
        <f>VLOOKUP($AR$7,db_duur!$B$2:$J$11,5)</f>
        <v>200</v>
      </c>
    </row>
    <row r="8" spans="2:51" ht="14.25" customHeight="1" thickBot="1" x14ac:dyDescent="0.35">
      <c r="B8" s="136"/>
      <c r="C8" s="135"/>
      <c r="D8" s="132"/>
      <c r="E8" s="133"/>
      <c r="F8" s="133"/>
      <c r="G8" s="266"/>
      <c r="H8" s="266"/>
      <c r="I8" s="266"/>
      <c r="J8" s="267"/>
      <c r="K8" s="267"/>
      <c r="L8" s="267"/>
      <c r="M8" s="266"/>
      <c r="N8" s="267"/>
      <c r="O8" s="267"/>
      <c r="P8" s="267"/>
      <c r="Q8" s="266"/>
      <c r="R8" s="267"/>
      <c r="S8" s="267"/>
      <c r="T8" s="267"/>
      <c r="U8" s="266"/>
      <c r="V8" s="266"/>
      <c r="W8" s="266"/>
      <c r="X8" s="133"/>
      <c r="Y8" s="137"/>
      <c r="AR8" s="271"/>
      <c r="AS8" s="276" t="s">
        <v>0</v>
      </c>
      <c r="AT8" s="277">
        <f>VLOOKUP($AR$7,db_duur!$B$2:$J$11,6)</f>
        <v>610</v>
      </c>
      <c r="AU8" s="277"/>
      <c r="AV8" s="277"/>
      <c r="AW8" s="277"/>
      <c r="AX8" s="277"/>
      <c r="AY8" s="278">
        <f>VLOOKUP($AR$7,db_duur!$B$2:$J$11,7)</f>
        <v>610</v>
      </c>
    </row>
    <row r="9" spans="2:51" ht="21.75" customHeight="1" thickBot="1" x14ac:dyDescent="0.35">
      <c r="B9" s="136"/>
      <c r="C9" s="135" t="s">
        <v>132</v>
      </c>
      <c r="D9" s="132"/>
      <c r="E9" s="133"/>
      <c r="F9" s="337" t="s">
        <v>10</v>
      </c>
      <c r="G9" s="338"/>
      <c r="H9" s="343"/>
      <c r="I9" s="129"/>
      <c r="J9" s="340" t="s">
        <v>11</v>
      </c>
      <c r="K9" s="341"/>
      <c r="L9" s="342"/>
      <c r="M9" s="129"/>
      <c r="N9" s="340" t="s">
        <v>12</v>
      </c>
      <c r="O9" s="341"/>
      <c r="P9" s="342"/>
      <c r="Q9" s="130"/>
      <c r="R9" s="340" t="s">
        <v>14</v>
      </c>
      <c r="S9" s="341"/>
      <c r="T9" s="342"/>
      <c r="U9" s="130"/>
      <c r="V9" s="337" t="s">
        <v>4</v>
      </c>
      <c r="W9" s="338"/>
      <c r="X9" s="339"/>
      <c r="Y9" s="137"/>
      <c r="AR9" s="271"/>
      <c r="AS9" s="271"/>
      <c r="AT9" s="275"/>
      <c r="AU9" s="275"/>
      <c r="AV9" s="275"/>
      <c r="AW9" s="275"/>
      <c r="AX9" s="275"/>
      <c r="AY9" s="275">
        <f>VLOOKUP($AR$7,db_duur!$B$2:$J$11,9)</f>
        <v>850</v>
      </c>
    </row>
    <row r="10" spans="2:51" ht="18.75" customHeight="1" thickBot="1" x14ac:dyDescent="0.35">
      <c r="B10" s="136"/>
      <c r="C10" s="52">
        <v>0.05</v>
      </c>
      <c r="D10" s="129" t="s">
        <v>189</v>
      </c>
      <c r="E10" s="132"/>
      <c r="F10" s="133"/>
      <c r="G10" s="177">
        <v>200</v>
      </c>
      <c r="H10" s="131">
        <f>IFERROR(IF(G10&lt;(AT7),"!",0),"gcg")</f>
        <v>0</v>
      </c>
      <c r="I10" s="129"/>
      <c r="J10" s="129"/>
      <c r="K10" s="178">
        <v>0</v>
      </c>
      <c r="L10" s="129"/>
      <c r="M10" s="129"/>
      <c r="N10" s="129"/>
      <c r="O10" s="178">
        <v>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200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2">
        <v>0.05</v>
      </c>
      <c r="D11" s="129" t="s">
        <v>0</v>
      </c>
      <c r="E11" s="132"/>
      <c r="F11" s="133"/>
      <c r="G11" s="177">
        <v>650</v>
      </c>
      <c r="H11" s="131">
        <f>IFERROR(IF(G11&lt;(AT8),"!",0),"gcg")</f>
        <v>0</v>
      </c>
      <c r="I11" s="129"/>
      <c r="J11" s="129"/>
      <c r="K11" s="178">
        <v>0</v>
      </c>
      <c r="L11" s="129"/>
      <c r="M11" s="129"/>
      <c r="N11" s="129"/>
      <c r="O11" s="178">
        <v>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650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850</v>
      </c>
      <c r="H12" s="129"/>
      <c r="I12" s="129"/>
      <c r="J12" s="129"/>
      <c r="K12" s="59">
        <f>SUM(K10:K11)</f>
        <v>0</v>
      </c>
      <c r="L12" s="129"/>
      <c r="M12" s="129"/>
      <c r="N12" s="129"/>
      <c r="O12" s="59">
        <f>SUM(O10:O11)</f>
        <v>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850</v>
      </c>
      <c r="X12" s="128" t="str">
        <f>IFERROR(IF(W12&lt;AY9,"!",""),AC5)</f>
        <v/>
      </c>
      <c r="Y12" s="137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R12" s="280"/>
      <c r="AS12" s="281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79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7" t="s">
        <v>10</v>
      </c>
      <c r="G16" s="338"/>
      <c r="H16" s="339"/>
      <c r="I16" s="67"/>
      <c r="J16" s="337" t="s">
        <v>11</v>
      </c>
      <c r="K16" s="338"/>
      <c r="L16" s="339"/>
      <c r="M16" s="67"/>
      <c r="N16" s="337" t="s">
        <v>12</v>
      </c>
      <c r="O16" s="338"/>
      <c r="P16" s="339"/>
      <c r="Q16" s="68"/>
      <c r="R16" s="337" t="s">
        <v>14</v>
      </c>
      <c r="S16" s="338"/>
      <c r="T16" s="339"/>
      <c r="U16" s="68"/>
      <c r="V16" s="337" t="s">
        <v>4</v>
      </c>
      <c r="W16" s="338"/>
      <c r="X16" s="339"/>
      <c r="Y16" s="69"/>
      <c r="AR16" s="279"/>
      <c r="AS16" s="279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50" t="s">
        <v>189</v>
      </c>
      <c r="D18" s="71"/>
      <c r="F18" s="353">
        <f>IFERROR(W10*(1+$C$10),AC5)</f>
        <v>210</v>
      </c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5"/>
      <c r="Y18" s="69"/>
    </row>
    <row r="19" spans="2:25" ht="10.199999999999999" customHeight="1" thickBot="1" x14ac:dyDescent="0.35">
      <c r="B19" s="65"/>
      <c r="C19" s="351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51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51"/>
      <c r="D21" s="67" t="s">
        <v>28</v>
      </c>
      <c r="E21" s="76"/>
      <c r="F21" s="77"/>
      <c r="G21" s="282">
        <f>G10*(1+$C$10)</f>
        <v>210</v>
      </c>
      <c r="H21" s="79"/>
      <c r="I21" s="68"/>
      <c r="J21" s="80"/>
      <c r="K21" s="282">
        <f>K10*(1+$C$10)</f>
        <v>0</v>
      </c>
      <c r="L21" s="79"/>
      <c r="M21" s="68"/>
      <c r="N21" s="80"/>
      <c r="O21" s="282">
        <f>O10*(1+$C$10)</f>
        <v>0</v>
      </c>
      <c r="P21" s="79"/>
      <c r="Q21" s="68"/>
      <c r="R21" s="80"/>
      <c r="S21" s="282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210</v>
      </c>
      <c r="X21" s="79"/>
      <c r="Y21" s="69"/>
    </row>
    <row r="22" spans="2:25" ht="10.199999999999999" customHeight="1" x14ac:dyDescent="0.3">
      <c r="B22" s="65"/>
      <c r="C22" s="351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51"/>
      <c r="D23" s="68" t="s">
        <v>16</v>
      </c>
      <c r="E23" s="82"/>
      <c r="F23" s="83"/>
      <c r="G23" s="282">
        <f>Opleidingsplan!J65</f>
        <v>230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51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51"/>
      <c r="D25" s="68" t="s">
        <v>17</v>
      </c>
      <c r="E25" s="66"/>
      <c r="F25" s="81"/>
      <c r="G25" s="68"/>
      <c r="H25" s="79"/>
      <c r="I25" s="68"/>
      <c r="J25" s="80"/>
      <c r="K25" s="282">
        <f>Opleidingsplan!AI65</f>
        <v>0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51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51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2">
        <f>Opleidingsplan!BI65</f>
        <v>0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51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51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2">
        <f>Opleidingsplan!CH65</f>
        <v>0</v>
      </c>
      <c r="T29" s="79"/>
      <c r="U29" s="68"/>
      <c r="V29" s="80"/>
      <c r="W29" s="78">
        <f>+G23+K25+O27+S29</f>
        <v>230</v>
      </c>
      <c r="X29" s="79"/>
      <c r="Y29" s="69"/>
    </row>
    <row r="30" spans="2:25" ht="10.199999999999999" customHeight="1" x14ac:dyDescent="0.3">
      <c r="B30" s="65"/>
      <c r="C30" s="351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51"/>
      <c r="D31" s="67" t="s">
        <v>4</v>
      </c>
      <c r="E31" s="76"/>
      <c r="F31" s="81"/>
      <c r="G31" s="283">
        <f>+G23-G21</f>
        <v>20</v>
      </c>
      <c r="H31" s="79"/>
      <c r="I31" s="68"/>
      <c r="J31" s="80"/>
      <c r="K31" s="283">
        <f>+K25-K21</f>
        <v>0</v>
      </c>
      <c r="L31" s="79"/>
      <c r="M31" s="68"/>
      <c r="N31" s="80"/>
      <c r="O31" s="283">
        <f>+O27-O21</f>
        <v>0</v>
      </c>
      <c r="P31" s="79"/>
      <c r="Q31" s="68"/>
      <c r="R31" s="80"/>
      <c r="S31" s="283">
        <f>+S29-S21</f>
        <v>0</v>
      </c>
      <c r="T31" s="79"/>
      <c r="U31" s="68"/>
      <c r="V31" s="80"/>
      <c r="W31" s="78">
        <f>+W29-W21</f>
        <v>20</v>
      </c>
      <c r="X31" s="79"/>
      <c r="Y31" s="69"/>
    </row>
    <row r="32" spans="2:25" ht="10.199999999999999" customHeight="1" thickBot="1" x14ac:dyDescent="0.35">
      <c r="B32" s="65"/>
      <c r="C32" s="352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50" t="s">
        <v>0</v>
      </c>
      <c r="D34" s="71"/>
      <c r="F34" s="353">
        <f>W11*(1+$C$11)</f>
        <v>682.5</v>
      </c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5"/>
      <c r="Y34" s="69"/>
    </row>
    <row r="35" spans="2:25" ht="10.199999999999999" customHeight="1" thickBot="1" x14ac:dyDescent="0.35">
      <c r="B35" s="65"/>
      <c r="C35" s="351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51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51"/>
      <c r="D37" s="67" t="s">
        <v>28</v>
      </c>
      <c r="E37" s="76"/>
      <c r="F37" s="77"/>
      <c r="G37" s="282">
        <f>G11*(1+$C$11)</f>
        <v>682.5</v>
      </c>
      <c r="H37" s="69"/>
      <c r="I37" s="70"/>
      <c r="J37" s="81"/>
      <c r="K37" s="282">
        <f>K11*(1+$C$11)</f>
        <v>0</v>
      </c>
      <c r="L37" s="79"/>
      <c r="M37" s="68"/>
      <c r="N37" s="80"/>
      <c r="O37" s="282">
        <f>O11*(1+$C$11)</f>
        <v>0</v>
      </c>
      <c r="P37" s="79"/>
      <c r="Q37" s="68"/>
      <c r="R37" s="80"/>
      <c r="S37" s="282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682.5</v>
      </c>
      <c r="X37" s="79"/>
      <c r="Y37" s="69"/>
    </row>
    <row r="38" spans="2:25" ht="10.199999999999999" customHeight="1" x14ac:dyDescent="0.3">
      <c r="B38" s="65"/>
      <c r="C38" s="351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51"/>
      <c r="D39" s="68" t="s">
        <v>16</v>
      </c>
      <c r="E39" s="82"/>
      <c r="F39" s="83"/>
      <c r="G39" s="282">
        <f>Opleidingsplan!K65</f>
        <v>800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51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51"/>
      <c r="D41" s="68" t="s">
        <v>17</v>
      </c>
      <c r="E41" s="66"/>
      <c r="F41" s="81"/>
      <c r="G41" s="68"/>
      <c r="H41" s="79"/>
      <c r="I41" s="68"/>
      <c r="J41" s="80"/>
      <c r="K41" s="282">
        <f>Opleidingsplan!AJ65</f>
        <v>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51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51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2">
        <f>Opleidingsplan!BJ65</f>
        <v>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51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51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2">
        <f>Opleidingsplan!CI65</f>
        <v>0</v>
      </c>
      <c r="T45" s="79"/>
      <c r="U45" s="68"/>
      <c r="V45" s="80"/>
      <c r="W45" s="78">
        <f>+G39+K41+O43+S45</f>
        <v>800</v>
      </c>
      <c r="X45" s="79"/>
      <c r="Y45" s="69"/>
    </row>
    <row r="46" spans="2:25" ht="10.199999999999999" customHeight="1" x14ac:dyDescent="0.3">
      <c r="B46" s="65"/>
      <c r="C46" s="351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51"/>
      <c r="D47" s="67" t="s">
        <v>4</v>
      </c>
      <c r="E47" s="76"/>
      <c r="F47" s="81"/>
      <c r="G47" s="283">
        <f>+G39-G37</f>
        <v>117.5</v>
      </c>
      <c r="H47" s="79"/>
      <c r="I47" s="68"/>
      <c r="J47" s="80"/>
      <c r="K47" s="283">
        <f>+K41-K37</f>
        <v>0</v>
      </c>
      <c r="L47" s="79"/>
      <c r="M47" s="68"/>
      <c r="N47" s="80"/>
      <c r="O47" s="283">
        <f>+O43-O37</f>
        <v>0</v>
      </c>
      <c r="P47" s="79"/>
      <c r="Q47" s="68"/>
      <c r="R47" s="80"/>
      <c r="S47" s="283">
        <f>+S45-S37</f>
        <v>0</v>
      </c>
      <c r="T47" s="79"/>
      <c r="U47" s="68"/>
      <c r="V47" s="80"/>
      <c r="W47" s="78">
        <f>(G47+K47+O47+S47)</f>
        <v>117.5</v>
      </c>
      <c r="X47" s="79"/>
      <c r="Y47" s="69"/>
    </row>
    <row r="48" spans="2:25" ht="10.199999999999999" customHeight="1" thickBot="1" x14ac:dyDescent="0.35">
      <c r="B48" s="65"/>
      <c r="C48" s="352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44" t="s">
        <v>4</v>
      </c>
      <c r="D50" s="71"/>
      <c r="E50" s="66"/>
      <c r="F50" s="347">
        <f>F18+F34+W12-W11-W10</f>
        <v>892.5</v>
      </c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49"/>
      <c r="Y50" s="69"/>
    </row>
    <row r="51" spans="1:125" ht="10.199999999999999" customHeight="1" thickBot="1" x14ac:dyDescent="0.35">
      <c r="B51" s="65"/>
      <c r="C51" s="345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45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45"/>
      <c r="D53" s="67" t="s">
        <v>28</v>
      </c>
      <c r="E53" s="76"/>
      <c r="F53" s="77"/>
      <c r="G53" s="282">
        <f>+G21+G37</f>
        <v>892.5</v>
      </c>
      <c r="H53" s="69"/>
      <c r="I53" s="70"/>
      <c r="J53" s="81"/>
      <c r="K53" s="282">
        <f>+K21+K37</f>
        <v>0</v>
      </c>
      <c r="L53" s="79"/>
      <c r="M53" s="68"/>
      <c r="N53" s="80"/>
      <c r="O53" s="282">
        <f>+O21+O37</f>
        <v>0</v>
      </c>
      <c r="P53" s="79"/>
      <c r="Q53" s="68"/>
      <c r="R53" s="80"/>
      <c r="S53" s="282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892.5</v>
      </c>
      <c r="X53" s="93"/>
      <c r="Y53" s="69"/>
      <c r="AP53" s="279"/>
    </row>
    <row r="54" spans="1:125" ht="10.199999999999999" customHeight="1" x14ac:dyDescent="0.3">
      <c r="B54" s="65"/>
      <c r="C54" s="345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79"/>
    </row>
    <row r="55" spans="1:125" ht="14.25" customHeight="1" x14ac:dyDescent="0.3">
      <c r="B55" s="65"/>
      <c r="C55" s="345"/>
      <c r="D55" s="67" t="s">
        <v>189</v>
      </c>
      <c r="E55" s="76"/>
      <c r="F55" s="77"/>
      <c r="G55" s="282">
        <f>G23</f>
        <v>230</v>
      </c>
      <c r="H55" s="79"/>
      <c r="I55" s="68"/>
      <c r="J55" s="80"/>
      <c r="K55" s="282">
        <f>K25</f>
        <v>0</v>
      </c>
      <c r="L55" s="79"/>
      <c r="M55" s="68"/>
      <c r="N55" s="80"/>
      <c r="O55" s="282">
        <f>O27</f>
        <v>0</v>
      </c>
      <c r="P55" s="79"/>
      <c r="Q55" s="68"/>
      <c r="R55" s="80"/>
      <c r="S55" s="282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230</v>
      </c>
      <c r="X55" s="93"/>
      <c r="Y55" s="69"/>
    </row>
    <row r="56" spans="1:125" ht="14.25" customHeight="1" x14ac:dyDescent="0.3">
      <c r="B56" s="65"/>
      <c r="C56" s="345"/>
      <c r="D56" s="67" t="s">
        <v>0</v>
      </c>
      <c r="E56" s="76"/>
      <c r="F56" s="77"/>
      <c r="G56" s="282">
        <f>G39</f>
        <v>800</v>
      </c>
      <c r="H56" s="79"/>
      <c r="I56" s="68"/>
      <c r="J56" s="80"/>
      <c r="K56" s="282">
        <f>K41</f>
        <v>0</v>
      </c>
      <c r="L56" s="79"/>
      <c r="M56" s="68"/>
      <c r="N56" s="80"/>
      <c r="O56" s="282">
        <f>O43</f>
        <v>0</v>
      </c>
      <c r="P56" s="79"/>
      <c r="Q56" s="68"/>
      <c r="R56" s="80"/>
      <c r="S56" s="282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800</v>
      </c>
      <c r="X56" s="93"/>
      <c r="Y56" s="69"/>
    </row>
    <row r="57" spans="1:125" s="284" customFormat="1" ht="14.25" customHeight="1" x14ac:dyDescent="0.3">
      <c r="A57" s="274"/>
      <c r="B57" s="96"/>
      <c r="C57" s="345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0.77669902912621358</v>
      </c>
      <c r="X57" s="106"/>
      <c r="Y57" s="107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4"/>
      <c r="AQ57" s="274"/>
      <c r="AR57" s="274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4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  <c r="CQ57" s="274"/>
      <c r="CR57" s="274"/>
      <c r="CS57" s="274"/>
      <c r="CT57" s="274"/>
      <c r="CU57" s="274"/>
      <c r="CV57" s="274"/>
      <c r="CW57" s="274"/>
      <c r="CX57" s="274"/>
      <c r="CY57" s="274"/>
      <c r="CZ57" s="274"/>
      <c r="DA57" s="274"/>
      <c r="DB57" s="274"/>
      <c r="DC57" s="274"/>
      <c r="DD57" s="274"/>
      <c r="DE57" s="274"/>
      <c r="DF57" s="274"/>
      <c r="DG57" s="274"/>
      <c r="DH57" s="274"/>
      <c r="DI57" s="274"/>
      <c r="DJ57" s="274"/>
      <c r="DK57" s="274"/>
      <c r="DL57" s="274"/>
      <c r="DM57" s="274"/>
      <c r="DN57" s="274"/>
      <c r="DO57" s="274"/>
      <c r="DP57" s="274"/>
      <c r="DQ57" s="274"/>
      <c r="DR57" s="274"/>
      <c r="DS57" s="274"/>
      <c r="DT57" s="274"/>
      <c r="DU57" s="274"/>
    </row>
    <row r="58" spans="1:125" ht="14.25" customHeight="1" x14ac:dyDescent="0.3">
      <c r="B58" s="65"/>
      <c r="C58" s="345"/>
      <c r="D58" s="67" t="s">
        <v>4</v>
      </c>
      <c r="E58" s="76"/>
      <c r="F58" s="81"/>
      <c r="G58" s="282">
        <f>+G55+G56</f>
        <v>1030</v>
      </c>
      <c r="H58" s="69"/>
      <c r="I58" s="70"/>
      <c r="J58" s="81"/>
      <c r="K58" s="282">
        <f>+K55+K56</f>
        <v>0</v>
      </c>
      <c r="L58" s="79"/>
      <c r="M58" s="68"/>
      <c r="N58" s="80"/>
      <c r="O58" s="282">
        <f>+O55+O56</f>
        <v>0</v>
      </c>
      <c r="P58" s="79"/>
      <c r="Q58" s="68"/>
      <c r="R58" s="80"/>
      <c r="S58" s="282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1030</v>
      </c>
      <c r="X58" s="93"/>
      <c r="Y58" s="69"/>
    </row>
    <row r="59" spans="1:125" ht="10.199999999999999" customHeight="1" x14ac:dyDescent="0.3">
      <c r="B59" s="65"/>
      <c r="C59" s="345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45"/>
      <c r="D60" s="109" t="s">
        <v>130</v>
      </c>
      <c r="E60" s="76"/>
      <c r="F60" s="81"/>
      <c r="G60" s="283">
        <f>(G56+G55)-G53</f>
        <v>137.5</v>
      </c>
      <c r="H60" s="69"/>
      <c r="I60" s="70"/>
      <c r="J60" s="81"/>
      <c r="K60" s="283">
        <f>(K56+K55)-K53</f>
        <v>0</v>
      </c>
      <c r="L60" s="79"/>
      <c r="M60" s="68"/>
      <c r="N60" s="80"/>
      <c r="O60" s="283">
        <f>(O56+O55)-O53</f>
        <v>0</v>
      </c>
      <c r="P60" s="79"/>
      <c r="Q60" s="68"/>
      <c r="R60" s="80"/>
      <c r="S60" s="283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137.5</v>
      </c>
      <c r="X60" s="93"/>
      <c r="Y60" s="69"/>
    </row>
    <row r="61" spans="1:125" ht="10.199999999999999" customHeight="1" x14ac:dyDescent="0.3">
      <c r="B61" s="65"/>
      <c r="C61" s="345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45"/>
      <c r="D62" s="109" t="s">
        <v>131</v>
      </c>
      <c r="E62" s="76"/>
      <c r="F62" s="81"/>
      <c r="G62" s="283">
        <f>G55+G56-((G21/(1+$C$10))+(G37/(1+$C$11)))</f>
        <v>180</v>
      </c>
      <c r="H62" s="69"/>
      <c r="I62" s="70"/>
      <c r="J62" s="81"/>
      <c r="K62" s="283">
        <f>K55+K56-((K21/(1+$C$10))+(K37/(1+$C$11)))</f>
        <v>0</v>
      </c>
      <c r="L62" s="79"/>
      <c r="M62" s="68"/>
      <c r="N62" s="80"/>
      <c r="O62" s="283">
        <f>O55+O56-((O21/(1+$C$10))+(O37/(1+$C$11)))</f>
        <v>0</v>
      </c>
      <c r="P62" s="79"/>
      <c r="Q62" s="68"/>
      <c r="R62" s="80"/>
      <c r="S62" s="283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180</v>
      </c>
      <c r="X62" s="93"/>
      <c r="Y62" s="69"/>
    </row>
    <row r="63" spans="1:125" ht="10.199999999999999" customHeight="1" thickBot="1" x14ac:dyDescent="0.35">
      <c r="B63" s="65"/>
      <c r="C63" s="346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4" t="s">
        <v>184</v>
      </c>
    </row>
    <row r="66" spans="3:23" ht="14.4" x14ac:dyDescent="0.3">
      <c r="C66" s="251" t="s">
        <v>23</v>
      </c>
      <c r="D66" s="56"/>
      <c r="E66" s="55"/>
      <c r="F66" s="55"/>
      <c r="G66" s="55"/>
      <c r="H66" s="55"/>
      <c r="I66" s="55"/>
      <c r="J66" s="56"/>
      <c r="K66" s="326">
        <f>Examenprogramma!$B$25</f>
        <v>44388</v>
      </c>
      <c r="L66" s="326"/>
      <c r="M66" s="326"/>
      <c r="N66" s="326"/>
      <c r="O66" s="326"/>
    </row>
    <row r="67" spans="3:23" ht="14.4" x14ac:dyDescent="0.3">
      <c r="C67" s="251" t="s">
        <v>24</v>
      </c>
      <c r="D67" s="56"/>
      <c r="E67" s="55"/>
      <c r="F67" s="55"/>
      <c r="G67" s="55"/>
      <c r="H67" s="55"/>
      <c r="I67" s="55"/>
      <c r="J67" s="56"/>
      <c r="K67" s="327" t="str">
        <f>Examenprogramma!$B$26</f>
        <v>Naaldwijk</v>
      </c>
      <c r="L67" s="327"/>
      <c r="M67" s="327"/>
      <c r="N67" s="327"/>
      <c r="O67" s="327"/>
    </row>
    <row r="68" spans="3:23" ht="14.4" x14ac:dyDescent="0.3">
      <c r="C68" s="251" t="s">
        <v>20</v>
      </c>
      <c r="D68" s="56"/>
      <c r="E68" s="55"/>
      <c r="F68" s="55"/>
      <c r="G68" s="55"/>
      <c r="H68" s="55"/>
      <c r="I68" s="55"/>
      <c r="J68" s="56"/>
      <c r="K68" s="328" t="str">
        <f>Examenprogramma!$B$27</f>
        <v>M.P. de Groot</v>
      </c>
      <c r="L68" s="328"/>
      <c r="M68" s="328"/>
      <c r="N68" s="328"/>
      <c r="O68" s="328"/>
    </row>
    <row r="69" spans="3:23" s="268" customFormat="1" x14ac:dyDescent="0.3"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</row>
    <row r="70" spans="3:23" s="268" customFormat="1" x14ac:dyDescent="0.3"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</row>
    <row r="71" spans="3:23" s="268" customFormat="1" x14ac:dyDescent="0.3"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</row>
    <row r="72" spans="3:23" s="268" customFormat="1" x14ac:dyDescent="0.3"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</row>
    <row r="73" spans="3:23" s="268" customFormat="1" x14ac:dyDescent="0.3"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</row>
    <row r="74" spans="3:23" s="268" customFormat="1" x14ac:dyDescent="0.3"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</row>
    <row r="75" spans="3:23" s="268" customFormat="1" x14ac:dyDescent="0.3"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</row>
    <row r="76" spans="3:23" s="268" customFormat="1" x14ac:dyDescent="0.3"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</row>
    <row r="77" spans="3:23" s="268" customFormat="1" x14ac:dyDescent="0.3"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</row>
    <row r="78" spans="3:23" s="268" customFormat="1" x14ac:dyDescent="0.3"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</row>
    <row r="79" spans="3:23" s="268" customFormat="1" x14ac:dyDescent="0.3"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</row>
    <row r="80" spans="3:23" s="268" customFormat="1" x14ac:dyDescent="0.3"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</row>
    <row r="81" spans="7:23" s="268" customFormat="1" x14ac:dyDescent="0.3"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</row>
    <row r="82" spans="7:23" s="268" customFormat="1" x14ac:dyDescent="0.3"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</row>
    <row r="83" spans="7:23" s="268" customFormat="1" x14ac:dyDescent="0.3"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</row>
    <row r="84" spans="7:23" s="268" customFormat="1" x14ac:dyDescent="0.3"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</row>
    <row r="85" spans="7:23" s="268" customFormat="1" x14ac:dyDescent="0.3"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</row>
    <row r="86" spans="7:23" s="268" customFormat="1" x14ac:dyDescent="0.3"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</row>
    <row r="87" spans="7:23" s="268" customFormat="1" x14ac:dyDescent="0.3"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</row>
    <row r="88" spans="7:23" s="268" customFormat="1" x14ac:dyDescent="0.3"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</row>
    <row r="89" spans="7:23" s="268" customFormat="1" x14ac:dyDescent="0.3"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</row>
    <row r="90" spans="7:23" s="268" customFormat="1" x14ac:dyDescent="0.3"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</row>
    <row r="91" spans="7:23" s="268" customFormat="1" x14ac:dyDescent="0.3"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</row>
    <row r="92" spans="7:23" s="268" customFormat="1" x14ac:dyDescent="0.3"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</row>
    <row r="93" spans="7:23" s="268" customFormat="1" x14ac:dyDescent="0.3"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</row>
    <row r="94" spans="7:23" s="268" customFormat="1" x14ac:dyDescent="0.3"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</row>
    <row r="95" spans="7:23" s="268" customFormat="1" x14ac:dyDescent="0.3"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</row>
    <row r="96" spans="7:23" s="268" customFormat="1" x14ac:dyDescent="0.3"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</row>
    <row r="97" spans="7:23" s="268" customFormat="1" x14ac:dyDescent="0.3"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</row>
    <row r="98" spans="7:23" s="268" customFormat="1" x14ac:dyDescent="0.3"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</row>
    <row r="99" spans="7:23" s="268" customFormat="1" x14ac:dyDescent="0.3"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</row>
    <row r="100" spans="7:23" s="268" customFormat="1" x14ac:dyDescent="0.3"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</row>
    <row r="101" spans="7:23" s="268" customFormat="1" x14ac:dyDescent="0.3"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</row>
    <row r="102" spans="7:23" s="268" customFormat="1" x14ac:dyDescent="0.3"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</row>
    <row r="103" spans="7:23" s="268" customFormat="1" x14ac:dyDescent="0.3"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</row>
    <row r="104" spans="7:23" s="268" customFormat="1" x14ac:dyDescent="0.3"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</row>
    <row r="105" spans="7:23" s="268" customFormat="1" x14ac:dyDescent="0.3"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</row>
    <row r="106" spans="7:23" s="268" customFormat="1" x14ac:dyDescent="0.3"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</row>
    <row r="107" spans="7:23" s="268" customFormat="1" x14ac:dyDescent="0.3"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6"/>
      <c r="S107" s="286"/>
      <c r="T107" s="286"/>
      <c r="U107" s="286"/>
      <c r="V107" s="286"/>
      <c r="W107" s="286"/>
    </row>
    <row r="108" spans="7:23" s="268" customFormat="1" x14ac:dyDescent="0.3"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</row>
    <row r="109" spans="7:23" s="268" customFormat="1" x14ac:dyDescent="0.3"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</row>
    <row r="110" spans="7:23" s="268" customFormat="1" x14ac:dyDescent="0.3"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</row>
    <row r="111" spans="7:23" s="268" customFormat="1" x14ac:dyDescent="0.3"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</row>
    <row r="112" spans="7:23" s="268" customFormat="1" x14ac:dyDescent="0.3"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</row>
    <row r="113" spans="7:23" s="268" customFormat="1" x14ac:dyDescent="0.3"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6"/>
    </row>
    <row r="114" spans="7:23" s="268" customFormat="1" x14ac:dyDescent="0.3"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</row>
    <row r="115" spans="7:23" s="268" customFormat="1" x14ac:dyDescent="0.3"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</row>
    <row r="116" spans="7:23" s="268" customFormat="1" x14ac:dyDescent="0.3"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</row>
    <row r="117" spans="7:23" s="268" customFormat="1" x14ac:dyDescent="0.3"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6"/>
    </row>
    <row r="118" spans="7:23" s="268" customFormat="1" x14ac:dyDescent="0.3"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286"/>
    </row>
    <row r="119" spans="7:23" s="268" customFormat="1" x14ac:dyDescent="0.3"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</row>
    <row r="120" spans="7:23" s="268" customFormat="1" x14ac:dyDescent="0.3"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</row>
    <row r="121" spans="7:23" s="268" customFormat="1" x14ac:dyDescent="0.3"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6"/>
    </row>
    <row r="122" spans="7:23" s="268" customFormat="1" x14ac:dyDescent="0.3"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</row>
    <row r="123" spans="7:23" s="268" customFormat="1" x14ac:dyDescent="0.3"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</row>
    <row r="124" spans="7:23" s="268" customFormat="1" x14ac:dyDescent="0.3"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</row>
    <row r="125" spans="7:23" s="268" customFormat="1" x14ac:dyDescent="0.3"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</row>
    <row r="126" spans="7:23" s="268" customFormat="1" x14ac:dyDescent="0.3"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</row>
    <row r="127" spans="7:23" s="268" customFormat="1" x14ac:dyDescent="0.3"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</row>
    <row r="128" spans="7:23" s="268" customFormat="1" x14ac:dyDescent="0.3"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</row>
    <row r="129" spans="7:23" s="268" customFormat="1" x14ac:dyDescent="0.3"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</row>
    <row r="130" spans="7:23" s="268" customFormat="1" x14ac:dyDescent="0.3"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6"/>
    </row>
    <row r="131" spans="7:23" s="268" customFormat="1" x14ac:dyDescent="0.3"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</row>
    <row r="132" spans="7:23" s="268" customFormat="1" x14ac:dyDescent="0.3"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6"/>
    </row>
    <row r="133" spans="7:23" s="268" customFormat="1" x14ac:dyDescent="0.3"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</row>
    <row r="134" spans="7:23" s="268" customFormat="1" x14ac:dyDescent="0.3"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</row>
    <row r="135" spans="7:23" s="268" customFormat="1" x14ac:dyDescent="0.3"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</row>
    <row r="136" spans="7:23" s="268" customFormat="1" x14ac:dyDescent="0.3"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</row>
    <row r="137" spans="7:23" s="268" customFormat="1" x14ac:dyDescent="0.3"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</row>
    <row r="138" spans="7:23" s="268" customFormat="1" x14ac:dyDescent="0.3"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</row>
    <row r="139" spans="7:23" s="268" customFormat="1" x14ac:dyDescent="0.3"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</row>
    <row r="140" spans="7:23" s="268" customFormat="1" x14ac:dyDescent="0.3"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</row>
    <row r="141" spans="7:23" s="268" customFormat="1" x14ac:dyDescent="0.3"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</row>
    <row r="142" spans="7:23" s="268" customFormat="1" x14ac:dyDescent="0.3"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</row>
    <row r="143" spans="7:23" s="268" customFormat="1" x14ac:dyDescent="0.3"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</row>
    <row r="144" spans="7:23" s="268" customFormat="1" x14ac:dyDescent="0.3"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</row>
    <row r="145" spans="7:23" s="268" customFormat="1" x14ac:dyDescent="0.3"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</row>
    <row r="146" spans="7:23" s="268" customFormat="1" x14ac:dyDescent="0.3"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</row>
    <row r="147" spans="7:23" s="268" customFormat="1" x14ac:dyDescent="0.3"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</row>
    <row r="148" spans="7:23" s="268" customFormat="1" x14ac:dyDescent="0.3"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</row>
    <row r="149" spans="7:23" s="268" customFormat="1" x14ac:dyDescent="0.3"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</row>
    <row r="150" spans="7:23" s="268" customFormat="1" x14ac:dyDescent="0.3"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</row>
    <row r="151" spans="7:23" s="268" customFormat="1" x14ac:dyDescent="0.3"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</row>
    <row r="152" spans="7:23" s="268" customFormat="1" x14ac:dyDescent="0.3"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</row>
    <row r="153" spans="7:23" s="268" customFormat="1" x14ac:dyDescent="0.3"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</row>
    <row r="154" spans="7:23" s="268" customFormat="1" x14ac:dyDescent="0.3"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</row>
    <row r="155" spans="7:23" s="268" customFormat="1" x14ac:dyDescent="0.3"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</row>
    <row r="156" spans="7:23" s="268" customFormat="1" x14ac:dyDescent="0.3"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</row>
    <row r="157" spans="7:23" s="268" customFormat="1" x14ac:dyDescent="0.3"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</row>
    <row r="158" spans="7:23" s="268" customFormat="1" x14ac:dyDescent="0.3"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286"/>
      <c r="S158" s="286"/>
      <c r="T158" s="286"/>
      <c r="U158" s="286"/>
      <c r="V158" s="286"/>
      <c r="W158" s="286"/>
    </row>
    <row r="159" spans="7:23" s="268" customFormat="1" x14ac:dyDescent="0.3"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</row>
    <row r="160" spans="7:23" s="268" customFormat="1" x14ac:dyDescent="0.3"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</row>
    <row r="161" spans="7:23" s="268" customFormat="1" x14ac:dyDescent="0.3"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</row>
    <row r="162" spans="7:23" s="268" customFormat="1" x14ac:dyDescent="0.3"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</row>
    <row r="163" spans="7:23" s="268" customFormat="1" x14ac:dyDescent="0.3"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</row>
    <row r="164" spans="7:23" s="268" customFormat="1" x14ac:dyDescent="0.3"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</row>
    <row r="165" spans="7:23" s="268" customFormat="1" x14ac:dyDescent="0.3"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</row>
    <row r="166" spans="7:23" s="268" customFormat="1" x14ac:dyDescent="0.3"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</row>
    <row r="167" spans="7:23" s="268" customFormat="1" x14ac:dyDescent="0.3"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</row>
    <row r="168" spans="7:23" s="268" customFormat="1" x14ac:dyDescent="0.3"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</row>
    <row r="169" spans="7:23" s="268" customFormat="1" x14ac:dyDescent="0.3"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</row>
    <row r="170" spans="7:23" s="268" customFormat="1" x14ac:dyDescent="0.3"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</row>
    <row r="171" spans="7:23" s="268" customFormat="1" x14ac:dyDescent="0.3"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</row>
    <row r="172" spans="7:23" s="268" customFormat="1" x14ac:dyDescent="0.3"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</row>
    <row r="173" spans="7:23" s="268" customFormat="1" x14ac:dyDescent="0.3"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286"/>
      <c r="S173" s="286"/>
      <c r="T173" s="286"/>
      <c r="U173" s="286"/>
      <c r="V173" s="286"/>
      <c r="W173" s="286"/>
    </row>
    <row r="174" spans="7:23" s="268" customFormat="1" x14ac:dyDescent="0.3"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</row>
    <row r="175" spans="7:23" s="268" customFormat="1" x14ac:dyDescent="0.3"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</row>
    <row r="176" spans="7:23" s="268" customFormat="1" x14ac:dyDescent="0.3"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</row>
    <row r="177" spans="7:23" s="268" customFormat="1" x14ac:dyDescent="0.3"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</row>
    <row r="178" spans="7:23" s="268" customFormat="1" x14ac:dyDescent="0.3"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</row>
    <row r="179" spans="7:23" s="268" customFormat="1" x14ac:dyDescent="0.3"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</row>
    <row r="180" spans="7:23" s="268" customFormat="1" x14ac:dyDescent="0.3"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</row>
    <row r="181" spans="7:23" s="268" customFormat="1" x14ac:dyDescent="0.3"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</row>
    <row r="182" spans="7:23" s="268" customFormat="1" x14ac:dyDescent="0.3"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</row>
    <row r="183" spans="7:23" s="268" customFormat="1" x14ac:dyDescent="0.3"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</row>
    <row r="184" spans="7:23" s="268" customFormat="1" x14ac:dyDescent="0.3"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</row>
    <row r="185" spans="7:23" s="268" customFormat="1" x14ac:dyDescent="0.3"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</row>
    <row r="186" spans="7:23" s="268" customFormat="1" x14ac:dyDescent="0.3"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</row>
    <row r="187" spans="7:23" s="268" customFormat="1" x14ac:dyDescent="0.3"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</row>
    <row r="188" spans="7:23" s="268" customFormat="1" x14ac:dyDescent="0.3"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</row>
    <row r="189" spans="7:23" s="268" customFormat="1" x14ac:dyDescent="0.3"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</row>
    <row r="190" spans="7:23" s="268" customFormat="1" x14ac:dyDescent="0.3"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</row>
    <row r="191" spans="7:23" s="268" customFormat="1" x14ac:dyDescent="0.3"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</row>
    <row r="192" spans="7:23" s="268" customFormat="1" x14ac:dyDescent="0.3"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</row>
    <row r="193" spans="7:23" s="268" customFormat="1" x14ac:dyDescent="0.3"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</row>
    <row r="194" spans="7:23" s="268" customFormat="1" x14ac:dyDescent="0.3"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</row>
    <row r="195" spans="7:23" s="268" customFormat="1" x14ac:dyDescent="0.3"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</row>
    <row r="196" spans="7:23" s="268" customFormat="1" x14ac:dyDescent="0.3"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</row>
    <row r="197" spans="7:23" s="268" customFormat="1" x14ac:dyDescent="0.3"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</row>
    <row r="198" spans="7:23" s="268" customFormat="1" x14ac:dyDescent="0.3"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</row>
    <row r="199" spans="7:23" s="268" customFormat="1" x14ac:dyDescent="0.3"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</row>
    <row r="200" spans="7:23" s="268" customFormat="1" x14ac:dyDescent="0.3"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</row>
    <row r="201" spans="7:23" s="268" customFormat="1" x14ac:dyDescent="0.3"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</row>
    <row r="202" spans="7:23" s="268" customFormat="1" x14ac:dyDescent="0.3"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</row>
    <row r="203" spans="7:23" s="268" customFormat="1" x14ac:dyDescent="0.3"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</row>
    <row r="204" spans="7:23" s="268" customFormat="1" x14ac:dyDescent="0.3"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286"/>
      <c r="S204" s="286"/>
      <c r="T204" s="286"/>
      <c r="U204" s="286"/>
      <c r="V204" s="286"/>
      <c r="W204" s="286"/>
    </row>
    <row r="205" spans="7:23" s="268" customFormat="1" x14ac:dyDescent="0.3"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</row>
    <row r="206" spans="7:23" s="268" customFormat="1" x14ac:dyDescent="0.3"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</row>
    <row r="207" spans="7:23" s="268" customFormat="1" x14ac:dyDescent="0.3"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86"/>
      <c r="V207" s="286"/>
      <c r="W207" s="286"/>
    </row>
    <row r="208" spans="7:23" s="268" customFormat="1" x14ac:dyDescent="0.3"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</row>
    <row r="209" spans="7:23" s="268" customFormat="1" x14ac:dyDescent="0.3"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286"/>
      <c r="S209" s="286"/>
      <c r="T209" s="286"/>
      <c r="U209" s="286"/>
      <c r="V209" s="286"/>
      <c r="W209" s="286"/>
    </row>
    <row r="210" spans="7:23" s="268" customFormat="1" x14ac:dyDescent="0.3"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</row>
    <row r="211" spans="7:23" s="268" customFormat="1" x14ac:dyDescent="0.3"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</row>
    <row r="212" spans="7:23" s="268" customFormat="1" x14ac:dyDescent="0.3"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</row>
    <row r="213" spans="7:23" s="268" customFormat="1" x14ac:dyDescent="0.3"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286"/>
      <c r="S213" s="286"/>
      <c r="T213" s="286"/>
      <c r="U213" s="286"/>
      <c r="V213" s="286"/>
      <c r="W213" s="286"/>
    </row>
    <row r="214" spans="7:23" s="268" customFormat="1" x14ac:dyDescent="0.3"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286"/>
      <c r="S214" s="286"/>
      <c r="T214" s="286"/>
      <c r="U214" s="286"/>
      <c r="V214" s="286"/>
      <c r="W214" s="286"/>
    </row>
    <row r="215" spans="7:23" s="268" customFormat="1" x14ac:dyDescent="0.3"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</row>
    <row r="216" spans="7:23" s="268" customFormat="1" x14ac:dyDescent="0.3"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6"/>
      <c r="W216" s="286"/>
    </row>
    <row r="217" spans="7:23" s="268" customFormat="1" x14ac:dyDescent="0.3"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286"/>
      <c r="S217" s="286"/>
      <c r="T217" s="286"/>
      <c r="U217" s="286"/>
      <c r="V217" s="286"/>
      <c r="W217" s="286"/>
    </row>
    <row r="218" spans="7:23" s="268" customFormat="1" x14ac:dyDescent="0.3"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</row>
    <row r="219" spans="7:23" s="268" customFormat="1" x14ac:dyDescent="0.3"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</row>
    <row r="220" spans="7:23" s="268" customFormat="1" x14ac:dyDescent="0.3"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</row>
    <row r="221" spans="7:23" s="268" customFormat="1" x14ac:dyDescent="0.3"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</row>
    <row r="222" spans="7:23" s="268" customFormat="1" x14ac:dyDescent="0.3"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</row>
    <row r="223" spans="7:23" s="268" customFormat="1" x14ac:dyDescent="0.3"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</row>
    <row r="224" spans="7:23" s="268" customFormat="1" x14ac:dyDescent="0.3"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</row>
    <row r="225" spans="7:23" s="268" customFormat="1" x14ac:dyDescent="0.3"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</row>
    <row r="226" spans="7:23" s="268" customFormat="1" x14ac:dyDescent="0.3"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</row>
    <row r="227" spans="7:23" s="268" customFormat="1" x14ac:dyDescent="0.3"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</row>
    <row r="228" spans="7:23" s="268" customFormat="1" x14ac:dyDescent="0.3"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</row>
    <row r="229" spans="7:23" s="268" customFormat="1" x14ac:dyDescent="0.3"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286"/>
      <c r="S229" s="286"/>
      <c r="T229" s="286"/>
      <c r="U229" s="286"/>
      <c r="V229" s="286"/>
      <c r="W229" s="286"/>
    </row>
    <row r="230" spans="7:23" s="268" customFormat="1" x14ac:dyDescent="0.3"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286"/>
      <c r="S230" s="286"/>
      <c r="T230" s="286"/>
      <c r="U230" s="286"/>
      <c r="V230" s="286"/>
      <c r="W230" s="286"/>
    </row>
    <row r="231" spans="7:23" s="268" customFormat="1" x14ac:dyDescent="0.3"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286"/>
      <c r="S231" s="286"/>
      <c r="T231" s="286"/>
      <c r="U231" s="286"/>
      <c r="V231" s="286"/>
      <c r="W231" s="286"/>
    </row>
    <row r="232" spans="7:23" s="268" customFormat="1" x14ac:dyDescent="0.3"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286"/>
      <c r="S232" s="286"/>
      <c r="T232" s="286"/>
      <c r="U232" s="286"/>
      <c r="V232" s="286"/>
      <c r="W232" s="286"/>
    </row>
    <row r="233" spans="7:23" s="268" customFormat="1" x14ac:dyDescent="0.3"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286"/>
      <c r="S233" s="286"/>
      <c r="T233" s="286"/>
      <c r="U233" s="286"/>
      <c r="V233" s="286"/>
      <c r="W233" s="286"/>
    </row>
    <row r="234" spans="7:23" s="268" customFormat="1" x14ac:dyDescent="0.3"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286"/>
      <c r="S234" s="286"/>
      <c r="T234" s="286"/>
      <c r="U234" s="286"/>
      <c r="V234" s="286"/>
      <c r="W234" s="286"/>
    </row>
    <row r="235" spans="7:23" s="288" customFormat="1" x14ac:dyDescent="0.3">
      <c r="G235" s="287"/>
      <c r="H235" s="287"/>
      <c r="I235" s="287"/>
      <c r="J235" s="287"/>
      <c r="K235" s="287"/>
      <c r="L235" s="287"/>
      <c r="M235" s="287"/>
      <c r="N235" s="287"/>
      <c r="O235" s="287"/>
      <c r="P235" s="287"/>
      <c r="Q235" s="287"/>
      <c r="R235" s="287"/>
      <c r="S235" s="287"/>
      <c r="T235" s="287"/>
      <c r="U235" s="287"/>
      <c r="V235" s="287"/>
      <c r="W235" s="287"/>
    </row>
    <row r="236" spans="7:23" s="288" customFormat="1" x14ac:dyDescent="0.3">
      <c r="G236" s="287"/>
      <c r="H236" s="287"/>
      <c r="I236" s="287"/>
      <c r="J236" s="287"/>
      <c r="K236" s="287"/>
      <c r="L236" s="287"/>
      <c r="M236" s="287"/>
      <c r="N236" s="287"/>
      <c r="O236" s="287"/>
      <c r="P236" s="287"/>
      <c r="Q236" s="287"/>
      <c r="R236" s="287"/>
      <c r="S236" s="287"/>
      <c r="T236" s="287"/>
      <c r="U236" s="287"/>
      <c r="V236" s="287"/>
      <c r="W236" s="287"/>
    </row>
    <row r="237" spans="7:23" s="288" customFormat="1" x14ac:dyDescent="0.3">
      <c r="G237" s="287"/>
      <c r="H237" s="287"/>
      <c r="I237" s="287"/>
      <c r="J237" s="287"/>
      <c r="K237" s="287"/>
      <c r="L237" s="287"/>
      <c r="M237" s="287"/>
      <c r="N237" s="287"/>
      <c r="O237" s="287"/>
      <c r="P237" s="287"/>
      <c r="Q237" s="287"/>
      <c r="R237" s="287"/>
      <c r="S237" s="287"/>
      <c r="T237" s="287"/>
      <c r="U237" s="287"/>
      <c r="V237" s="287"/>
      <c r="W237" s="287"/>
    </row>
    <row r="238" spans="7:23" s="288" customFormat="1" x14ac:dyDescent="0.3">
      <c r="G238" s="287"/>
      <c r="H238" s="287"/>
      <c r="I238" s="287"/>
      <c r="J238" s="287"/>
      <c r="K238" s="287"/>
      <c r="L238" s="287"/>
      <c r="M238" s="287"/>
      <c r="N238" s="287"/>
      <c r="O238" s="287"/>
      <c r="P238" s="287"/>
      <c r="Q238" s="287"/>
      <c r="R238" s="287"/>
      <c r="S238" s="287"/>
      <c r="T238" s="287"/>
      <c r="U238" s="287"/>
      <c r="V238" s="287"/>
      <c r="W238" s="287"/>
    </row>
    <row r="239" spans="7:23" s="288" customFormat="1" x14ac:dyDescent="0.3">
      <c r="G239" s="287"/>
      <c r="H239" s="287"/>
      <c r="I239" s="287"/>
      <c r="J239" s="287"/>
      <c r="K239" s="287"/>
      <c r="L239" s="287"/>
      <c r="M239" s="287"/>
      <c r="N239" s="287"/>
      <c r="O239" s="287"/>
      <c r="P239" s="287"/>
      <c r="Q239" s="287"/>
      <c r="R239" s="287"/>
      <c r="S239" s="287"/>
      <c r="T239" s="287"/>
      <c r="U239" s="287"/>
      <c r="V239" s="287"/>
      <c r="W239" s="287"/>
    </row>
    <row r="240" spans="7:23" s="288" customFormat="1" x14ac:dyDescent="0.3">
      <c r="G240" s="287"/>
      <c r="H240" s="287"/>
      <c r="I240" s="287"/>
      <c r="J240" s="287"/>
      <c r="K240" s="287"/>
      <c r="L240" s="287"/>
      <c r="M240" s="287"/>
      <c r="N240" s="287"/>
      <c r="O240" s="287"/>
      <c r="P240" s="287"/>
      <c r="Q240" s="287"/>
      <c r="R240" s="287"/>
      <c r="S240" s="287"/>
      <c r="T240" s="287"/>
      <c r="U240" s="287"/>
      <c r="V240" s="287"/>
      <c r="W240" s="287"/>
    </row>
    <row r="241" spans="7:23" s="288" customFormat="1" x14ac:dyDescent="0.3">
      <c r="G241" s="287"/>
      <c r="H241" s="287"/>
      <c r="I241" s="287"/>
      <c r="J241" s="287"/>
      <c r="K241" s="287"/>
      <c r="L241" s="287"/>
      <c r="M241" s="287"/>
      <c r="N241" s="287"/>
      <c r="O241" s="287"/>
      <c r="P241" s="287"/>
      <c r="Q241" s="287"/>
      <c r="R241" s="287"/>
      <c r="S241" s="287"/>
      <c r="T241" s="287"/>
      <c r="U241" s="287"/>
      <c r="V241" s="287"/>
      <c r="W241" s="287"/>
    </row>
    <row r="242" spans="7:23" s="288" customFormat="1" x14ac:dyDescent="0.3">
      <c r="G242" s="287"/>
      <c r="H242" s="287"/>
      <c r="I242" s="287"/>
      <c r="J242" s="287"/>
      <c r="K242" s="287"/>
      <c r="L242" s="287"/>
      <c r="M242" s="287"/>
      <c r="N242" s="287"/>
      <c r="O242" s="287"/>
      <c r="P242" s="287"/>
      <c r="Q242" s="287"/>
      <c r="R242" s="287"/>
      <c r="S242" s="287"/>
      <c r="T242" s="287"/>
      <c r="U242" s="287"/>
      <c r="V242" s="287"/>
      <c r="W242" s="287"/>
    </row>
    <row r="243" spans="7:23" s="288" customFormat="1" x14ac:dyDescent="0.3">
      <c r="G243" s="287"/>
      <c r="H243" s="287"/>
      <c r="I243" s="287"/>
      <c r="J243" s="287"/>
      <c r="K243" s="287"/>
      <c r="L243" s="287"/>
      <c r="M243" s="287"/>
      <c r="N243" s="287"/>
      <c r="O243" s="287"/>
      <c r="P243" s="287"/>
      <c r="Q243" s="287"/>
      <c r="R243" s="287"/>
      <c r="S243" s="287"/>
      <c r="T243" s="287"/>
      <c r="U243" s="287"/>
      <c r="V243" s="287"/>
      <c r="W243" s="287"/>
    </row>
    <row r="244" spans="7:23" s="288" customFormat="1" x14ac:dyDescent="0.3">
      <c r="G244" s="287"/>
      <c r="H244" s="287"/>
      <c r="I244" s="287"/>
      <c r="J244" s="287"/>
      <c r="K244" s="287"/>
      <c r="L244" s="287"/>
      <c r="M244" s="287"/>
      <c r="N244" s="287"/>
      <c r="O244" s="287"/>
      <c r="P244" s="287"/>
      <c r="Q244" s="287"/>
      <c r="R244" s="287"/>
      <c r="S244" s="287"/>
      <c r="T244" s="287"/>
      <c r="U244" s="287"/>
      <c r="V244" s="287"/>
      <c r="W244" s="287"/>
    </row>
    <row r="245" spans="7:23" s="288" customFormat="1" x14ac:dyDescent="0.3">
      <c r="G245" s="287"/>
      <c r="H245" s="287"/>
      <c r="I245" s="287"/>
      <c r="J245" s="287"/>
      <c r="K245" s="287"/>
      <c r="L245" s="287"/>
      <c r="M245" s="287"/>
      <c r="N245" s="287"/>
      <c r="O245" s="287"/>
      <c r="P245" s="287"/>
      <c r="Q245" s="287"/>
      <c r="R245" s="287"/>
      <c r="S245" s="287"/>
      <c r="T245" s="287"/>
      <c r="U245" s="287"/>
      <c r="V245" s="287"/>
      <c r="W245" s="287"/>
    </row>
    <row r="246" spans="7:23" s="288" customFormat="1" x14ac:dyDescent="0.3">
      <c r="G246" s="287"/>
      <c r="H246" s="287"/>
      <c r="I246" s="287"/>
      <c r="J246" s="287"/>
      <c r="K246" s="287"/>
      <c r="L246" s="287"/>
      <c r="M246" s="287"/>
      <c r="N246" s="287"/>
      <c r="O246" s="287"/>
      <c r="P246" s="287"/>
      <c r="Q246" s="287"/>
      <c r="R246" s="287"/>
      <c r="S246" s="287"/>
      <c r="T246" s="287"/>
      <c r="U246" s="287"/>
      <c r="V246" s="287"/>
      <c r="W246" s="287"/>
    </row>
    <row r="247" spans="7:23" s="288" customFormat="1" x14ac:dyDescent="0.3">
      <c r="G247" s="287"/>
      <c r="H247" s="287"/>
      <c r="I247" s="287"/>
      <c r="J247" s="287"/>
      <c r="K247" s="287"/>
      <c r="L247" s="287"/>
      <c r="M247" s="287"/>
      <c r="N247" s="287"/>
      <c r="O247" s="287"/>
      <c r="P247" s="287"/>
      <c r="Q247" s="287"/>
      <c r="R247" s="287"/>
      <c r="S247" s="287"/>
      <c r="T247" s="287"/>
      <c r="U247" s="287"/>
      <c r="V247" s="287"/>
      <c r="W247" s="287"/>
    </row>
    <row r="248" spans="7:23" s="288" customFormat="1" x14ac:dyDescent="0.3">
      <c r="G248" s="287"/>
      <c r="H248" s="287"/>
      <c r="I248" s="287"/>
      <c r="J248" s="287"/>
      <c r="K248" s="287"/>
      <c r="L248" s="287"/>
      <c r="M248" s="287"/>
      <c r="N248" s="287"/>
      <c r="O248" s="287"/>
      <c r="P248" s="287"/>
      <c r="Q248" s="287"/>
      <c r="R248" s="287"/>
      <c r="S248" s="287"/>
      <c r="T248" s="287"/>
      <c r="U248" s="287"/>
      <c r="V248" s="287"/>
      <c r="W248" s="287"/>
    </row>
    <row r="249" spans="7:23" s="288" customFormat="1" x14ac:dyDescent="0.3">
      <c r="G249" s="287"/>
      <c r="H249" s="287"/>
      <c r="I249" s="287"/>
      <c r="J249" s="287"/>
      <c r="K249" s="287"/>
      <c r="L249" s="287"/>
      <c r="M249" s="287"/>
      <c r="N249" s="287"/>
      <c r="O249" s="287"/>
      <c r="P249" s="287"/>
      <c r="Q249" s="287"/>
      <c r="R249" s="287"/>
      <c r="S249" s="287"/>
      <c r="T249" s="287"/>
      <c r="U249" s="287"/>
      <c r="V249" s="287"/>
      <c r="W249" s="287"/>
    </row>
    <row r="250" spans="7:23" s="288" customFormat="1" x14ac:dyDescent="0.3">
      <c r="G250" s="287"/>
      <c r="H250" s="287"/>
      <c r="I250" s="287"/>
      <c r="J250" s="287"/>
      <c r="K250" s="287"/>
      <c r="L250" s="287"/>
      <c r="M250" s="287"/>
      <c r="N250" s="287"/>
      <c r="O250" s="287"/>
      <c r="P250" s="287"/>
      <c r="Q250" s="287"/>
      <c r="R250" s="287"/>
      <c r="S250" s="287"/>
      <c r="T250" s="287"/>
      <c r="U250" s="287"/>
      <c r="V250" s="287"/>
      <c r="W250" s="287"/>
    </row>
    <row r="251" spans="7:23" s="288" customFormat="1" x14ac:dyDescent="0.3">
      <c r="G251" s="287"/>
      <c r="H251" s="287"/>
      <c r="I251" s="287"/>
      <c r="J251" s="287"/>
      <c r="K251" s="287"/>
      <c r="L251" s="287"/>
      <c r="M251" s="287"/>
      <c r="N251" s="287"/>
      <c r="O251" s="287"/>
      <c r="P251" s="287"/>
      <c r="Q251" s="287"/>
      <c r="R251" s="287"/>
      <c r="S251" s="287"/>
      <c r="T251" s="287"/>
      <c r="U251" s="287"/>
      <c r="V251" s="287"/>
      <c r="W251" s="287"/>
    </row>
    <row r="252" spans="7:23" s="288" customFormat="1" x14ac:dyDescent="0.3">
      <c r="G252" s="287"/>
      <c r="H252" s="287"/>
      <c r="I252" s="287"/>
      <c r="J252" s="287"/>
      <c r="K252" s="287"/>
      <c r="L252" s="287"/>
      <c r="M252" s="287"/>
      <c r="N252" s="287"/>
      <c r="O252" s="287"/>
      <c r="P252" s="287"/>
      <c r="Q252" s="287"/>
      <c r="R252" s="287"/>
      <c r="S252" s="287"/>
      <c r="T252" s="287"/>
      <c r="U252" s="287"/>
      <c r="V252" s="287"/>
      <c r="W252" s="287"/>
    </row>
    <row r="253" spans="7:23" s="288" customFormat="1" x14ac:dyDescent="0.3">
      <c r="G253" s="287"/>
      <c r="H253" s="287"/>
      <c r="I253" s="287"/>
      <c r="J253" s="287"/>
      <c r="K253" s="287"/>
      <c r="L253" s="287"/>
      <c r="M253" s="287"/>
      <c r="N253" s="287"/>
      <c r="O253" s="287"/>
      <c r="P253" s="287"/>
      <c r="Q253" s="287"/>
      <c r="R253" s="287"/>
      <c r="S253" s="287"/>
      <c r="T253" s="287"/>
      <c r="U253" s="287"/>
      <c r="V253" s="287"/>
      <c r="W253" s="287"/>
    </row>
    <row r="254" spans="7:23" s="288" customFormat="1" x14ac:dyDescent="0.3">
      <c r="G254" s="287"/>
      <c r="H254" s="287"/>
      <c r="I254" s="287"/>
      <c r="J254" s="287"/>
      <c r="K254" s="287"/>
      <c r="L254" s="287"/>
      <c r="M254" s="287"/>
      <c r="N254" s="287"/>
      <c r="O254" s="287"/>
      <c r="P254" s="287"/>
      <c r="Q254" s="287"/>
      <c r="R254" s="287"/>
      <c r="S254" s="287"/>
      <c r="T254" s="287"/>
      <c r="U254" s="287"/>
      <c r="V254" s="287"/>
      <c r="W254" s="287"/>
    </row>
    <row r="255" spans="7:23" s="288" customFormat="1" x14ac:dyDescent="0.3">
      <c r="G255" s="287"/>
      <c r="H255" s="287"/>
      <c r="I255" s="287"/>
      <c r="J255" s="287"/>
      <c r="K255" s="287"/>
      <c r="L255" s="287"/>
      <c r="M255" s="287"/>
      <c r="N255" s="287"/>
      <c r="O255" s="287"/>
      <c r="P255" s="287"/>
      <c r="Q255" s="287"/>
      <c r="R255" s="287"/>
      <c r="S255" s="287"/>
      <c r="T255" s="287"/>
      <c r="U255" s="287"/>
      <c r="V255" s="287"/>
      <c r="W255" s="287"/>
    </row>
    <row r="256" spans="7:23" s="288" customFormat="1" x14ac:dyDescent="0.3">
      <c r="G256" s="287"/>
      <c r="H256" s="287"/>
      <c r="I256" s="287"/>
      <c r="J256" s="287"/>
      <c r="K256" s="287"/>
      <c r="L256" s="287"/>
      <c r="M256" s="287"/>
      <c r="N256" s="287"/>
      <c r="O256" s="287"/>
      <c r="P256" s="287"/>
      <c r="Q256" s="287"/>
      <c r="R256" s="287"/>
      <c r="S256" s="287"/>
      <c r="T256" s="287"/>
      <c r="U256" s="287"/>
      <c r="V256" s="287"/>
      <c r="W256" s="287"/>
    </row>
    <row r="257" spans="7:23" s="288" customFormat="1" x14ac:dyDescent="0.3">
      <c r="G257" s="287"/>
      <c r="H257" s="287"/>
      <c r="I257" s="287"/>
      <c r="J257" s="287"/>
      <c r="K257" s="287"/>
      <c r="L257" s="287"/>
      <c r="M257" s="287"/>
      <c r="N257" s="287"/>
      <c r="O257" s="287"/>
      <c r="P257" s="287"/>
      <c r="Q257" s="287"/>
      <c r="R257" s="287"/>
      <c r="S257" s="287"/>
      <c r="T257" s="287"/>
      <c r="U257" s="287"/>
      <c r="V257" s="287"/>
      <c r="W257" s="287"/>
    </row>
    <row r="258" spans="7:23" s="288" customFormat="1" x14ac:dyDescent="0.3">
      <c r="G258" s="287"/>
      <c r="H258" s="287"/>
      <c r="I258" s="287"/>
      <c r="J258" s="287"/>
      <c r="K258" s="287"/>
      <c r="L258" s="287"/>
      <c r="M258" s="287"/>
      <c r="N258" s="287"/>
      <c r="O258" s="287"/>
      <c r="P258" s="287"/>
      <c r="Q258" s="287"/>
      <c r="R258" s="287"/>
      <c r="S258" s="287"/>
      <c r="T258" s="287"/>
      <c r="U258" s="287"/>
      <c r="V258" s="287"/>
      <c r="W258" s="287"/>
    </row>
    <row r="259" spans="7:23" s="288" customFormat="1" x14ac:dyDescent="0.3">
      <c r="G259" s="287"/>
      <c r="H259" s="287"/>
      <c r="I259" s="287"/>
      <c r="J259" s="287"/>
      <c r="K259" s="287"/>
      <c r="L259" s="287"/>
      <c r="M259" s="287"/>
      <c r="N259" s="287"/>
      <c r="O259" s="287"/>
      <c r="P259" s="287"/>
      <c r="Q259" s="287"/>
      <c r="R259" s="287"/>
      <c r="S259" s="287"/>
      <c r="T259" s="287"/>
      <c r="U259" s="287"/>
      <c r="V259" s="287"/>
      <c r="W259" s="287"/>
    </row>
    <row r="260" spans="7:23" s="288" customFormat="1" x14ac:dyDescent="0.3">
      <c r="G260" s="287"/>
      <c r="H260" s="287"/>
      <c r="I260" s="287"/>
      <c r="J260" s="287"/>
      <c r="K260" s="287"/>
      <c r="L260" s="287"/>
      <c r="M260" s="287"/>
      <c r="N260" s="287"/>
      <c r="O260" s="287"/>
      <c r="P260" s="287"/>
      <c r="Q260" s="287"/>
      <c r="R260" s="287"/>
      <c r="S260" s="287"/>
      <c r="T260" s="287"/>
      <c r="U260" s="287"/>
      <c r="V260" s="287"/>
      <c r="W260" s="287"/>
    </row>
    <row r="261" spans="7:23" s="288" customFormat="1" x14ac:dyDescent="0.3"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7"/>
    </row>
    <row r="262" spans="7:23" s="288" customFormat="1" x14ac:dyDescent="0.3">
      <c r="G262" s="287"/>
      <c r="H262" s="287"/>
      <c r="I262" s="287"/>
      <c r="J262" s="287"/>
      <c r="K262" s="287"/>
      <c r="L262" s="287"/>
      <c r="M262" s="287"/>
      <c r="N262" s="287"/>
      <c r="O262" s="287"/>
      <c r="P262" s="287"/>
      <c r="Q262" s="287"/>
      <c r="R262" s="287"/>
      <c r="S262" s="287"/>
      <c r="T262" s="287"/>
      <c r="U262" s="287"/>
      <c r="V262" s="287"/>
      <c r="W262" s="287"/>
    </row>
    <row r="263" spans="7:23" s="288" customFormat="1" x14ac:dyDescent="0.3"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  <c r="Q263" s="287"/>
      <c r="R263" s="287"/>
      <c r="S263" s="287"/>
      <c r="T263" s="287"/>
      <c r="U263" s="287"/>
      <c r="V263" s="287"/>
      <c r="W263" s="287"/>
    </row>
    <row r="264" spans="7:23" s="288" customFormat="1" x14ac:dyDescent="0.3">
      <c r="G264" s="287"/>
      <c r="H264" s="287"/>
      <c r="I264" s="287"/>
      <c r="J264" s="287"/>
      <c r="K264" s="287"/>
      <c r="L264" s="287"/>
      <c r="M264" s="287"/>
      <c r="N264" s="287"/>
      <c r="O264" s="287"/>
      <c r="P264" s="287"/>
      <c r="Q264" s="287"/>
      <c r="R264" s="287"/>
      <c r="S264" s="287"/>
      <c r="T264" s="287"/>
      <c r="U264" s="287"/>
      <c r="V264" s="287"/>
      <c r="W264" s="287"/>
    </row>
    <row r="265" spans="7:23" s="288" customFormat="1" x14ac:dyDescent="0.3">
      <c r="G265" s="287"/>
      <c r="H265" s="287"/>
      <c r="I265" s="287"/>
      <c r="J265" s="287"/>
      <c r="K265" s="287"/>
      <c r="L265" s="287"/>
      <c r="M265" s="287"/>
      <c r="N265" s="287"/>
      <c r="O265" s="287"/>
      <c r="P265" s="287"/>
      <c r="Q265" s="287"/>
      <c r="R265" s="287"/>
      <c r="S265" s="287"/>
      <c r="T265" s="287"/>
      <c r="U265" s="287"/>
      <c r="V265" s="287"/>
      <c r="W265" s="287"/>
    </row>
    <row r="266" spans="7:23" s="288" customFormat="1" x14ac:dyDescent="0.3">
      <c r="G266" s="287"/>
      <c r="H266" s="287"/>
      <c r="I266" s="287"/>
      <c r="J266" s="287"/>
      <c r="K266" s="287"/>
      <c r="L266" s="287"/>
      <c r="M266" s="287"/>
      <c r="N266" s="287"/>
      <c r="O266" s="287"/>
      <c r="P266" s="287"/>
      <c r="Q266" s="287"/>
      <c r="R266" s="287"/>
      <c r="S266" s="287"/>
      <c r="T266" s="287"/>
      <c r="U266" s="287"/>
      <c r="V266" s="287"/>
      <c r="W266" s="287"/>
    </row>
    <row r="267" spans="7:23" s="288" customFormat="1" x14ac:dyDescent="0.3">
      <c r="G267" s="287"/>
      <c r="H267" s="287"/>
      <c r="I267" s="287"/>
      <c r="J267" s="287"/>
      <c r="K267" s="287"/>
      <c r="L267" s="287"/>
      <c r="M267" s="287"/>
      <c r="N267" s="287"/>
      <c r="O267" s="287"/>
      <c r="P267" s="287"/>
      <c r="Q267" s="287"/>
      <c r="R267" s="287"/>
      <c r="S267" s="287"/>
      <c r="T267" s="287"/>
      <c r="U267" s="287"/>
      <c r="V267" s="287"/>
      <c r="W267" s="287"/>
    </row>
    <row r="268" spans="7:23" s="288" customFormat="1" x14ac:dyDescent="0.3">
      <c r="G268" s="287"/>
      <c r="H268" s="287"/>
      <c r="I268" s="287"/>
      <c r="J268" s="287"/>
      <c r="K268" s="287"/>
      <c r="L268" s="287"/>
      <c r="M268" s="287"/>
      <c r="N268" s="287"/>
      <c r="O268" s="287"/>
      <c r="P268" s="287"/>
      <c r="Q268" s="287"/>
      <c r="R268" s="287"/>
      <c r="S268" s="287"/>
      <c r="T268" s="287"/>
      <c r="U268" s="287"/>
      <c r="V268" s="287"/>
      <c r="W268" s="287"/>
    </row>
    <row r="269" spans="7:23" s="288" customFormat="1" x14ac:dyDescent="0.3">
      <c r="G269" s="287"/>
      <c r="H269" s="287"/>
      <c r="I269" s="287"/>
      <c r="J269" s="287"/>
      <c r="K269" s="287"/>
      <c r="L269" s="287"/>
      <c r="M269" s="287"/>
      <c r="N269" s="287"/>
      <c r="O269" s="287"/>
      <c r="P269" s="287"/>
      <c r="Q269" s="287"/>
      <c r="R269" s="287"/>
      <c r="S269" s="287"/>
      <c r="T269" s="287"/>
      <c r="U269" s="287"/>
      <c r="V269" s="287"/>
      <c r="W269" s="287"/>
    </row>
    <row r="270" spans="7:23" s="288" customFormat="1" x14ac:dyDescent="0.3">
      <c r="G270" s="287"/>
      <c r="H270" s="287"/>
      <c r="I270" s="287"/>
      <c r="J270" s="287"/>
      <c r="K270" s="287"/>
      <c r="L270" s="287"/>
      <c r="M270" s="287"/>
      <c r="N270" s="287"/>
      <c r="O270" s="287"/>
      <c r="P270" s="287"/>
      <c r="Q270" s="287"/>
      <c r="R270" s="287"/>
      <c r="S270" s="287"/>
      <c r="T270" s="287"/>
      <c r="U270" s="287"/>
      <c r="V270" s="287"/>
      <c r="W270" s="287"/>
    </row>
    <row r="271" spans="7:23" s="288" customFormat="1" x14ac:dyDescent="0.3">
      <c r="G271" s="287"/>
      <c r="H271" s="287"/>
      <c r="I271" s="287"/>
      <c r="J271" s="287"/>
      <c r="K271" s="287"/>
      <c r="L271" s="287"/>
      <c r="M271" s="287"/>
      <c r="N271" s="287"/>
      <c r="O271" s="287"/>
      <c r="P271" s="287"/>
      <c r="Q271" s="287"/>
      <c r="R271" s="287"/>
      <c r="S271" s="287"/>
      <c r="T271" s="287"/>
      <c r="U271" s="287"/>
      <c r="V271" s="287"/>
      <c r="W271" s="287"/>
    </row>
    <row r="272" spans="7:23" s="288" customFormat="1" x14ac:dyDescent="0.3">
      <c r="G272" s="287"/>
      <c r="H272" s="287"/>
      <c r="I272" s="287"/>
      <c r="J272" s="287"/>
      <c r="K272" s="287"/>
      <c r="L272" s="287"/>
      <c r="M272" s="287"/>
      <c r="N272" s="287"/>
      <c r="O272" s="287"/>
      <c r="P272" s="287"/>
      <c r="Q272" s="287"/>
      <c r="R272" s="287"/>
      <c r="S272" s="287"/>
      <c r="T272" s="287"/>
      <c r="U272" s="287"/>
      <c r="V272" s="287"/>
      <c r="W272" s="287"/>
    </row>
    <row r="273" spans="7:23" s="288" customFormat="1" x14ac:dyDescent="0.3">
      <c r="G273" s="287"/>
      <c r="H273" s="287"/>
      <c r="I273" s="287"/>
      <c r="J273" s="287"/>
      <c r="K273" s="287"/>
      <c r="L273" s="287"/>
      <c r="M273" s="287"/>
      <c r="N273" s="287"/>
      <c r="O273" s="287"/>
      <c r="P273" s="287"/>
      <c r="Q273" s="287"/>
      <c r="R273" s="287"/>
      <c r="S273" s="287"/>
      <c r="T273" s="287"/>
      <c r="U273" s="287"/>
      <c r="V273" s="287"/>
      <c r="W273" s="287"/>
    </row>
    <row r="274" spans="7:23" s="288" customFormat="1" x14ac:dyDescent="0.3">
      <c r="G274" s="287"/>
      <c r="H274" s="287"/>
      <c r="I274" s="287"/>
      <c r="J274" s="287"/>
      <c r="K274" s="287"/>
      <c r="L274" s="287"/>
      <c r="M274" s="287"/>
      <c r="N274" s="287"/>
      <c r="O274" s="287"/>
      <c r="P274" s="287"/>
      <c r="Q274" s="287"/>
      <c r="R274" s="287"/>
      <c r="S274" s="287"/>
      <c r="T274" s="287"/>
      <c r="U274" s="287"/>
      <c r="V274" s="287"/>
      <c r="W274" s="287"/>
    </row>
    <row r="275" spans="7:23" s="288" customFormat="1" x14ac:dyDescent="0.3">
      <c r="G275" s="287"/>
      <c r="H275" s="287"/>
      <c r="I275" s="287"/>
      <c r="J275" s="287"/>
      <c r="K275" s="287"/>
      <c r="L275" s="287"/>
      <c r="M275" s="287"/>
      <c r="N275" s="287"/>
      <c r="O275" s="287"/>
      <c r="P275" s="287"/>
      <c r="Q275" s="287"/>
      <c r="R275" s="287"/>
      <c r="S275" s="287"/>
      <c r="T275" s="287"/>
      <c r="U275" s="287"/>
      <c r="V275" s="287"/>
      <c r="W275" s="287"/>
    </row>
    <row r="276" spans="7:23" s="288" customFormat="1" x14ac:dyDescent="0.3">
      <c r="G276" s="287"/>
      <c r="H276" s="287"/>
      <c r="I276" s="287"/>
      <c r="J276" s="287"/>
      <c r="K276" s="287"/>
      <c r="L276" s="287"/>
      <c r="M276" s="287"/>
      <c r="N276" s="287"/>
      <c r="O276" s="287"/>
      <c r="P276" s="287"/>
      <c r="Q276" s="287"/>
      <c r="R276" s="287"/>
      <c r="S276" s="287"/>
      <c r="T276" s="287"/>
      <c r="U276" s="287"/>
      <c r="V276" s="287"/>
      <c r="W276" s="287"/>
    </row>
    <row r="277" spans="7:23" s="288" customFormat="1" x14ac:dyDescent="0.3">
      <c r="G277" s="287"/>
      <c r="H277" s="287"/>
      <c r="I277" s="287"/>
      <c r="J277" s="287"/>
      <c r="K277" s="287"/>
      <c r="L277" s="287"/>
      <c r="M277" s="287"/>
      <c r="N277" s="287"/>
      <c r="O277" s="287"/>
      <c r="P277" s="287"/>
      <c r="Q277" s="287"/>
      <c r="R277" s="287"/>
      <c r="S277" s="287"/>
      <c r="T277" s="287"/>
      <c r="U277" s="287"/>
      <c r="V277" s="287"/>
      <c r="W277" s="287"/>
    </row>
    <row r="278" spans="7:23" s="288" customFormat="1" x14ac:dyDescent="0.3">
      <c r="G278" s="287"/>
      <c r="H278" s="287"/>
      <c r="I278" s="287"/>
      <c r="J278" s="287"/>
      <c r="K278" s="287"/>
      <c r="L278" s="287"/>
      <c r="M278" s="287"/>
      <c r="N278" s="287"/>
      <c r="O278" s="287"/>
      <c r="P278" s="287"/>
      <c r="Q278" s="287"/>
      <c r="R278" s="287"/>
      <c r="S278" s="287"/>
      <c r="T278" s="287"/>
      <c r="U278" s="287"/>
      <c r="V278" s="287"/>
      <c r="W278" s="287"/>
    </row>
    <row r="279" spans="7:23" s="288" customFormat="1" x14ac:dyDescent="0.3">
      <c r="G279" s="287"/>
      <c r="H279" s="287"/>
      <c r="I279" s="287"/>
      <c r="J279" s="287"/>
      <c r="K279" s="287"/>
      <c r="L279" s="287"/>
      <c r="M279" s="287"/>
      <c r="N279" s="287"/>
      <c r="O279" s="287"/>
      <c r="P279" s="287"/>
      <c r="Q279" s="287"/>
      <c r="R279" s="287"/>
      <c r="S279" s="287"/>
      <c r="T279" s="287"/>
      <c r="U279" s="287"/>
      <c r="V279" s="287"/>
      <c r="W279" s="287"/>
    </row>
    <row r="280" spans="7:23" s="288" customFormat="1" x14ac:dyDescent="0.3">
      <c r="G280" s="287"/>
      <c r="H280" s="287"/>
      <c r="I280" s="287"/>
      <c r="J280" s="287"/>
      <c r="K280" s="287"/>
      <c r="L280" s="287"/>
      <c r="M280" s="287"/>
      <c r="N280" s="287"/>
      <c r="O280" s="287"/>
      <c r="P280" s="287"/>
      <c r="Q280" s="287"/>
      <c r="R280" s="287"/>
      <c r="S280" s="287"/>
      <c r="T280" s="287"/>
      <c r="U280" s="287"/>
      <c r="V280" s="287"/>
      <c r="W280" s="287"/>
    </row>
    <row r="281" spans="7:23" s="288" customFormat="1" x14ac:dyDescent="0.3">
      <c r="G281" s="287"/>
      <c r="H281" s="287"/>
      <c r="I281" s="287"/>
      <c r="J281" s="287"/>
      <c r="K281" s="287"/>
      <c r="L281" s="287"/>
      <c r="M281" s="287"/>
      <c r="N281" s="287"/>
      <c r="O281" s="287"/>
      <c r="P281" s="287"/>
      <c r="Q281" s="287"/>
      <c r="R281" s="287"/>
      <c r="S281" s="287"/>
      <c r="T281" s="287"/>
      <c r="U281" s="287"/>
      <c r="V281" s="287"/>
      <c r="W281" s="287"/>
    </row>
    <row r="282" spans="7:23" s="290" customFormat="1" x14ac:dyDescent="0.3">
      <c r="G282" s="289"/>
      <c r="H282" s="289"/>
      <c r="I282" s="289"/>
      <c r="J282" s="289"/>
      <c r="K282" s="289"/>
      <c r="L282" s="289"/>
      <c r="M282" s="289"/>
      <c r="N282" s="289"/>
      <c r="O282" s="289"/>
      <c r="P282" s="289"/>
      <c r="Q282" s="289"/>
      <c r="R282" s="289"/>
      <c r="S282" s="289"/>
      <c r="T282" s="289"/>
      <c r="U282" s="289"/>
      <c r="V282" s="289"/>
      <c r="W282" s="289"/>
    </row>
    <row r="283" spans="7:23" s="290" customFormat="1" x14ac:dyDescent="0.3">
      <c r="G283" s="289"/>
      <c r="H283" s="289"/>
      <c r="I283" s="289"/>
      <c r="J283" s="289"/>
      <c r="K283" s="289"/>
      <c r="L283" s="289"/>
      <c r="M283" s="289"/>
      <c r="N283" s="289"/>
      <c r="O283" s="289"/>
      <c r="P283" s="289"/>
      <c r="Q283" s="289"/>
      <c r="R283" s="289"/>
      <c r="S283" s="289"/>
      <c r="T283" s="289"/>
      <c r="U283" s="289"/>
      <c r="V283" s="289"/>
      <c r="W283" s="289"/>
    </row>
    <row r="284" spans="7:23" s="290" customFormat="1" x14ac:dyDescent="0.3">
      <c r="G284" s="289"/>
      <c r="H284" s="289"/>
      <c r="I284" s="289"/>
      <c r="J284" s="289"/>
      <c r="K284" s="289"/>
      <c r="L284" s="289"/>
      <c r="M284" s="289"/>
      <c r="N284" s="289"/>
      <c r="O284" s="289"/>
      <c r="P284" s="289"/>
      <c r="Q284" s="289"/>
      <c r="R284" s="289"/>
      <c r="S284" s="289"/>
      <c r="T284" s="289"/>
      <c r="U284" s="289"/>
      <c r="V284" s="289"/>
      <c r="W284" s="289"/>
    </row>
    <row r="285" spans="7:23" s="290" customFormat="1" x14ac:dyDescent="0.3">
      <c r="G285" s="289"/>
      <c r="H285" s="289"/>
      <c r="I285" s="289"/>
      <c r="J285" s="289"/>
      <c r="K285" s="289"/>
      <c r="L285" s="289"/>
      <c r="M285" s="289"/>
      <c r="N285" s="289"/>
      <c r="O285" s="289"/>
      <c r="P285" s="289"/>
      <c r="Q285" s="289"/>
      <c r="R285" s="289"/>
      <c r="S285" s="289"/>
      <c r="T285" s="289"/>
      <c r="U285" s="289"/>
      <c r="V285" s="289"/>
      <c r="W285" s="289"/>
    </row>
    <row r="286" spans="7:23" s="290" customFormat="1" x14ac:dyDescent="0.3">
      <c r="G286" s="289"/>
      <c r="H286" s="289"/>
      <c r="I286" s="289"/>
      <c r="J286" s="289"/>
      <c r="K286" s="289"/>
      <c r="L286" s="289"/>
      <c r="M286" s="289"/>
      <c r="N286" s="289"/>
      <c r="O286" s="289"/>
      <c r="P286" s="289"/>
      <c r="Q286" s="289"/>
      <c r="R286" s="289"/>
      <c r="S286" s="289"/>
      <c r="T286" s="289"/>
      <c r="U286" s="289"/>
      <c r="V286" s="289"/>
      <c r="W286" s="289"/>
    </row>
    <row r="287" spans="7:23" s="290" customFormat="1" x14ac:dyDescent="0.3">
      <c r="G287" s="289"/>
      <c r="H287" s="289"/>
      <c r="I287" s="289"/>
      <c r="J287" s="289"/>
      <c r="K287" s="289"/>
      <c r="L287" s="289"/>
      <c r="M287" s="289"/>
      <c r="N287" s="289"/>
      <c r="O287" s="289"/>
      <c r="P287" s="289"/>
      <c r="Q287" s="289"/>
      <c r="R287" s="289"/>
      <c r="S287" s="289"/>
      <c r="T287" s="289"/>
      <c r="U287" s="289"/>
      <c r="V287" s="289"/>
      <c r="W287" s="289"/>
    </row>
    <row r="288" spans="7:23" s="290" customFormat="1" x14ac:dyDescent="0.3">
      <c r="G288" s="289"/>
      <c r="H288" s="289"/>
      <c r="I288" s="289"/>
      <c r="J288" s="289"/>
      <c r="K288" s="289"/>
      <c r="L288" s="289"/>
      <c r="M288" s="289"/>
      <c r="N288" s="289"/>
      <c r="O288" s="289"/>
      <c r="P288" s="289"/>
      <c r="Q288" s="289"/>
      <c r="R288" s="289"/>
      <c r="S288" s="289"/>
      <c r="T288" s="289"/>
      <c r="U288" s="289"/>
      <c r="V288" s="289"/>
      <c r="W288" s="289"/>
    </row>
    <row r="289" spans="7:23" s="290" customFormat="1" x14ac:dyDescent="0.3">
      <c r="G289" s="289"/>
      <c r="H289" s="289"/>
      <c r="I289" s="289"/>
      <c r="J289" s="289"/>
      <c r="K289" s="289"/>
      <c r="L289" s="289"/>
      <c r="M289" s="289"/>
      <c r="N289" s="289"/>
      <c r="O289" s="289"/>
      <c r="P289" s="289"/>
      <c r="Q289" s="289"/>
      <c r="R289" s="289"/>
      <c r="S289" s="289"/>
      <c r="T289" s="289"/>
      <c r="U289" s="289"/>
      <c r="V289" s="289"/>
      <c r="W289" s="289"/>
    </row>
    <row r="290" spans="7:23" s="290" customFormat="1" x14ac:dyDescent="0.3">
      <c r="G290" s="289"/>
      <c r="H290" s="289"/>
      <c r="I290" s="289"/>
      <c r="J290" s="289"/>
      <c r="K290" s="289"/>
      <c r="L290" s="289"/>
      <c r="M290" s="289"/>
      <c r="N290" s="289"/>
      <c r="O290" s="289"/>
      <c r="P290" s="289"/>
      <c r="Q290" s="289"/>
      <c r="R290" s="289"/>
      <c r="S290" s="289"/>
      <c r="T290" s="289"/>
      <c r="U290" s="289"/>
      <c r="V290" s="289"/>
      <c r="W290" s="289"/>
    </row>
    <row r="291" spans="7:23" s="290" customFormat="1" x14ac:dyDescent="0.3">
      <c r="G291" s="289"/>
      <c r="H291" s="289"/>
      <c r="I291" s="289"/>
      <c r="J291" s="289"/>
      <c r="K291" s="289"/>
      <c r="L291" s="289"/>
      <c r="M291" s="289"/>
      <c r="N291" s="289"/>
      <c r="O291" s="289"/>
      <c r="P291" s="289"/>
      <c r="Q291" s="289"/>
      <c r="R291" s="289"/>
      <c r="S291" s="289"/>
      <c r="T291" s="289"/>
      <c r="U291" s="289"/>
      <c r="V291" s="289"/>
      <c r="W291" s="289"/>
    </row>
    <row r="292" spans="7:23" s="290" customFormat="1" x14ac:dyDescent="0.3">
      <c r="G292" s="289"/>
      <c r="H292" s="289"/>
      <c r="I292" s="289"/>
      <c r="J292" s="289"/>
      <c r="K292" s="289"/>
      <c r="L292" s="289"/>
      <c r="M292" s="289"/>
      <c r="N292" s="289"/>
      <c r="O292" s="289"/>
      <c r="P292" s="289"/>
      <c r="Q292" s="289"/>
      <c r="R292" s="289"/>
      <c r="S292" s="289"/>
      <c r="T292" s="289"/>
      <c r="U292" s="289"/>
      <c r="V292" s="289"/>
      <c r="W292" s="289"/>
    </row>
    <row r="293" spans="7:23" s="290" customFormat="1" x14ac:dyDescent="0.3">
      <c r="G293" s="289"/>
      <c r="H293" s="289"/>
      <c r="I293" s="289"/>
      <c r="J293" s="289"/>
      <c r="K293" s="289"/>
      <c r="L293" s="289"/>
      <c r="M293" s="289"/>
      <c r="N293" s="289"/>
      <c r="O293" s="289"/>
      <c r="P293" s="289"/>
      <c r="Q293" s="289"/>
      <c r="R293" s="289"/>
      <c r="S293" s="289"/>
      <c r="T293" s="289"/>
      <c r="U293" s="289"/>
      <c r="V293" s="289"/>
      <c r="W293" s="289"/>
    </row>
    <row r="294" spans="7:23" s="290" customFormat="1" x14ac:dyDescent="0.3">
      <c r="G294" s="289"/>
      <c r="H294" s="289"/>
      <c r="I294" s="289"/>
      <c r="J294" s="289"/>
      <c r="K294" s="289"/>
      <c r="L294" s="289"/>
      <c r="M294" s="289"/>
      <c r="N294" s="289"/>
      <c r="O294" s="289"/>
      <c r="P294" s="289"/>
      <c r="Q294" s="289"/>
      <c r="R294" s="289"/>
      <c r="S294" s="289"/>
      <c r="T294" s="289"/>
      <c r="U294" s="289"/>
      <c r="V294" s="289"/>
      <c r="W294" s="289"/>
    </row>
    <row r="295" spans="7:23" s="290" customFormat="1" x14ac:dyDescent="0.3">
      <c r="G295" s="289"/>
      <c r="H295" s="289"/>
      <c r="I295" s="289"/>
      <c r="J295" s="289"/>
      <c r="K295" s="289"/>
      <c r="L295" s="289"/>
      <c r="M295" s="289"/>
      <c r="N295" s="289"/>
      <c r="O295" s="289"/>
      <c r="P295" s="289"/>
      <c r="Q295" s="289"/>
      <c r="R295" s="289"/>
      <c r="S295" s="289"/>
      <c r="T295" s="289"/>
      <c r="U295" s="289"/>
      <c r="V295" s="289"/>
      <c r="W295" s="289"/>
    </row>
    <row r="296" spans="7:23" s="290" customFormat="1" x14ac:dyDescent="0.3">
      <c r="G296" s="289"/>
      <c r="H296" s="289"/>
      <c r="I296" s="289"/>
      <c r="J296" s="289"/>
      <c r="K296" s="289"/>
      <c r="L296" s="289"/>
      <c r="M296" s="289"/>
      <c r="N296" s="289"/>
      <c r="O296" s="289"/>
      <c r="P296" s="289"/>
      <c r="Q296" s="289"/>
      <c r="R296" s="289"/>
      <c r="S296" s="289"/>
      <c r="T296" s="289"/>
      <c r="U296" s="289"/>
      <c r="V296" s="289"/>
      <c r="W296" s="289"/>
    </row>
    <row r="297" spans="7:23" s="290" customFormat="1" x14ac:dyDescent="0.3">
      <c r="G297" s="289"/>
      <c r="H297" s="289"/>
      <c r="I297" s="289"/>
      <c r="J297" s="289"/>
      <c r="K297" s="289"/>
      <c r="L297" s="289"/>
      <c r="M297" s="289"/>
      <c r="N297" s="289"/>
      <c r="O297" s="289"/>
      <c r="P297" s="289"/>
      <c r="Q297" s="289"/>
      <c r="R297" s="289"/>
      <c r="S297" s="289"/>
      <c r="T297" s="289"/>
      <c r="U297" s="289"/>
      <c r="V297" s="289"/>
      <c r="W297" s="289"/>
    </row>
    <row r="298" spans="7:23" s="290" customFormat="1" x14ac:dyDescent="0.3">
      <c r="G298" s="289"/>
      <c r="H298" s="289"/>
      <c r="I298" s="289"/>
      <c r="J298" s="289"/>
      <c r="K298" s="289"/>
      <c r="L298" s="289"/>
      <c r="M298" s="289"/>
      <c r="N298" s="289"/>
      <c r="O298" s="289"/>
      <c r="P298" s="289"/>
      <c r="Q298" s="289"/>
      <c r="R298" s="289"/>
      <c r="S298" s="289"/>
      <c r="T298" s="289"/>
      <c r="U298" s="289"/>
      <c r="V298" s="289"/>
      <c r="W298" s="289"/>
    </row>
    <row r="299" spans="7:23" s="290" customFormat="1" x14ac:dyDescent="0.3">
      <c r="G299" s="289"/>
      <c r="H299" s="289"/>
      <c r="I299" s="289"/>
      <c r="J299" s="289"/>
      <c r="K299" s="289"/>
      <c r="L299" s="289"/>
      <c r="M299" s="289"/>
      <c r="N299" s="289"/>
      <c r="O299" s="289"/>
      <c r="P299" s="289"/>
      <c r="Q299" s="289"/>
      <c r="R299" s="289"/>
      <c r="S299" s="289"/>
      <c r="T299" s="289"/>
      <c r="U299" s="289"/>
      <c r="V299" s="289"/>
      <c r="W299" s="289"/>
    </row>
    <row r="300" spans="7:23" s="290" customFormat="1" x14ac:dyDescent="0.3">
      <c r="G300" s="289"/>
      <c r="H300" s="289"/>
      <c r="I300" s="289"/>
      <c r="J300" s="289"/>
      <c r="K300" s="289"/>
      <c r="L300" s="289"/>
      <c r="M300" s="289"/>
      <c r="N300" s="289"/>
      <c r="O300" s="289"/>
      <c r="P300" s="289"/>
      <c r="Q300" s="289"/>
      <c r="R300" s="289"/>
      <c r="S300" s="289"/>
      <c r="T300" s="289"/>
      <c r="U300" s="289"/>
      <c r="V300" s="289"/>
      <c r="W300" s="289"/>
    </row>
    <row r="301" spans="7:23" s="290" customFormat="1" x14ac:dyDescent="0.3">
      <c r="G301" s="289"/>
      <c r="H301" s="289"/>
      <c r="I301" s="289"/>
      <c r="J301" s="289"/>
      <c r="K301" s="289"/>
      <c r="L301" s="289"/>
      <c r="M301" s="289"/>
      <c r="N301" s="289"/>
      <c r="O301" s="289"/>
      <c r="P301" s="289"/>
      <c r="Q301" s="289"/>
      <c r="R301" s="289"/>
      <c r="S301" s="289"/>
      <c r="T301" s="289"/>
      <c r="U301" s="289"/>
      <c r="V301" s="289"/>
      <c r="W301" s="289"/>
    </row>
    <row r="302" spans="7:23" s="290" customFormat="1" x14ac:dyDescent="0.3">
      <c r="G302" s="289"/>
      <c r="H302" s="289"/>
      <c r="I302" s="289"/>
      <c r="J302" s="289"/>
      <c r="K302" s="289"/>
      <c r="L302" s="289"/>
      <c r="M302" s="289"/>
      <c r="N302" s="289"/>
      <c r="O302" s="289"/>
      <c r="P302" s="289"/>
      <c r="Q302" s="289"/>
      <c r="R302" s="289"/>
      <c r="S302" s="289"/>
      <c r="T302" s="289"/>
      <c r="U302" s="289"/>
      <c r="V302" s="289"/>
      <c r="W302" s="289"/>
    </row>
    <row r="303" spans="7:23" s="290" customFormat="1" x14ac:dyDescent="0.3">
      <c r="G303" s="289"/>
      <c r="H303" s="289"/>
      <c r="I303" s="289"/>
      <c r="J303" s="289"/>
      <c r="K303" s="289"/>
      <c r="L303" s="289"/>
      <c r="M303" s="289"/>
      <c r="N303" s="289"/>
      <c r="O303" s="289"/>
      <c r="P303" s="289"/>
      <c r="Q303" s="289"/>
      <c r="R303" s="289"/>
      <c r="S303" s="289"/>
      <c r="T303" s="289"/>
      <c r="U303" s="289"/>
      <c r="V303" s="289"/>
      <c r="W303" s="289"/>
    </row>
    <row r="304" spans="7:23" s="290" customFormat="1" x14ac:dyDescent="0.3">
      <c r="G304" s="289"/>
      <c r="H304" s="289"/>
      <c r="I304" s="289"/>
      <c r="J304" s="289"/>
      <c r="K304" s="289"/>
      <c r="L304" s="289"/>
      <c r="M304" s="289"/>
      <c r="N304" s="289"/>
      <c r="O304" s="289"/>
      <c r="P304" s="289"/>
      <c r="Q304" s="289"/>
      <c r="R304" s="289"/>
      <c r="S304" s="289"/>
      <c r="T304" s="289"/>
      <c r="U304" s="289"/>
      <c r="V304" s="289"/>
      <c r="W304" s="289"/>
    </row>
    <row r="305" spans="7:23" s="290" customFormat="1" x14ac:dyDescent="0.3">
      <c r="G305" s="289"/>
      <c r="H305" s="289"/>
      <c r="I305" s="289"/>
      <c r="J305" s="289"/>
      <c r="K305" s="289"/>
      <c r="L305" s="289"/>
      <c r="M305" s="289"/>
      <c r="N305" s="289"/>
      <c r="O305" s="289"/>
      <c r="P305" s="289"/>
      <c r="Q305" s="289"/>
      <c r="R305" s="289"/>
      <c r="S305" s="289"/>
      <c r="T305" s="289"/>
      <c r="U305" s="289"/>
      <c r="V305" s="289"/>
      <c r="W305" s="289"/>
    </row>
    <row r="306" spans="7:23" s="290" customFormat="1" x14ac:dyDescent="0.3">
      <c r="G306" s="289"/>
      <c r="H306" s="289"/>
      <c r="I306" s="289"/>
      <c r="J306" s="289"/>
      <c r="K306" s="289"/>
      <c r="L306" s="289"/>
      <c r="M306" s="289"/>
      <c r="N306" s="289"/>
      <c r="O306" s="289"/>
      <c r="P306" s="289"/>
      <c r="Q306" s="289"/>
      <c r="R306" s="289"/>
      <c r="S306" s="289"/>
      <c r="T306" s="289"/>
      <c r="U306" s="289"/>
      <c r="V306" s="289"/>
      <c r="W306" s="289"/>
    </row>
    <row r="307" spans="7:23" s="290" customFormat="1" x14ac:dyDescent="0.3">
      <c r="G307" s="289"/>
      <c r="H307" s="289"/>
      <c r="I307" s="289"/>
      <c r="J307" s="289"/>
      <c r="K307" s="289"/>
      <c r="L307" s="289"/>
      <c r="M307" s="289"/>
      <c r="N307" s="289"/>
      <c r="O307" s="289"/>
      <c r="P307" s="289"/>
      <c r="Q307" s="289"/>
      <c r="R307" s="289"/>
      <c r="S307" s="289"/>
      <c r="T307" s="289"/>
      <c r="U307" s="289"/>
      <c r="V307" s="289"/>
      <c r="W307" s="289"/>
    </row>
    <row r="308" spans="7:23" s="290" customFormat="1" x14ac:dyDescent="0.3">
      <c r="G308" s="289"/>
      <c r="H308" s="289"/>
      <c r="I308" s="289"/>
      <c r="J308" s="289"/>
      <c r="K308" s="289"/>
      <c r="L308" s="289"/>
      <c r="M308" s="289"/>
      <c r="N308" s="289"/>
      <c r="O308" s="289"/>
      <c r="P308" s="289"/>
      <c r="Q308" s="289"/>
      <c r="R308" s="289"/>
      <c r="S308" s="289"/>
      <c r="T308" s="289"/>
      <c r="U308" s="289"/>
      <c r="V308" s="289"/>
      <c r="W308" s="289"/>
    </row>
    <row r="309" spans="7:23" s="290" customFormat="1" x14ac:dyDescent="0.3">
      <c r="G309" s="289"/>
      <c r="H309" s="289"/>
      <c r="I309" s="289"/>
      <c r="J309" s="289"/>
      <c r="K309" s="289"/>
      <c r="L309" s="289"/>
      <c r="M309" s="289"/>
      <c r="N309" s="289"/>
      <c r="O309" s="289"/>
      <c r="P309" s="289"/>
      <c r="Q309" s="289"/>
      <c r="R309" s="289"/>
      <c r="S309" s="289"/>
      <c r="T309" s="289"/>
      <c r="U309" s="289"/>
      <c r="V309" s="289"/>
      <c r="W309" s="289"/>
    </row>
    <row r="310" spans="7:23" s="290" customFormat="1" x14ac:dyDescent="0.3">
      <c r="G310" s="289"/>
      <c r="H310" s="289"/>
      <c r="I310" s="289"/>
      <c r="J310" s="289"/>
      <c r="K310" s="289"/>
      <c r="L310" s="289"/>
      <c r="M310" s="289"/>
      <c r="N310" s="289"/>
      <c r="O310" s="289"/>
      <c r="P310" s="289"/>
      <c r="Q310" s="289"/>
      <c r="R310" s="289"/>
      <c r="S310" s="289"/>
      <c r="T310" s="289"/>
      <c r="U310" s="289"/>
      <c r="V310" s="289"/>
      <c r="W310" s="289"/>
    </row>
    <row r="311" spans="7:23" s="290" customFormat="1" x14ac:dyDescent="0.3">
      <c r="G311" s="289"/>
      <c r="H311" s="289"/>
      <c r="I311" s="289"/>
      <c r="J311" s="289"/>
      <c r="K311" s="289"/>
      <c r="L311" s="289"/>
      <c r="M311" s="289"/>
      <c r="N311" s="289"/>
      <c r="O311" s="289"/>
      <c r="P311" s="289"/>
      <c r="Q311" s="289"/>
      <c r="R311" s="289"/>
      <c r="S311" s="289"/>
      <c r="T311" s="289"/>
      <c r="U311" s="289"/>
      <c r="V311" s="289"/>
      <c r="W311" s="289"/>
    </row>
    <row r="312" spans="7:23" s="290" customFormat="1" x14ac:dyDescent="0.3">
      <c r="G312" s="289"/>
      <c r="H312" s="289"/>
      <c r="I312" s="289"/>
      <c r="J312" s="289"/>
      <c r="K312" s="289"/>
      <c r="L312" s="289"/>
      <c r="M312" s="289"/>
      <c r="N312" s="289"/>
      <c r="O312" s="289"/>
      <c r="P312" s="289"/>
      <c r="Q312" s="289"/>
      <c r="R312" s="289"/>
      <c r="S312" s="289"/>
      <c r="T312" s="289"/>
      <c r="U312" s="289"/>
      <c r="V312" s="289"/>
      <c r="W312" s="289"/>
    </row>
    <row r="313" spans="7:23" s="290" customFormat="1" x14ac:dyDescent="0.3">
      <c r="G313" s="289"/>
      <c r="H313" s="289"/>
      <c r="I313" s="289"/>
      <c r="J313" s="289"/>
      <c r="K313" s="289"/>
      <c r="L313" s="289"/>
      <c r="M313" s="289"/>
      <c r="N313" s="289"/>
      <c r="O313" s="289"/>
      <c r="P313" s="289"/>
      <c r="Q313" s="289"/>
      <c r="R313" s="289"/>
      <c r="S313" s="289"/>
      <c r="T313" s="289"/>
      <c r="U313" s="289"/>
      <c r="V313" s="289"/>
      <c r="W313" s="289"/>
    </row>
    <row r="314" spans="7:23" s="290" customFormat="1" x14ac:dyDescent="0.3">
      <c r="G314" s="289"/>
      <c r="H314" s="289"/>
      <c r="I314" s="289"/>
      <c r="J314" s="289"/>
      <c r="K314" s="289"/>
      <c r="L314" s="289"/>
      <c r="M314" s="289"/>
      <c r="N314" s="289"/>
      <c r="O314" s="289"/>
      <c r="P314" s="289"/>
      <c r="Q314" s="289"/>
      <c r="R314" s="289"/>
      <c r="S314" s="289"/>
      <c r="T314" s="289"/>
      <c r="U314" s="289"/>
      <c r="V314" s="289"/>
      <c r="W314" s="289"/>
    </row>
    <row r="315" spans="7:23" s="290" customFormat="1" x14ac:dyDescent="0.3">
      <c r="G315" s="289"/>
      <c r="H315" s="289"/>
      <c r="I315" s="289"/>
      <c r="J315" s="289"/>
      <c r="K315" s="289"/>
      <c r="L315" s="289"/>
      <c r="M315" s="289"/>
      <c r="N315" s="289"/>
      <c r="O315" s="289"/>
      <c r="P315" s="289"/>
      <c r="Q315" s="289"/>
      <c r="R315" s="289"/>
      <c r="S315" s="289"/>
      <c r="T315" s="289"/>
      <c r="U315" s="289"/>
      <c r="V315" s="289"/>
      <c r="W315" s="289"/>
    </row>
    <row r="316" spans="7:23" s="290" customFormat="1" x14ac:dyDescent="0.3">
      <c r="G316" s="289"/>
      <c r="H316" s="289"/>
      <c r="I316" s="289"/>
      <c r="J316" s="289"/>
      <c r="K316" s="289"/>
      <c r="L316" s="289"/>
      <c r="M316" s="289"/>
      <c r="N316" s="289"/>
      <c r="O316" s="289"/>
      <c r="P316" s="289"/>
      <c r="Q316" s="289"/>
      <c r="R316" s="289"/>
      <c r="S316" s="289"/>
      <c r="T316" s="289"/>
      <c r="U316" s="289"/>
      <c r="V316" s="289"/>
      <c r="W316" s="289"/>
    </row>
    <row r="317" spans="7:23" s="290" customFormat="1" x14ac:dyDescent="0.3">
      <c r="G317" s="289"/>
      <c r="H317" s="289"/>
      <c r="I317" s="289"/>
      <c r="J317" s="289"/>
      <c r="K317" s="289"/>
      <c r="L317" s="289"/>
      <c r="M317" s="289"/>
      <c r="N317" s="289"/>
      <c r="O317" s="289"/>
      <c r="P317" s="289"/>
      <c r="Q317" s="289"/>
      <c r="R317" s="289"/>
      <c r="S317" s="289"/>
      <c r="T317" s="289"/>
      <c r="U317" s="289"/>
      <c r="V317" s="289"/>
      <c r="W317" s="289"/>
    </row>
    <row r="318" spans="7:23" s="290" customFormat="1" x14ac:dyDescent="0.3">
      <c r="G318" s="289"/>
      <c r="H318" s="289"/>
      <c r="I318" s="289"/>
      <c r="J318" s="289"/>
      <c r="K318" s="289"/>
      <c r="L318" s="289"/>
      <c r="M318" s="289"/>
      <c r="N318" s="289"/>
      <c r="O318" s="289"/>
      <c r="P318" s="289"/>
      <c r="Q318" s="289"/>
      <c r="R318" s="289"/>
      <c r="S318" s="289"/>
      <c r="T318" s="289"/>
      <c r="U318" s="289"/>
      <c r="V318" s="289"/>
      <c r="W318" s="289"/>
    </row>
    <row r="319" spans="7:23" s="290" customFormat="1" x14ac:dyDescent="0.3">
      <c r="G319" s="289"/>
      <c r="H319" s="289"/>
      <c r="I319" s="289"/>
      <c r="J319" s="289"/>
      <c r="K319" s="289"/>
      <c r="L319" s="289"/>
      <c r="M319" s="289"/>
      <c r="N319" s="289"/>
      <c r="O319" s="289"/>
      <c r="P319" s="289"/>
      <c r="Q319" s="289"/>
      <c r="R319" s="289"/>
      <c r="S319" s="289"/>
      <c r="T319" s="289"/>
      <c r="U319" s="289"/>
      <c r="V319" s="289"/>
      <c r="W319" s="289"/>
    </row>
    <row r="320" spans="7:23" s="290" customFormat="1" x14ac:dyDescent="0.3">
      <c r="G320" s="289"/>
      <c r="H320" s="289"/>
      <c r="I320" s="289"/>
      <c r="J320" s="289"/>
      <c r="K320" s="289"/>
      <c r="L320" s="289"/>
      <c r="M320" s="289"/>
      <c r="N320" s="289"/>
      <c r="O320" s="289"/>
      <c r="P320" s="289"/>
      <c r="Q320" s="289"/>
      <c r="R320" s="289"/>
      <c r="S320" s="289"/>
      <c r="T320" s="289"/>
      <c r="U320" s="289"/>
      <c r="V320" s="289"/>
      <c r="W320" s="289"/>
    </row>
    <row r="321" spans="7:23" s="290" customFormat="1" x14ac:dyDescent="0.3">
      <c r="G321" s="289"/>
      <c r="H321" s="289"/>
      <c r="I321" s="289"/>
      <c r="J321" s="289"/>
      <c r="K321" s="289"/>
      <c r="L321" s="289"/>
      <c r="M321" s="289"/>
      <c r="N321" s="289"/>
      <c r="O321" s="289"/>
      <c r="P321" s="289"/>
      <c r="Q321" s="289"/>
      <c r="R321" s="289"/>
      <c r="S321" s="289"/>
      <c r="T321" s="289"/>
      <c r="U321" s="289"/>
      <c r="V321" s="289"/>
      <c r="W321" s="289"/>
    </row>
    <row r="322" spans="7:23" s="290" customFormat="1" x14ac:dyDescent="0.3">
      <c r="G322" s="289"/>
      <c r="H322" s="289"/>
      <c r="I322" s="289"/>
      <c r="J322" s="289"/>
      <c r="K322" s="289"/>
      <c r="L322" s="289"/>
      <c r="M322" s="289"/>
      <c r="N322" s="289"/>
      <c r="O322" s="289"/>
      <c r="P322" s="289"/>
      <c r="Q322" s="289"/>
      <c r="R322" s="289"/>
      <c r="S322" s="289"/>
      <c r="T322" s="289"/>
      <c r="U322" s="289"/>
      <c r="V322" s="289"/>
      <c r="W322" s="289"/>
    </row>
    <row r="323" spans="7:23" s="290" customFormat="1" x14ac:dyDescent="0.3">
      <c r="G323" s="289"/>
      <c r="H323" s="289"/>
      <c r="I323" s="289"/>
      <c r="J323" s="289"/>
      <c r="K323" s="289"/>
      <c r="L323" s="289"/>
      <c r="M323" s="289"/>
      <c r="N323" s="289"/>
      <c r="O323" s="289"/>
      <c r="P323" s="289"/>
      <c r="Q323" s="289"/>
      <c r="R323" s="289"/>
      <c r="S323" s="289"/>
      <c r="T323" s="289"/>
      <c r="U323" s="289"/>
      <c r="V323" s="289"/>
      <c r="W323" s="289"/>
    </row>
    <row r="324" spans="7:23" s="290" customFormat="1" x14ac:dyDescent="0.3">
      <c r="G324" s="289"/>
      <c r="H324" s="289"/>
      <c r="I324" s="289"/>
      <c r="J324" s="289"/>
      <c r="K324" s="289"/>
      <c r="L324" s="289"/>
      <c r="M324" s="289"/>
      <c r="N324" s="289"/>
      <c r="O324" s="289"/>
      <c r="P324" s="289"/>
      <c r="Q324" s="289"/>
      <c r="R324" s="289"/>
      <c r="S324" s="289"/>
      <c r="T324" s="289"/>
      <c r="U324" s="289"/>
      <c r="V324" s="289"/>
      <c r="W324" s="289"/>
    </row>
    <row r="325" spans="7:23" s="290" customFormat="1" x14ac:dyDescent="0.3">
      <c r="G325" s="289"/>
      <c r="H325" s="289"/>
      <c r="I325" s="289"/>
      <c r="J325" s="289"/>
      <c r="K325" s="289"/>
      <c r="L325" s="289"/>
      <c r="M325" s="289"/>
      <c r="N325" s="289"/>
      <c r="O325" s="289"/>
      <c r="P325" s="289"/>
      <c r="Q325" s="289"/>
      <c r="R325" s="289"/>
      <c r="S325" s="289"/>
      <c r="T325" s="289"/>
      <c r="U325" s="289"/>
      <c r="V325" s="289"/>
      <c r="W325" s="289"/>
    </row>
    <row r="326" spans="7:23" s="290" customFormat="1" x14ac:dyDescent="0.3">
      <c r="G326" s="289"/>
      <c r="H326" s="289"/>
      <c r="I326" s="289"/>
      <c r="J326" s="289"/>
      <c r="K326" s="289"/>
      <c r="L326" s="289"/>
      <c r="M326" s="289"/>
      <c r="N326" s="289"/>
      <c r="O326" s="289"/>
      <c r="P326" s="289"/>
      <c r="Q326" s="289"/>
      <c r="R326" s="289"/>
      <c r="S326" s="289"/>
      <c r="T326" s="289"/>
      <c r="U326" s="289"/>
      <c r="V326" s="289"/>
      <c r="W326" s="289"/>
    </row>
    <row r="327" spans="7:23" s="290" customFormat="1" x14ac:dyDescent="0.3">
      <c r="G327" s="289"/>
      <c r="H327" s="289"/>
      <c r="I327" s="289"/>
      <c r="J327" s="289"/>
      <c r="K327" s="289"/>
      <c r="L327" s="289"/>
      <c r="M327" s="289"/>
      <c r="N327" s="289"/>
      <c r="O327" s="289"/>
      <c r="P327" s="289"/>
      <c r="Q327" s="289"/>
      <c r="R327" s="289"/>
      <c r="S327" s="289"/>
      <c r="T327" s="289"/>
      <c r="U327" s="289"/>
      <c r="V327" s="289"/>
      <c r="W327" s="289"/>
    </row>
    <row r="328" spans="7:23" s="290" customFormat="1" x14ac:dyDescent="0.3">
      <c r="G328" s="289"/>
      <c r="H328" s="289"/>
      <c r="I328" s="289"/>
      <c r="J328" s="289"/>
      <c r="K328" s="289"/>
      <c r="L328" s="289"/>
      <c r="M328" s="289"/>
      <c r="N328" s="289"/>
      <c r="O328" s="289"/>
      <c r="P328" s="289"/>
      <c r="Q328" s="289"/>
      <c r="R328" s="289"/>
      <c r="S328" s="289"/>
      <c r="T328" s="289"/>
      <c r="U328" s="289"/>
      <c r="V328" s="289"/>
      <c r="W328" s="289"/>
    </row>
    <row r="329" spans="7:23" s="290" customFormat="1" x14ac:dyDescent="0.3">
      <c r="G329" s="289"/>
      <c r="H329" s="289"/>
      <c r="I329" s="289"/>
      <c r="J329" s="289"/>
      <c r="K329" s="289"/>
      <c r="L329" s="289"/>
      <c r="M329" s="289"/>
      <c r="N329" s="289"/>
      <c r="O329" s="289"/>
      <c r="P329" s="289"/>
      <c r="Q329" s="289"/>
      <c r="R329" s="289"/>
      <c r="S329" s="289"/>
      <c r="T329" s="289"/>
      <c r="U329" s="289"/>
      <c r="V329" s="289"/>
      <c r="W329" s="289"/>
    </row>
    <row r="330" spans="7:23" s="290" customFormat="1" x14ac:dyDescent="0.3">
      <c r="G330" s="289"/>
      <c r="H330" s="289"/>
      <c r="I330" s="289"/>
      <c r="J330" s="289"/>
      <c r="K330" s="289"/>
      <c r="L330" s="289"/>
      <c r="M330" s="289"/>
      <c r="N330" s="289"/>
      <c r="O330" s="289"/>
      <c r="P330" s="289"/>
      <c r="Q330" s="289"/>
      <c r="R330" s="289"/>
      <c r="S330" s="289"/>
      <c r="T330" s="289"/>
      <c r="U330" s="289"/>
      <c r="V330" s="289"/>
      <c r="W330" s="289"/>
    </row>
    <row r="331" spans="7:23" s="290" customFormat="1" x14ac:dyDescent="0.3">
      <c r="G331" s="289"/>
      <c r="H331" s="289"/>
      <c r="I331" s="289"/>
      <c r="J331" s="289"/>
      <c r="K331" s="289"/>
      <c r="L331" s="289"/>
      <c r="M331" s="289"/>
      <c r="N331" s="289"/>
      <c r="O331" s="289"/>
      <c r="P331" s="289"/>
      <c r="Q331" s="289"/>
      <c r="R331" s="289"/>
      <c r="S331" s="289"/>
      <c r="T331" s="289"/>
      <c r="U331" s="289"/>
      <c r="V331" s="289"/>
      <c r="W331" s="289"/>
    </row>
    <row r="332" spans="7:23" s="290" customFormat="1" x14ac:dyDescent="0.3">
      <c r="G332" s="289"/>
      <c r="H332" s="289"/>
      <c r="I332" s="289"/>
      <c r="J332" s="289"/>
      <c r="K332" s="289"/>
      <c r="L332" s="289"/>
      <c r="M332" s="289"/>
      <c r="N332" s="289"/>
      <c r="O332" s="289"/>
      <c r="P332" s="289"/>
      <c r="Q332" s="289"/>
      <c r="R332" s="289"/>
      <c r="S332" s="289"/>
      <c r="T332" s="289"/>
      <c r="U332" s="289"/>
      <c r="V332" s="289"/>
      <c r="W332" s="289"/>
    </row>
    <row r="333" spans="7:23" s="290" customFormat="1" x14ac:dyDescent="0.3">
      <c r="G333" s="289"/>
      <c r="H333" s="289"/>
      <c r="I333" s="289"/>
      <c r="J333" s="289"/>
      <c r="K333" s="289"/>
      <c r="L333" s="289"/>
      <c r="M333" s="289"/>
      <c r="N333" s="289"/>
      <c r="O333" s="289"/>
      <c r="P333" s="289"/>
      <c r="Q333" s="289"/>
      <c r="R333" s="289"/>
      <c r="S333" s="289"/>
      <c r="T333" s="289"/>
      <c r="U333" s="289"/>
      <c r="V333" s="289"/>
      <c r="W333" s="289"/>
    </row>
    <row r="334" spans="7:23" s="290" customFormat="1" x14ac:dyDescent="0.3">
      <c r="G334" s="289"/>
      <c r="H334" s="289"/>
      <c r="I334" s="289"/>
      <c r="J334" s="289"/>
      <c r="K334" s="289"/>
      <c r="L334" s="289"/>
      <c r="M334" s="289"/>
      <c r="N334" s="289"/>
      <c r="O334" s="289"/>
      <c r="P334" s="289"/>
      <c r="Q334" s="289"/>
      <c r="R334" s="289"/>
      <c r="S334" s="289"/>
      <c r="T334" s="289"/>
      <c r="U334" s="289"/>
      <c r="V334" s="289"/>
      <c r="W334" s="289"/>
    </row>
    <row r="335" spans="7:23" s="290" customFormat="1" x14ac:dyDescent="0.3">
      <c r="G335" s="289"/>
      <c r="H335" s="289"/>
      <c r="I335" s="289"/>
      <c r="J335" s="289"/>
      <c r="K335" s="289"/>
      <c r="L335" s="289"/>
      <c r="M335" s="289"/>
      <c r="N335" s="289"/>
      <c r="O335" s="289"/>
      <c r="P335" s="289"/>
      <c r="Q335" s="289"/>
      <c r="R335" s="289"/>
      <c r="S335" s="289"/>
      <c r="T335" s="289"/>
      <c r="U335" s="289"/>
      <c r="V335" s="289"/>
      <c r="W335" s="289"/>
    </row>
    <row r="336" spans="7:23" s="290" customFormat="1" x14ac:dyDescent="0.3">
      <c r="G336" s="289"/>
      <c r="H336" s="289"/>
      <c r="I336" s="289"/>
      <c r="J336" s="289"/>
      <c r="K336" s="289"/>
      <c r="L336" s="289"/>
      <c r="M336" s="289"/>
      <c r="N336" s="289"/>
      <c r="O336" s="289"/>
      <c r="P336" s="289"/>
      <c r="Q336" s="289"/>
      <c r="R336" s="289"/>
      <c r="S336" s="289"/>
      <c r="T336" s="289"/>
      <c r="U336" s="289"/>
      <c r="V336" s="289"/>
      <c r="W336" s="289"/>
    </row>
    <row r="337" spans="7:23" s="290" customFormat="1" x14ac:dyDescent="0.3">
      <c r="G337" s="289"/>
      <c r="H337" s="289"/>
      <c r="I337" s="289"/>
      <c r="J337" s="289"/>
      <c r="K337" s="289"/>
      <c r="L337" s="289"/>
      <c r="M337" s="289"/>
      <c r="N337" s="289"/>
      <c r="O337" s="289"/>
      <c r="P337" s="289"/>
      <c r="Q337" s="289"/>
      <c r="R337" s="289"/>
      <c r="S337" s="289"/>
      <c r="T337" s="289"/>
      <c r="U337" s="289"/>
      <c r="V337" s="289"/>
      <c r="W337" s="289"/>
    </row>
    <row r="338" spans="7:23" s="290" customFormat="1" x14ac:dyDescent="0.3">
      <c r="G338" s="289"/>
      <c r="H338" s="289"/>
      <c r="I338" s="289"/>
      <c r="J338" s="289"/>
      <c r="K338" s="289"/>
      <c r="L338" s="289"/>
      <c r="M338" s="289"/>
      <c r="N338" s="289"/>
      <c r="O338" s="289"/>
      <c r="P338" s="289"/>
      <c r="Q338" s="289"/>
      <c r="R338" s="289"/>
      <c r="S338" s="289"/>
      <c r="T338" s="289"/>
      <c r="U338" s="289"/>
      <c r="V338" s="289"/>
      <c r="W338" s="289"/>
    </row>
    <row r="339" spans="7:23" s="290" customFormat="1" x14ac:dyDescent="0.3">
      <c r="G339" s="289"/>
      <c r="H339" s="289"/>
      <c r="I339" s="289"/>
      <c r="J339" s="289"/>
      <c r="K339" s="289"/>
      <c r="L339" s="289"/>
      <c r="M339" s="289"/>
      <c r="N339" s="289"/>
      <c r="O339" s="289"/>
      <c r="P339" s="289"/>
      <c r="Q339" s="289"/>
      <c r="R339" s="289"/>
      <c r="S339" s="289"/>
      <c r="T339" s="289"/>
      <c r="U339" s="289"/>
      <c r="V339" s="289"/>
      <c r="W339" s="289"/>
    </row>
    <row r="340" spans="7:23" s="290" customFormat="1" x14ac:dyDescent="0.3">
      <c r="G340" s="289"/>
      <c r="H340" s="289"/>
      <c r="I340" s="289"/>
      <c r="J340" s="289"/>
      <c r="K340" s="289"/>
      <c r="L340" s="289"/>
      <c r="M340" s="289"/>
      <c r="N340" s="289"/>
      <c r="O340" s="289"/>
      <c r="P340" s="289"/>
      <c r="Q340" s="289"/>
      <c r="R340" s="289"/>
      <c r="S340" s="289"/>
      <c r="T340" s="289"/>
      <c r="U340" s="289"/>
      <c r="V340" s="289"/>
      <c r="W340" s="289"/>
    </row>
    <row r="341" spans="7:23" s="290" customFormat="1" x14ac:dyDescent="0.3">
      <c r="G341" s="289"/>
      <c r="H341" s="289"/>
      <c r="I341" s="289"/>
      <c r="J341" s="289"/>
      <c r="K341" s="289"/>
      <c r="L341" s="289"/>
      <c r="M341" s="289"/>
      <c r="N341" s="289"/>
      <c r="O341" s="289"/>
      <c r="P341" s="289"/>
      <c r="Q341" s="289"/>
      <c r="R341" s="289"/>
      <c r="S341" s="289"/>
      <c r="T341" s="289"/>
      <c r="U341" s="289"/>
      <c r="V341" s="289"/>
      <c r="W341" s="289"/>
    </row>
    <row r="342" spans="7:23" s="290" customFormat="1" x14ac:dyDescent="0.3">
      <c r="G342" s="289"/>
      <c r="H342" s="289"/>
      <c r="I342" s="289"/>
      <c r="J342" s="289"/>
      <c r="K342" s="289"/>
      <c r="L342" s="289"/>
      <c r="M342" s="289"/>
      <c r="N342" s="289"/>
      <c r="O342" s="289"/>
      <c r="P342" s="289"/>
      <c r="Q342" s="289"/>
      <c r="R342" s="289"/>
      <c r="S342" s="289"/>
      <c r="T342" s="289"/>
      <c r="U342" s="289"/>
      <c r="V342" s="289"/>
      <c r="W342" s="289"/>
    </row>
    <row r="343" spans="7:23" s="290" customFormat="1" x14ac:dyDescent="0.3">
      <c r="G343" s="289"/>
      <c r="H343" s="289"/>
      <c r="I343" s="289"/>
      <c r="J343" s="289"/>
      <c r="K343" s="289"/>
      <c r="L343" s="289"/>
      <c r="M343" s="289"/>
      <c r="N343" s="289"/>
      <c r="O343" s="289"/>
      <c r="P343" s="289"/>
      <c r="Q343" s="289"/>
      <c r="R343" s="289"/>
      <c r="S343" s="289"/>
      <c r="T343" s="289"/>
      <c r="U343" s="289"/>
      <c r="V343" s="289"/>
      <c r="W343" s="289"/>
    </row>
    <row r="344" spans="7:23" s="290" customFormat="1" x14ac:dyDescent="0.3">
      <c r="G344" s="289"/>
      <c r="H344" s="289"/>
      <c r="I344" s="289"/>
      <c r="J344" s="289"/>
      <c r="K344" s="289"/>
      <c r="L344" s="289"/>
      <c r="M344" s="289"/>
      <c r="N344" s="289"/>
      <c r="O344" s="289"/>
      <c r="P344" s="289"/>
      <c r="Q344" s="289"/>
      <c r="R344" s="289"/>
      <c r="S344" s="289"/>
      <c r="T344" s="289"/>
      <c r="U344" s="289"/>
      <c r="V344" s="289"/>
      <c r="W344" s="289"/>
    </row>
    <row r="345" spans="7:23" s="290" customFormat="1" x14ac:dyDescent="0.3">
      <c r="G345" s="289"/>
      <c r="H345" s="289"/>
      <c r="I345" s="289"/>
      <c r="J345" s="289"/>
      <c r="K345" s="289"/>
      <c r="L345" s="289"/>
      <c r="M345" s="289"/>
      <c r="N345" s="289"/>
      <c r="O345" s="289"/>
      <c r="P345" s="289"/>
      <c r="Q345" s="289"/>
      <c r="R345" s="289"/>
      <c r="S345" s="289"/>
      <c r="T345" s="289"/>
      <c r="U345" s="289"/>
      <c r="V345" s="289"/>
      <c r="W345" s="289"/>
    </row>
    <row r="346" spans="7:23" s="290" customFormat="1" x14ac:dyDescent="0.3">
      <c r="G346" s="289"/>
      <c r="H346" s="289"/>
      <c r="I346" s="289"/>
      <c r="J346" s="289"/>
      <c r="K346" s="289"/>
      <c r="L346" s="289"/>
      <c r="M346" s="289"/>
      <c r="N346" s="289"/>
      <c r="O346" s="289"/>
      <c r="P346" s="289"/>
      <c r="Q346" s="289"/>
      <c r="R346" s="289"/>
      <c r="S346" s="289"/>
      <c r="T346" s="289"/>
      <c r="U346" s="289"/>
      <c r="V346" s="289"/>
      <c r="W346" s="289"/>
    </row>
    <row r="347" spans="7:23" s="290" customFormat="1" x14ac:dyDescent="0.3">
      <c r="G347" s="289"/>
      <c r="H347" s="289"/>
      <c r="I347" s="289"/>
      <c r="J347" s="289"/>
      <c r="K347" s="289"/>
      <c r="L347" s="289"/>
      <c r="M347" s="289"/>
      <c r="N347" s="289"/>
      <c r="O347" s="289"/>
      <c r="P347" s="289"/>
      <c r="Q347" s="289"/>
      <c r="R347" s="289"/>
      <c r="S347" s="289"/>
      <c r="T347" s="289"/>
      <c r="U347" s="289"/>
      <c r="V347" s="289"/>
      <c r="W347" s="289"/>
    </row>
    <row r="348" spans="7:23" s="290" customFormat="1" x14ac:dyDescent="0.3">
      <c r="G348" s="289"/>
      <c r="H348" s="289"/>
      <c r="I348" s="289"/>
      <c r="J348" s="289"/>
      <c r="K348" s="289"/>
      <c r="L348" s="289"/>
      <c r="M348" s="289"/>
      <c r="N348" s="289"/>
      <c r="O348" s="289"/>
      <c r="P348" s="289"/>
      <c r="Q348" s="289"/>
      <c r="R348" s="289"/>
      <c r="S348" s="289"/>
      <c r="T348" s="289"/>
      <c r="U348" s="289"/>
      <c r="V348" s="289"/>
      <c r="W348" s="289"/>
    </row>
    <row r="349" spans="7:23" s="290" customFormat="1" x14ac:dyDescent="0.3">
      <c r="G349" s="289"/>
      <c r="H349" s="289"/>
      <c r="I349" s="289"/>
      <c r="J349" s="289"/>
      <c r="K349" s="289"/>
      <c r="L349" s="289"/>
      <c r="M349" s="289"/>
      <c r="N349" s="289"/>
      <c r="O349" s="289"/>
      <c r="P349" s="289"/>
      <c r="Q349" s="289"/>
      <c r="R349" s="289"/>
      <c r="S349" s="289"/>
      <c r="T349" s="289"/>
      <c r="U349" s="289"/>
      <c r="V349" s="289"/>
      <c r="W349" s="289"/>
    </row>
    <row r="350" spans="7:23" s="290" customFormat="1" x14ac:dyDescent="0.3">
      <c r="G350" s="289"/>
      <c r="H350" s="289"/>
      <c r="I350" s="289"/>
      <c r="J350" s="289"/>
      <c r="K350" s="289"/>
      <c r="L350" s="289"/>
      <c r="M350" s="289"/>
      <c r="N350" s="289"/>
      <c r="O350" s="289"/>
      <c r="P350" s="289"/>
      <c r="Q350" s="289"/>
      <c r="R350" s="289"/>
      <c r="S350" s="289"/>
      <c r="T350" s="289"/>
      <c r="U350" s="289"/>
      <c r="V350" s="289"/>
      <c r="W350" s="289"/>
    </row>
    <row r="351" spans="7:23" s="290" customFormat="1" x14ac:dyDescent="0.3">
      <c r="G351" s="289"/>
      <c r="H351" s="289"/>
      <c r="I351" s="289"/>
      <c r="J351" s="289"/>
      <c r="K351" s="289"/>
      <c r="L351" s="289"/>
      <c r="M351" s="289"/>
      <c r="N351" s="289"/>
      <c r="O351" s="289"/>
      <c r="P351" s="289"/>
      <c r="Q351" s="289"/>
      <c r="R351" s="289"/>
      <c r="S351" s="289"/>
      <c r="T351" s="289"/>
      <c r="U351" s="289"/>
      <c r="V351" s="289"/>
      <c r="W351" s="289"/>
    </row>
    <row r="352" spans="7:23" s="290" customFormat="1" x14ac:dyDescent="0.3">
      <c r="G352" s="289"/>
      <c r="H352" s="289"/>
      <c r="I352" s="289"/>
      <c r="J352" s="289"/>
      <c r="K352" s="289"/>
      <c r="L352" s="289"/>
      <c r="M352" s="289"/>
      <c r="N352" s="289"/>
      <c r="O352" s="289"/>
      <c r="P352" s="289"/>
      <c r="Q352" s="289"/>
      <c r="R352" s="289"/>
      <c r="S352" s="289"/>
      <c r="T352" s="289"/>
      <c r="U352" s="289"/>
      <c r="V352" s="289"/>
      <c r="W352" s="289"/>
    </row>
    <row r="353" spans="7:23" s="290" customFormat="1" x14ac:dyDescent="0.3">
      <c r="G353" s="289"/>
      <c r="H353" s="289"/>
      <c r="I353" s="289"/>
      <c r="J353" s="289"/>
      <c r="K353" s="289"/>
      <c r="L353" s="289"/>
      <c r="M353" s="289"/>
      <c r="N353" s="289"/>
      <c r="O353" s="289"/>
      <c r="P353" s="289"/>
      <c r="Q353" s="289"/>
      <c r="R353" s="289"/>
      <c r="S353" s="289"/>
      <c r="T353" s="289"/>
      <c r="U353" s="289"/>
      <c r="V353" s="289"/>
      <c r="W353" s="289"/>
    </row>
    <row r="354" spans="7:23" s="290" customFormat="1" x14ac:dyDescent="0.3">
      <c r="G354" s="289"/>
      <c r="H354" s="289"/>
      <c r="I354" s="289"/>
      <c r="J354" s="289"/>
      <c r="K354" s="289"/>
      <c r="L354" s="289"/>
      <c r="M354" s="289"/>
      <c r="N354" s="289"/>
      <c r="O354" s="289"/>
      <c r="P354" s="289"/>
      <c r="Q354" s="289"/>
      <c r="R354" s="289"/>
      <c r="S354" s="289"/>
      <c r="T354" s="289"/>
      <c r="U354" s="289"/>
      <c r="V354" s="289"/>
      <c r="W354" s="289"/>
    </row>
    <row r="355" spans="7:23" s="290" customFormat="1" x14ac:dyDescent="0.3">
      <c r="G355" s="289"/>
      <c r="H355" s="289"/>
      <c r="I355" s="289"/>
      <c r="J355" s="289"/>
      <c r="K355" s="289"/>
      <c r="L355" s="289"/>
      <c r="M355" s="289"/>
      <c r="N355" s="289"/>
      <c r="O355" s="289"/>
      <c r="P355" s="289"/>
      <c r="Q355" s="289"/>
      <c r="R355" s="289"/>
      <c r="S355" s="289"/>
      <c r="T355" s="289"/>
      <c r="U355" s="289"/>
      <c r="V355" s="289"/>
      <c r="W355" s="289"/>
    </row>
    <row r="356" spans="7:23" s="290" customFormat="1" x14ac:dyDescent="0.3">
      <c r="G356" s="289"/>
      <c r="H356" s="289"/>
      <c r="I356" s="289"/>
      <c r="J356" s="289"/>
      <c r="K356" s="289"/>
      <c r="L356" s="289"/>
      <c r="M356" s="289"/>
      <c r="N356" s="289"/>
      <c r="O356" s="289"/>
      <c r="P356" s="289"/>
      <c r="Q356" s="289"/>
      <c r="R356" s="289"/>
      <c r="S356" s="289"/>
      <c r="T356" s="289"/>
      <c r="U356" s="289"/>
      <c r="V356" s="289"/>
      <c r="W356" s="289"/>
    </row>
    <row r="357" spans="7:23" s="290" customFormat="1" x14ac:dyDescent="0.3">
      <c r="G357" s="289"/>
      <c r="H357" s="289"/>
      <c r="I357" s="289"/>
      <c r="J357" s="289"/>
      <c r="K357" s="289"/>
      <c r="L357" s="289"/>
      <c r="M357" s="289"/>
      <c r="N357" s="289"/>
      <c r="O357" s="289"/>
      <c r="P357" s="289"/>
      <c r="Q357" s="289"/>
      <c r="R357" s="289"/>
      <c r="S357" s="289"/>
      <c r="T357" s="289"/>
      <c r="U357" s="289"/>
      <c r="V357" s="289"/>
      <c r="W357" s="289"/>
    </row>
    <row r="358" spans="7:23" s="290" customFormat="1" x14ac:dyDescent="0.3">
      <c r="G358" s="289"/>
      <c r="H358" s="289"/>
      <c r="I358" s="289"/>
      <c r="J358" s="289"/>
      <c r="K358" s="289"/>
      <c r="L358" s="289"/>
      <c r="M358" s="289"/>
      <c r="N358" s="289"/>
      <c r="O358" s="289"/>
      <c r="P358" s="289"/>
      <c r="Q358" s="289"/>
      <c r="R358" s="289"/>
      <c r="S358" s="289"/>
      <c r="T358" s="289"/>
      <c r="U358" s="289"/>
      <c r="V358" s="289"/>
      <c r="W358" s="289"/>
    </row>
    <row r="359" spans="7:23" s="290" customFormat="1" x14ac:dyDescent="0.3">
      <c r="G359" s="289"/>
      <c r="H359" s="289"/>
      <c r="I359" s="289"/>
      <c r="J359" s="289"/>
      <c r="K359" s="289"/>
      <c r="L359" s="289"/>
      <c r="M359" s="289"/>
      <c r="N359" s="289"/>
      <c r="O359" s="289"/>
      <c r="P359" s="289"/>
      <c r="Q359" s="289"/>
      <c r="R359" s="289"/>
      <c r="S359" s="289"/>
      <c r="T359" s="289"/>
      <c r="U359" s="289"/>
      <c r="V359" s="289"/>
      <c r="W359" s="289"/>
    </row>
    <row r="360" spans="7:23" s="290" customFormat="1" x14ac:dyDescent="0.3">
      <c r="G360" s="289"/>
      <c r="H360" s="289"/>
      <c r="I360" s="289"/>
      <c r="J360" s="289"/>
      <c r="K360" s="289"/>
      <c r="L360" s="289"/>
      <c r="M360" s="289"/>
      <c r="N360" s="289"/>
      <c r="O360" s="289"/>
      <c r="P360" s="289"/>
      <c r="Q360" s="289"/>
      <c r="R360" s="289"/>
      <c r="S360" s="289"/>
      <c r="T360" s="289"/>
      <c r="U360" s="289"/>
      <c r="V360" s="289"/>
      <c r="W360" s="289"/>
    </row>
    <row r="361" spans="7:23" s="290" customFormat="1" x14ac:dyDescent="0.3">
      <c r="G361" s="289"/>
      <c r="H361" s="289"/>
      <c r="I361" s="289"/>
      <c r="J361" s="289"/>
      <c r="K361" s="289"/>
      <c r="L361" s="289"/>
      <c r="M361" s="289"/>
      <c r="N361" s="289"/>
      <c r="O361" s="289"/>
      <c r="P361" s="289"/>
      <c r="Q361" s="289"/>
      <c r="R361" s="289"/>
      <c r="S361" s="289"/>
      <c r="T361" s="289"/>
      <c r="U361" s="289"/>
      <c r="V361" s="289"/>
      <c r="W361" s="289"/>
    </row>
    <row r="362" spans="7:23" s="290" customFormat="1" x14ac:dyDescent="0.3">
      <c r="G362" s="289"/>
      <c r="H362" s="289"/>
      <c r="I362" s="289"/>
      <c r="J362" s="289"/>
      <c r="K362" s="289"/>
      <c r="L362" s="289"/>
      <c r="M362" s="289"/>
      <c r="N362" s="289"/>
      <c r="O362" s="289"/>
      <c r="P362" s="289"/>
      <c r="Q362" s="289"/>
      <c r="R362" s="289"/>
      <c r="S362" s="289"/>
      <c r="T362" s="289"/>
      <c r="U362" s="289"/>
      <c r="V362" s="289"/>
      <c r="W362" s="289"/>
    </row>
    <row r="363" spans="7:23" s="290" customFormat="1" x14ac:dyDescent="0.3">
      <c r="G363" s="289"/>
      <c r="H363" s="289"/>
      <c r="I363" s="289"/>
      <c r="J363" s="289"/>
      <c r="K363" s="289"/>
      <c r="L363" s="289"/>
      <c r="M363" s="289"/>
      <c r="N363" s="289"/>
      <c r="O363" s="289"/>
      <c r="P363" s="289"/>
      <c r="Q363" s="289"/>
      <c r="R363" s="289"/>
      <c r="S363" s="289"/>
      <c r="T363" s="289"/>
      <c r="U363" s="289"/>
      <c r="V363" s="289"/>
      <c r="W363" s="289"/>
    </row>
    <row r="364" spans="7:23" s="290" customFormat="1" x14ac:dyDescent="0.3">
      <c r="G364" s="289"/>
      <c r="H364" s="289"/>
      <c r="I364" s="289"/>
      <c r="J364" s="289"/>
      <c r="K364" s="289"/>
      <c r="L364" s="289"/>
      <c r="M364" s="289"/>
      <c r="N364" s="289"/>
      <c r="O364" s="289"/>
      <c r="P364" s="289"/>
      <c r="Q364" s="289"/>
      <c r="R364" s="289"/>
      <c r="S364" s="289"/>
      <c r="T364" s="289"/>
      <c r="U364" s="289"/>
      <c r="V364" s="289"/>
      <c r="W364" s="289"/>
    </row>
    <row r="365" spans="7:23" s="290" customFormat="1" x14ac:dyDescent="0.3">
      <c r="G365" s="289"/>
      <c r="H365" s="289"/>
      <c r="I365" s="289"/>
      <c r="J365" s="289"/>
      <c r="K365" s="289"/>
      <c r="L365" s="289"/>
      <c r="M365" s="289"/>
      <c r="N365" s="289"/>
      <c r="O365" s="289"/>
      <c r="P365" s="289"/>
      <c r="Q365" s="289"/>
      <c r="R365" s="289"/>
      <c r="S365" s="289"/>
      <c r="T365" s="289"/>
      <c r="U365" s="289"/>
      <c r="V365" s="289"/>
      <c r="W365" s="289"/>
    </row>
    <row r="366" spans="7:23" s="290" customFormat="1" x14ac:dyDescent="0.3">
      <c r="G366" s="289"/>
      <c r="H366" s="289"/>
      <c r="I366" s="289"/>
      <c r="J366" s="289"/>
      <c r="K366" s="289"/>
      <c r="L366" s="289"/>
      <c r="M366" s="289"/>
      <c r="N366" s="289"/>
      <c r="O366" s="289"/>
      <c r="P366" s="289"/>
      <c r="Q366" s="289"/>
      <c r="R366" s="289"/>
      <c r="S366" s="289"/>
      <c r="T366" s="289"/>
      <c r="U366" s="289"/>
      <c r="V366" s="289"/>
      <c r="W366" s="289"/>
    </row>
    <row r="367" spans="7:23" s="290" customFormat="1" x14ac:dyDescent="0.3">
      <c r="G367" s="289"/>
      <c r="H367" s="289"/>
      <c r="I367" s="289"/>
      <c r="J367" s="289"/>
      <c r="K367" s="289"/>
      <c r="L367" s="289"/>
      <c r="M367" s="289"/>
      <c r="N367" s="289"/>
      <c r="O367" s="289"/>
      <c r="P367" s="289"/>
      <c r="Q367" s="289"/>
      <c r="R367" s="289"/>
      <c r="S367" s="289"/>
      <c r="T367" s="289"/>
      <c r="U367" s="289"/>
      <c r="V367" s="289"/>
      <c r="W367" s="289"/>
    </row>
    <row r="368" spans="7:23" s="290" customFormat="1" x14ac:dyDescent="0.3">
      <c r="G368" s="289"/>
      <c r="H368" s="289"/>
      <c r="I368" s="289"/>
      <c r="J368" s="289"/>
      <c r="K368" s="289"/>
      <c r="L368" s="289"/>
      <c r="M368" s="289"/>
      <c r="N368" s="289"/>
      <c r="O368" s="289"/>
      <c r="P368" s="289"/>
      <c r="Q368" s="289"/>
      <c r="R368" s="289"/>
      <c r="S368" s="289"/>
      <c r="T368" s="289"/>
      <c r="U368" s="289"/>
      <c r="V368" s="289"/>
      <c r="W368" s="289"/>
    </row>
    <row r="369" spans="7:23" s="290" customFormat="1" x14ac:dyDescent="0.3">
      <c r="G369" s="289"/>
      <c r="H369" s="289"/>
      <c r="I369" s="289"/>
      <c r="J369" s="289"/>
      <c r="K369" s="289"/>
      <c r="L369" s="289"/>
      <c r="M369" s="289"/>
      <c r="N369" s="289"/>
      <c r="O369" s="289"/>
      <c r="P369" s="289"/>
      <c r="Q369" s="289"/>
      <c r="R369" s="289"/>
      <c r="S369" s="289"/>
      <c r="T369" s="289"/>
      <c r="U369" s="289"/>
      <c r="V369" s="289"/>
      <c r="W369" s="289"/>
    </row>
    <row r="370" spans="7:23" s="290" customFormat="1" x14ac:dyDescent="0.3">
      <c r="G370" s="289"/>
      <c r="H370" s="289"/>
      <c r="I370" s="289"/>
      <c r="J370" s="289"/>
      <c r="K370" s="289"/>
      <c r="L370" s="289"/>
      <c r="M370" s="289"/>
      <c r="N370" s="289"/>
      <c r="O370" s="289"/>
      <c r="P370" s="289"/>
      <c r="Q370" s="289"/>
      <c r="R370" s="289"/>
      <c r="S370" s="289"/>
      <c r="T370" s="289"/>
      <c r="U370" s="289"/>
      <c r="V370" s="289"/>
      <c r="W370" s="289"/>
    </row>
    <row r="371" spans="7:23" s="290" customFormat="1" x14ac:dyDescent="0.3">
      <c r="G371" s="289"/>
      <c r="H371" s="289"/>
      <c r="I371" s="289"/>
      <c r="J371" s="289"/>
      <c r="K371" s="289"/>
      <c r="L371" s="289"/>
      <c r="M371" s="289"/>
      <c r="N371" s="289"/>
      <c r="O371" s="289"/>
      <c r="P371" s="289"/>
      <c r="Q371" s="289"/>
      <c r="R371" s="289"/>
      <c r="S371" s="289"/>
      <c r="T371" s="289"/>
      <c r="U371" s="289"/>
      <c r="V371" s="289"/>
      <c r="W371" s="289"/>
    </row>
    <row r="372" spans="7:23" s="290" customFormat="1" x14ac:dyDescent="0.3">
      <c r="G372" s="289"/>
      <c r="H372" s="289"/>
      <c r="I372" s="289"/>
      <c r="J372" s="289"/>
      <c r="K372" s="289"/>
      <c r="L372" s="289"/>
      <c r="M372" s="289"/>
      <c r="N372" s="289"/>
      <c r="O372" s="289"/>
      <c r="P372" s="289"/>
      <c r="Q372" s="289"/>
      <c r="R372" s="289"/>
      <c r="S372" s="289"/>
      <c r="T372" s="289"/>
      <c r="U372" s="289"/>
      <c r="V372" s="289"/>
      <c r="W372" s="289"/>
    </row>
    <row r="373" spans="7:23" s="290" customFormat="1" x14ac:dyDescent="0.3">
      <c r="G373" s="289"/>
      <c r="H373" s="289"/>
      <c r="I373" s="289"/>
      <c r="J373" s="289"/>
      <c r="K373" s="289"/>
      <c r="L373" s="289"/>
      <c r="M373" s="289"/>
      <c r="N373" s="289"/>
      <c r="O373" s="289"/>
      <c r="P373" s="289"/>
      <c r="Q373" s="289"/>
      <c r="R373" s="289"/>
      <c r="S373" s="289"/>
      <c r="T373" s="289"/>
      <c r="U373" s="289"/>
      <c r="V373" s="289"/>
      <c r="W373" s="289"/>
    </row>
    <row r="374" spans="7:23" s="290" customFormat="1" x14ac:dyDescent="0.3">
      <c r="G374" s="289"/>
      <c r="H374" s="289"/>
      <c r="I374" s="289"/>
      <c r="J374" s="289"/>
      <c r="K374" s="289"/>
      <c r="L374" s="289"/>
      <c r="M374" s="289"/>
      <c r="N374" s="289"/>
      <c r="O374" s="289"/>
      <c r="P374" s="289"/>
      <c r="Q374" s="289"/>
      <c r="R374" s="289"/>
      <c r="S374" s="289"/>
      <c r="T374" s="289"/>
      <c r="U374" s="289"/>
      <c r="V374" s="289"/>
      <c r="W374" s="289"/>
    </row>
    <row r="375" spans="7:23" s="290" customFormat="1" x14ac:dyDescent="0.3">
      <c r="G375" s="289"/>
      <c r="H375" s="289"/>
      <c r="I375" s="289"/>
      <c r="J375" s="289"/>
      <c r="K375" s="289"/>
      <c r="L375" s="289"/>
      <c r="M375" s="289"/>
      <c r="N375" s="289"/>
      <c r="O375" s="289"/>
      <c r="P375" s="289"/>
      <c r="Q375" s="289"/>
      <c r="R375" s="289"/>
      <c r="S375" s="289"/>
      <c r="T375" s="289"/>
      <c r="U375" s="289"/>
      <c r="V375" s="289"/>
      <c r="W375" s="289"/>
    </row>
    <row r="376" spans="7:23" s="290" customFormat="1" x14ac:dyDescent="0.3">
      <c r="G376" s="289"/>
      <c r="H376" s="289"/>
      <c r="I376" s="289"/>
      <c r="J376" s="289"/>
      <c r="K376" s="289"/>
      <c r="L376" s="289"/>
      <c r="M376" s="289"/>
      <c r="N376" s="289"/>
      <c r="O376" s="289"/>
      <c r="P376" s="289"/>
      <c r="Q376" s="289"/>
      <c r="R376" s="289"/>
      <c r="S376" s="289"/>
      <c r="T376" s="289"/>
      <c r="U376" s="289"/>
      <c r="V376" s="289"/>
      <c r="W376" s="289"/>
    </row>
    <row r="377" spans="7:23" s="290" customFormat="1" x14ac:dyDescent="0.3"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89"/>
      <c r="R377" s="289"/>
      <c r="S377" s="289"/>
      <c r="T377" s="289"/>
      <c r="U377" s="289"/>
      <c r="V377" s="289"/>
      <c r="W377" s="289"/>
    </row>
    <row r="378" spans="7:23" s="290" customFormat="1" x14ac:dyDescent="0.3"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289"/>
      <c r="S378" s="289"/>
      <c r="T378" s="289"/>
      <c r="U378" s="289"/>
      <c r="V378" s="289"/>
      <c r="W378" s="289"/>
    </row>
    <row r="379" spans="7:23" s="290" customFormat="1" x14ac:dyDescent="0.3">
      <c r="G379" s="289"/>
      <c r="H379" s="289"/>
      <c r="I379" s="289"/>
      <c r="J379" s="289"/>
      <c r="K379" s="289"/>
      <c r="L379" s="289"/>
      <c r="M379" s="289"/>
      <c r="N379" s="289"/>
      <c r="O379" s="289"/>
      <c r="P379" s="289"/>
      <c r="Q379" s="289"/>
      <c r="R379" s="289"/>
      <c r="S379" s="289"/>
      <c r="T379" s="289"/>
      <c r="U379" s="289"/>
      <c r="V379" s="289"/>
      <c r="W379" s="289"/>
    </row>
    <row r="380" spans="7:23" s="290" customFormat="1" x14ac:dyDescent="0.3">
      <c r="G380" s="289"/>
      <c r="H380" s="289"/>
      <c r="I380" s="289"/>
      <c r="J380" s="289"/>
      <c r="K380" s="289"/>
      <c r="L380" s="289"/>
      <c r="M380" s="289"/>
      <c r="N380" s="289"/>
      <c r="O380" s="289"/>
      <c r="P380" s="289"/>
      <c r="Q380" s="289"/>
      <c r="R380" s="289"/>
      <c r="S380" s="289"/>
      <c r="T380" s="289"/>
      <c r="U380" s="289"/>
      <c r="V380" s="289"/>
      <c r="W380" s="289"/>
    </row>
    <row r="381" spans="7:23" s="290" customFormat="1" x14ac:dyDescent="0.3">
      <c r="G381" s="289"/>
      <c r="H381" s="289"/>
      <c r="I381" s="289"/>
      <c r="J381" s="289"/>
      <c r="K381" s="289"/>
      <c r="L381" s="289"/>
      <c r="M381" s="289"/>
      <c r="N381" s="289"/>
      <c r="O381" s="289"/>
      <c r="P381" s="289"/>
      <c r="Q381" s="289"/>
      <c r="R381" s="289"/>
      <c r="S381" s="289"/>
      <c r="T381" s="289"/>
      <c r="U381" s="289"/>
      <c r="V381" s="289"/>
      <c r="W381" s="289"/>
    </row>
    <row r="382" spans="7:23" s="290" customFormat="1" x14ac:dyDescent="0.3">
      <c r="G382" s="289"/>
      <c r="H382" s="289"/>
      <c r="I382" s="289"/>
      <c r="J382" s="289"/>
      <c r="K382" s="289"/>
      <c r="L382" s="289"/>
      <c r="M382" s="289"/>
      <c r="N382" s="289"/>
      <c r="O382" s="289"/>
      <c r="P382" s="289"/>
      <c r="Q382" s="289"/>
      <c r="R382" s="289"/>
      <c r="S382" s="289"/>
      <c r="T382" s="289"/>
      <c r="U382" s="289"/>
      <c r="V382" s="289"/>
      <c r="W382" s="289"/>
    </row>
    <row r="383" spans="7:23" s="290" customFormat="1" x14ac:dyDescent="0.3">
      <c r="G383" s="289"/>
      <c r="H383" s="289"/>
      <c r="I383" s="289"/>
      <c r="J383" s="289"/>
      <c r="K383" s="289"/>
      <c r="L383" s="289"/>
      <c r="M383" s="289"/>
      <c r="N383" s="289"/>
      <c r="O383" s="289"/>
      <c r="P383" s="289"/>
      <c r="Q383" s="289"/>
      <c r="R383" s="289"/>
      <c r="S383" s="289"/>
      <c r="T383" s="289"/>
      <c r="U383" s="289"/>
      <c r="V383" s="289"/>
      <c r="W383" s="289"/>
    </row>
    <row r="384" spans="7:23" s="290" customFormat="1" x14ac:dyDescent="0.3">
      <c r="G384" s="289"/>
      <c r="H384" s="289"/>
      <c r="I384" s="289"/>
      <c r="J384" s="289"/>
      <c r="K384" s="289"/>
      <c r="L384" s="289"/>
      <c r="M384" s="289"/>
      <c r="N384" s="289"/>
      <c r="O384" s="289"/>
      <c r="P384" s="289"/>
      <c r="Q384" s="289"/>
      <c r="R384" s="289"/>
      <c r="S384" s="289"/>
      <c r="T384" s="289"/>
      <c r="U384" s="289"/>
      <c r="V384" s="289"/>
      <c r="W384" s="289"/>
    </row>
    <row r="385" spans="7:23" s="290" customFormat="1" x14ac:dyDescent="0.3">
      <c r="G385" s="289"/>
      <c r="H385" s="289"/>
      <c r="I385" s="289"/>
      <c r="J385" s="289"/>
      <c r="K385" s="289"/>
      <c r="L385" s="289"/>
      <c r="M385" s="289"/>
      <c r="N385" s="289"/>
      <c r="O385" s="289"/>
      <c r="P385" s="289"/>
      <c r="Q385" s="289"/>
      <c r="R385" s="289"/>
      <c r="S385" s="289"/>
      <c r="T385" s="289"/>
      <c r="U385" s="289"/>
      <c r="V385" s="289"/>
      <c r="W385" s="289"/>
    </row>
    <row r="386" spans="7:23" s="290" customFormat="1" x14ac:dyDescent="0.3">
      <c r="G386" s="289"/>
      <c r="H386" s="289"/>
      <c r="I386" s="289"/>
      <c r="J386" s="289"/>
      <c r="K386" s="289"/>
      <c r="L386" s="289"/>
      <c r="M386" s="289"/>
      <c r="N386" s="289"/>
      <c r="O386" s="289"/>
      <c r="P386" s="289"/>
      <c r="Q386" s="289"/>
      <c r="R386" s="289"/>
      <c r="S386" s="289"/>
      <c r="T386" s="289"/>
      <c r="U386" s="289"/>
      <c r="V386" s="289"/>
      <c r="W386" s="289"/>
    </row>
    <row r="387" spans="7:23" s="290" customFormat="1" x14ac:dyDescent="0.3">
      <c r="G387" s="289"/>
      <c r="H387" s="289"/>
      <c r="I387" s="289"/>
      <c r="J387" s="289"/>
      <c r="K387" s="289"/>
      <c r="L387" s="289"/>
      <c r="M387" s="289"/>
      <c r="N387" s="289"/>
      <c r="O387" s="289"/>
      <c r="P387" s="289"/>
      <c r="Q387" s="289"/>
      <c r="R387" s="289"/>
      <c r="S387" s="289"/>
      <c r="T387" s="289"/>
      <c r="U387" s="289"/>
      <c r="V387" s="289"/>
      <c r="W387" s="289"/>
    </row>
    <row r="388" spans="7:23" s="290" customFormat="1" x14ac:dyDescent="0.3">
      <c r="G388" s="289"/>
      <c r="H388" s="289"/>
      <c r="I388" s="289"/>
      <c r="J388" s="289"/>
      <c r="K388" s="289"/>
      <c r="L388" s="289"/>
      <c r="M388" s="289"/>
      <c r="N388" s="289"/>
      <c r="O388" s="289"/>
      <c r="P388" s="289"/>
      <c r="Q388" s="289"/>
      <c r="R388" s="289"/>
      <c r="S388" s="289"/>
      <c r="T388" s="289"/>
      <c r="U388" s="289"/>
      <c r="V388" s="289"/>
      <c r="W388" s="289"/>
    </row>
    <row r="389" spans="7:23" s="290" customFormat="1" x14ac:dyDescent="0.3">
      <c r="G389" s="289"/>
      <c r="H389" s="289"/>
      <c r="I389" s="289"/>
      <c r="J389" s="289"/>
      <c r="K389" s="289"/>
      <c r="L389" s="289"/>
      <c r="M389" s="289"/>
      <c r="N389" s="289"/>
      <c r="O389" s="289"/>
      <c r="P389" s="289"/>
      <c r="Q389" s="289"/>
      <c r="R389" s="289"/>
      <c r="S389" s="289"/>
      <c r="T389" s="289"/>
      <c r="U389" s="289"/>
      <c r="V389" s="289"/>
      <c r="W389" s="289"/>
    </row>
    <row r="390" spans="7:23" s="290" customFormat="1" x14ac:dyDescent="0.3">
      <c r="G390" s="289"/>
      <c r="H390" s="289"/>
      <c r="I390" s="289"/>
      <c r="J390" s="289"/>
      <c r="K390" s="289"/>
      <c r="L390" s="289"/>
      <c r="M390" s="289"/>
      <c r="N390" s="289"/>
      <c r="O390" s="289"/>
      <c r="P390" s="289"/>
      <c r="Q390" s="289"/>
      <c r="R390" s="289"/>
      <c r="S390" s="289"/>
      <c r="T390" s="289"/>
      <c r="U390" s="289"/>
      <c r="V390" s="289"/>
      <c r="W390" s="289"/>
    </row>
    <row r="391" spans="7:23" s="290" customFormat="1" x14ac:dyDescent="0.3">
      <c r="G391" s="289"/>
      <c r="H391" s="289"/>
      <c r="I391" s="289"/>
      <c r="J391" s="289"/>
      <c r="K391" s="289"/>
      <c r="L391" s="289"/>
      <c r="M391" s="289"/>
      <c r="N391" s="289"/>
      <c r="O391" s="289"/>
      <c r="P391" s="289"/>
      <c r="Q391" s="289"/>
      <c r="R391" s="289"/>
      <c r="S391" s="289"/>
      <c r="T391" s="289"/>
      <c r="U391" s="289"/>
      <c r="V391" s="289"/>
      <c r="W391" s="289"/>
    </row>
    <row r="392" spans="7:23" s="290" customFormat="1" x14ac:dyDescent="0.3">
      <c r="G392" s="289"/>
      <c r="H392" s="289"/>
      <c r="I392" s="289"/>
      <c r="J392" s="289"/>
      <c r="K392" s="289"/>
      <c r="L392" s="289"/>
      <c r="M392" s="289"/>
      <c r="N392" s="289"/>
      <c r="O392" s="289"/>
      <c r="P392" s="289"/>
      <c r="Q392" s="289"/>
      <c r="R392" s="289"/>
      <c r="S392" s="289"/>
      <c r="T392" s="289"/>
      <c r="U392" s="289"/>
      <c r="V392" s="289"/>
      <c r="W392" s="289"/>
    </row>
    <row r="393" spans="7:23" s="290" customFormat="1" x14ac:dyDescent="0.3">
      <c r="G393" s="289"/>
      <c r="H393" s="289"/>
      <c r="I393" s="289"/>
      <c r="J393" s="289"/>
      <c r="K393" s="289"/>
      <c r="L393" s="289"/>
      <c r="M393" s="289"/>
      <c r="N393" s="289"/>
      <c r="O393" s="289"/>
      <c r="P393" s="289"/>
      <c r="Q393" s="289"/>
      <c r="R393" s="289"/>
      <c r="S393" s="289"/>
      <c r="T393" s="289"/>
      <c r="U393" s="289"/>
      <c r="V393" s="289"/>
      <c r="W393" s="289"/>
    </row>
    <row r="394" spans="7:23" s="290" customFormat="1" x14ac:dyDescent="0.3">
      <c r="G394" s="289"/>
      <c r="H394" s="289"/>
      <c r="I394" s="289"/>
      <c r="J394" s="289"/>
      <c r="K394" s="289"/>
      <c r="L394" s="289"/>
      <c r="M394" s="289"/>
      <c r="N394" s="289"/>
      <c r="O394" s="289"/>
      <c r="P394" s="289"/>
      <c r="Q394" s="289"/>
      <c r="R394" s="289"/>
      <c r="S394" s="289"/>
      <c r="T394" s="289"/>
      <c r="U394" s="289"/>
      <c r="V394" s="289"/>
      <c r="W394" s="289"/>
    </row>
    <row r="395" spans="7:23" s="290" customFormat="1" x14ac:dyDescent="0.3">
      <c r="G395" s="289"/>
      <c r="H395" s="289"/>
      <c r="I395" s="289"/>
      <c r="J395" s="289"/>
      <c r="K395" s="289"/>
      <c r="L395" s="289"/>
      <c r="M395" s="289"/>
      <c r="N395" s="289"/>
      <c r="O395" s="289"/>
      <c r="P395" s="289"/>
      <c r="Q395" s="289"/>
      <c r="R395" s="289"/>
      <c r="S395" s="289"/>
      <c r="T395" s="289"/>
      <c r="U395" s="289"/>
      <c r="V395" s="289"/>
      <c r="W395" s="289"/>
    </row>
    <row r="396" spans="7:23" s="290" customFormat="1" x14ac:dyDescent="0.3">
      <c r="G396" s="289"/>
      <c r="H396" s="289"/>
      <c r="I396" s="289"/>
      <c r="J396" s="289"/>
      <c r="K396" s="289"/>
      <c r="L396" s="289"/>
      <c r="M396" s="289"/>
      <c r="N396" s="289"/>
      <c r="O396" s="289"/>
      <c r="P396" s="289"/>
      <c r="Q396" s="289"/>
      <c r="R396" s="289"/>
      <c r="S396" s="289"/>
      <c r="T396" s="289"/>
      <c r="U396" s="289"/>
      <c r="V396" s="289"/>
      <c r="W396" s="289"/>
    </row>
    <row r="397" spans="7:23" s="290" customFormat="1" x14ac:dyDescent="0.3">
      <c r="G397" s="289"/>
      <c r="H397" s="289"/>
      <c r="I397" s="289"/>
      <c r="J397" s="289"/>
      <c r="K397" s="289"/>
      <c r="L397" s="289"/>
      <c r="M397" s="289"/>
      <c r="N397" s="289"/>
      <c r="O397" s="289"/>
      <c r="P397" s="289"/>
      <c r="Q397" s="289"/>
      <c r="R397" s="289"/>
      <c r="S397" s="289"/>
      <c r="T397" s="289"/>
      <c r="U397" s="289"/>
      <c r="V397" s="289"/>
      <c r="W397" s="289"/>
    </row>
    <row r="398" spans="7:23" s="290" customFormat="1" x14ac:dyDescent="0.3">
      <c r="G398" s="289"/>
      <c r="H398" s="289"/>
      <c r="I398" s="289"/>
      <c r="J398" s="289"/>
      <c r="K398" s="289"/>
      <c r="L398" s="289"/>
      <c r="M398" s="289"/>
      <c r="N398" s="289"/>
      <c r="O398" s="289"/>
      <c r="P398" s="289"/>
      <c r="Q398" s="289"/>
      <c r="R398" s="289"/>
      <c r="S398" s="289"/>
      <c r="T398" s="289"/>
      <c r="U398" s="289"/>
      <c r="V398" s="289"/>
      <c r="W398" s="289"/>
    </row>
    <row r="399" spans="7:23" s="290" customFormat="1" x14ac:dyDescent="0.3">
      <c r="G399" s="289"/>
      <c r="H399" s="289"/>
      <c r="I399" s="289"/>
      <c r="J399" s="289"/>
      <c r="K399" s="289"/>
      <c r="L399" s="289"/>
      <c r="M399" s="289"/>
      <c r="N399" s="289"/>
      <c r="O399" s="289"/>
      <c r="P399" s="289"/>
      <c r="Q399" s="289"/>
      <c r="R399" s="289"/>
      <c r="S399" s="289"/>
      <c r="T399" s="289"/>
      <c r="U399" s="289"/>
      <c r="V399" s="289"/>
      <c r="W399" s="289"/>
    </row>
    <row r="400" spans="7:23" s="290" customFormat="1" x14ac:dyDescent="0.3">
      <c r="G400" s="289"/>
      <c r="H400" s="289"/>
      <c r="I400" s="289"/>
      <c r="J400" s="289"/>
      <c r="K400" s="289"/>
      <c r="L400" s="289"/>
      <c r="M400" s="289"/>
      <c r="N400" s="289"/>
      <c r="O400" s="289"/>
      <c r="P400" s="289"/>
      <c r="Q400" s="289"/>
      <c r="R400" s="289"/>
      <c r="S400" s="289"/>
      <c r="T400" s="289"/>
      <c r="U400" s="289"/>
      <c r="V400" s="289"/>
      <c r="W400" s="289"/>
    </row>
    <row r="401" spans="7:23" s="290" customFormat="1" x14ac:dyDescent="0.3">
      <c r="G401" s="289"/>
      <c r="H401" s="289"/>
      <c r="I401" s="289"/>
      <c r="J401" s="289"/>
      <c r="K401" s="289"/>
      <c r="L401" s="289"/>
      <c r="M401" s="289"/>
      <c r="N401" s="289"/>
      <c r="O401" s="289"/>
      <c r="P401" s="289"/>
      <c r="Q401" s="289"/>
      <c r="R401" s="289"/>
      <c r="S401" s="289"/>
      <c r="T401" s="289"/>
      <c r="U401" s="289"/>
      <c r="V401" s="289"/>
      <c r="W401" s="289"/>
    </row>
    <row r="402" spans="7:23" s="290" customFormat="1" x14ac:dyDescent="0.3">
      <c r="G402" s="289"/>
      <c r="H402" s="289"/>
      <c r="I402" s="289"/>
      <c r="J402" s="289"/>
      <c r="K402" s="289"/>
      <c r="L402" s="289"/>
      <c r="M402" s="289"/>
      <c r="N402" s="289"/>
      <c r="O402" s="289"/>
      <c r="P402" s="289"/>
      <c r="Q402" s="289"/>
      <c r="R402" s="289"/>
      <c r="S402" s="289"/>
      <c r="T402" s="289"/>
      <c r="U402" s="289"/>
      <c r="V402" s="289"/>
      <c r="W402" s="289"/>
    </row>
    <row r="403" spans="7:23" s="290" customFormat="1" x14ac:dyDescent="0.3">
      <c r="G403" s="289"/>
      <c r="H403" s="289"/>
      <c r="I403" s="289"/>
      <c r="J403" s="289"/>
      <c r="K403" s="289"/>
      <c r="L403" s="289"/>
      <c r="M403" s="289"/>
      <c r="N403" s="289"/>
      <c r="O403" s="289"/>
      <c r="P403" s="289"/>
      <c r="Q403" s="289"/>
      <c r="R403" s="289"/>
      <c r="S403" s="289"/>
      <c r="T403" s="289"/>
      <c r="U403" s="289"/>
      <c r="V403" s="289"/>
      <c r="W403" s="289"/>
    </row>
    <row r="404" spans="7:23" s="290" customFormat="1" x14ac:dyDescent="0.3">
      <c r="G404" s="289"/>
      <c r="H404" s="289"/>
      <c r="I404" s="289"/>
      <c r="J404" s="289"/>
      <c r="K404" s="289"/>
      <c r="L404" s="289"/>
      <c r="M404" s="289"/>
      <c r="N404" s="289"/>
      <c r="O404" s="289"/>
      <c r="P404" s="289"/>
      <c r="Q404" s="289"/>
      <c r="R404" s="289"/>
      <c r="S404" s="289"/>
      <c r="T404" s="289"/>
      <c r="U404" s="289"/>
      <c r="V404" s="289"/>
      <c r="W404" s="289"/>
    </row>
    <row r="405" spans="7:23" s="290" customFormat="1" x14ac:dyDescent="0.3">
      <c r="G405" s="289"/>
      <c r="H405" s="289"/>
      <c r="I405" s="289"/>
      <c r="J405" s="289"/>
      <c r="K405" s="289"/>
      <c r="L405" s="289"/>
      <c r="M405" s="289"/>
      <c r="N405" s="289"/>
      <c r="O405" s="289"/>
      <c r="P405" s="289"/>
      <c r="Q405" s="289"/>
      <c r="R405" s="289"/>
      <c r="S405" s="289"/>
      <c r="T405" s="289"/>
      <c r="U405" s="289"/>
      <c r="V405" s="289"/>
      <c r="W405" s="289"/>
    </row>
    <row r="406" spans="7:23" s="290" customFormat="1" x14ac:dyDescent="0.3">
      <c r="G406" s="289"/>
      <c r="H406" s="289"/>
      <c r="I406" s="289"/>
      <c r="J406" s="289"/>
      <c r="K406" s="289"/>
      <c r="L406" s="289"/>
      <c r="M406" s="289"/>
      <c r="N406" s="289"/>
      <c r="O406" s="289"/>
      <c r="P406" s="289"/>
      <c r="Q406" s="289"/>
      <c r="R406" s="289"/>
      <c r="S406" s="289"/>
      <c r="T406" s="289"/>
      <c r="U406" s="289"/>
      <c r="V406" s="289"/>
      <c r="W406" s="289"/>
    </row>
    <row r="407" spans="7:23" s="290" customFormat="1" x14ac:dyDescent="0.3">
      <c r="G407" s="289"/>
      <c r="H407" s="289"/>
      <c r="I407" s="289"/>
      <c r="J407" s="289"/>
      <c r="K407" s="289"/>
      <c r="L407" s="289"/>
      <c r="M407" s="289"/>
      <c r="N407" s="289"/>
      <c r="O407" s="289"/>
      <c r="P407" s="289"/>
      <c r="Q407" s="289"/>
      <c r="R407" s="289"/>
      <c r="S407" s="289"/>
      <c r="T407" s="289"/>
      <c r="U407" s="289"/>
      <c r="V407" s="289"/>
      <c r="W407" s="289"/>
    </row>
    <row r="408" spans="7:23" s="290" customFormat="1" x14ac:dyDescent="0.3">
      <c r="G408" s="289"/>
      <c r="H408" s="289"/>
      <c r="I408" s="289"/>
      <c r="J408" s="289"/>
      <c r="K408" s="289"/>
      <c r="L408" s="289"/>
      <c r="M408" s="289"/>
      <c r="N408" s="289"/>
      <c r="O408" s="289"/>
      <c r="P408" s="289"/>
      <c r="Q408" s="289"/>
      <c r="R408" s="289"/>
      <c r="S408" s="289"/>
      <c r="T408" s="289"/>
      <c r="U408" s="289"/>
      <c r="V408" s="289"/>
      <c r="W408" s="289"/>
    </row>
    <row r="409" spans="7:23" s="290" customFormat="1" x14ac:dyDescent="0.3">
      <c r="G409" s="289"/>
      <c r="H409" s="289"/>
      <c r="I409" s="289"/>
      <c r="J409" s="289"/>
      <c r="K409" s="289"/>
      <c r="L409" s="289"/>
      <c r="M409" s="289"/>
      <c r="N409" s="289"/>
      <c r="O409" s="289"/>
      <c r="P409" s="289"/>
      <c r="Q409" s="289"/>
      <c r="R409" s="289"/>
      <c r="S409" s="289"/>
      <c r="T409" s="289"/>
      <c r="U409" s="289"/>
      <c r="V409" s="289"/>
      <c r="W409" s="289"/>
    </row>
    <row r="410" spans="7:23" s="290" customFormat="1" x14ac:dyDescent="0.3">
      <c r="G410" s="289"/>
      <c r="H410" s="289"/>
      <c r="I410" s="289"/>
      <c r="J410" s="289"/>
      <c r="K410" s="289"/>
      <c r="L410" s="289"/>
      <c r="M410" s="289"/>
      <c r="N410" s="289"/>
      <c r="O410" s="289"/>
      <c r="P410" s="289"/>
      <c r="Q410" s="289"/>
      <c r="R410" s="289"/>
      <c r="S410" s="289"/>
      <c r="T410" s="289"/>
      <c r="U410" s="289"/>
      <c r="V410" s="289"/>
      <c r="W410" s="289"/>
    </row>
    <row r="411" spans="7:23" s="290" customFormat="1" x14ac:dyDescent="0.3">
      <c r="G411" s="289"/>
      <c r="H411" s="289"/>
      <c r="I411" s="289"/>
      <c r="J411" s="289"/>
      <c r="K411" s="289"/>
      <c r="L411" s="289"/>
      <c r="M411" s="289"/>
      <c r="N411" s="289"/>
      <c r="O411" s="289"/>
      <c r="P411" s="289"/>
      <c r="Q411" s="289"/>
      <c r="R411" s="289"/>
      <c r="S411" s="289"/>
      <c r="T411" s="289"/>
      <c r="U411" s="289"/>
      <c r="V411" s="289"/>
      <c r="W411" s="289"/>
    </row>
    <row r="412" spans="7:23" s="290" customFormat="1" x14ac:dyDescent="0.3"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</row>
    <row r="413" spans="7:23" s="290" customFormat="1" x14ac:dyDescent="0.3">
      <c r="G413" s="289"/>
      <c r="H413" s="289"/>
      <c r="I413" s="289"/>
      <c r="J413" s="289"/>
      <c r="K413" s="289"/>
      <c r="L413" s="289"/>
      <c r="M413" s="289"/>
      <c r="N413" s="289"/>
      <c r="O413" s="289"/>
      <c r="P413" s="289"/>
      <c r="Q413" s="289"/>
      <c r="R413" s="289"/>
      <c r="S413" s="289"/>
      <c r="T413" s="289"/>
      <c r="U413" s="289"/>
      <c r="V413" s="289"/>
      <c r="W413" s="289"/>
    </row>
    <row r="414" spans="7:23" s="290" customFormat="1" x14ac:dyDescent="0.3">
      <c r="G414" s="289"/>
      <c r="H414" s="289"/>
      <c r="I414" s="289"/>
      <c r="J414" s="289"/>
      <c r="K414" s="289"/>
      <c r="L414" s="289"/>
      <c r="M414" s="289"/>
      <c r="N414" s="289"/>
      <c r="O414" s="289"/>
      <c r="P414" s="289"/>
      <c r="Q414" s="289"/>
      <c r="R414" s="289"/>
      <c r="S414" s="289"/>
      <c r="T414" s="289"/>
      <c r="U414" s="289"/>
      <c r="V414" s="289"/>
      <c r="W414" s="289"/>
    </row>
    <row r="415" spans="7:23" s="290" customFormat="1" x14ac:dyDescent="0.3">
      <c r="G415" s="289"/>
      <c r="H415" s="289"/>
      <c r="I415" s="289"/>
      <c r="J415" s="289"/>
      <c r="K415" s="289"/>
      <c r="L415" s="289"/>
      <c r="M415" s="289"/>
      <c r="N415" s="289"/>
      <c r="O415" s="289"/>
      <c r="P415" s="289"/>
      <c r="Q415" s="289"/>
      <c r="R415" s="289"/>
      <c r="S415" s="289"/>
      <c r="T415" s="289"/>
      <c r="U415" s="289"/>
      <c r="V415" s="289"/>
      <c r="W415" s="289"/>
    </row>
    <row r="416" spans="7:23" s="290" customFormat="1" x14ac:dyDescent="0.3"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</row>
    <row r="417" spans="7:23" s="290" customFormat="1" x14ac:dyDescent="0.3">
      <c r="G417" s="289"/>
      <c r="H417" s="289"/>
      <c r="I417" s="289"/>
      <c r="J417" s="289"/>
      <c r="K417" s="289"/>
      <c r="L417" s="289"/>
      <c r="M417" s="289"/>
      <c r="N417" s="289"/>
      <c r="O417" s="289"/>
      <c r="P417" s="289"/>
      <c r="Q417" s="289"/>
      <c r="R417" s="289"/>
      <c r="S417" s="289"/>
      <c r="T417" s="289"/>
      <c r="U417" s="289"/>
      <c r="V417" s="289"/>
      <c r="W417" s="289"/>
    </row>
    <row r="418" spans="7:23" s="290" customFormat="1" x14ac:dyDescent="0.3"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89"/>
      <c r="R418" s="289"/>
      <c r="S418" s="289"/>
      <c r="T418" s="289"/>
      <c r="U418" s="289"/>
      <c r="V418" s="289"/>
      <c r="W418" s="289"/>
    </row>
    <row r="419" spans="7:23" s="290" customFormat="1" x14ac:dyDescent="0.3">
      <c r="G419" s="289"/>
      <c r="H419" s="289"/>
      <c r="I419" s="289"/>
      <c r="J419" s="289"/>
      <c r="K419" s="289"/>
      <c r="L419" s="289"/>
      <c r="M419" s="289"/>
      <c r="N419" s="289"/>
      <c r="O419" s="289"/>
      <c r="P419" s="289"/>
      <c r="Q419" s="289"/>
      <c r="R419" s="289"/>
      <c r="S419" s="289"/>
      <c r="T419" s="289"/>
      <c r="U419" s="289"/>
      <c r="V419" s="289"/>
      <c r="W419" s="289"/>
    </row>
    <row r="420" spans="7:23" s="290" customFormat="1" x14ac:dyDescent="0.3">
      <c r="G420" s="289"/>
      <c r="H420" s="289"/>
      <c r="I420" s="289"/>
      <c r="J420" s="289"/>
      <c r="K420" s="289"/>
      <c r="L420" s="289"/>
      <c r="M420" s="289"/>
      <c r="N420" s="289"/>
      <c r="O420" s="289"/>
      <c r="P420" s="289"/>
      <c r="Q420" s="289"/>
      <c r="R420" s="289"/>
      <c r="S420" s="289"/>
      <c r="T420" s="289"/>
      <c r="U420" s="289"/>
      <c r="V420" s="289"/>
      <c r="W420" s="289"/>
    </row>
    <row r="421" spans="7:23" s="290" customFormat="1" x14ac:dyDescent="0.3">
      <c r="G421" s="289"/>
      <c r="H421" s="289"/>
      <c r="I421" s="289"/>
      <c r="J421" s="289"/>
      <c r="K421" s="289"/>
      <c r="L421" s="289"/>
      <c r="M421" s="289"/>
      <c r="N421" s="289"/>
      <c r="O421" s="289"/>
      <c r="P421" s="289"/>
      <c r="Q421" s="289"/>
      <c r="R421" s="289"/>
      <c r="S421" s="289"/>
      <c r="T421" s="289"/>
      <c r="U421" s="289"/>
      <c r="V421" s="289"/>
      <c r="W421" s="289"/>
    </row>
    <row r="422" spans="7:23" s="290" customFormat="1" x14ac:dyDescent="0.3">
      <c r="G422" s="289"/>
      <c r="H422" s="289"/>
      <c r="I422" s="289"/>
      <c r="J422" s="289"/>
      <c r="K422" s="289"/>
      <c r="L422" s="289"/>
      <c r="M422" s="289"/>
      <c r="N422" s="289"/>
      <c r="O422" s="289"/>
      <c r="P422" s="289"/>
      <c r="Q422" s="289"/>
      <c r="R422" s="289"/>
      <c r="S422" s="289"/>
      <c r="T422" s="289"/>
      <c r="U422" s="289"/>
      <c r="V422" s="289"/>
      <c r="W422" s="289"/>
    </row>
    <row r="423" spans="7:23" s="290" customFormat="1" x14ac:dyDescent="0.3">
      <c r="G423" s="289"/>
      <c r="H423" s="289"/>
      <c r="I423" s="289"/>
      <c r="J423" s="289"/>
      <c r="K423" s="289"/>
      <c r="L423" s="289"/>
      <c r="M423" s="289"/>
      <c r="N423" s="289"/>
      <c r="O423" s="289"/>
      <c r="P423" s="289"/>
      <c r="Q423" s="289"/>
      <c r="R423" s="289"/>
      <c r="S423" s="289"/>
      <c r="T423" s="289"/>
      <c r="U423" s="289"/>
      <c r="V423" s="289"/>
      <c r="W423" s="289"/>
    </row>
    <row r="424" spans="7:23" s="290" customFormat="1" x14ac:dyDescent="0.3">
      <c r="G424" s="289"/>
      <c r="H424" s="289"/>
      <c r="I424" s="289"/>
      <c r="J424" s="289"/>
      <c r="K424" s="289"/>
      <c r="L424" s="289"/>
      <c r="M424" s="289"/>
      <c r="N424" s="289"/>
      <c r="O424" s="289"/>
      <c r="P424" s="289"/>
      <c r="Q424" s="289"/>
      <c r="R424" s="289"/>
      <c r="S424" s="289"/>
      <c r="T424" s="289"/>
      <c r="U424" s="289"/>
      <c r="V424" s="289"/>
      <c r="W424" s="289"/>
    </row>
    <row r="425" spans="7:23" s="290" customFormat="1" x14ac:dyDescent="0.3">
      <c r="G425" s="289"/>
      <c r="H425" s="289"/>
      <c r="I425" s="289"/>
      <c r="J425" s="289"/>
      <c r="K425" s="289"/>
      <c r="L425" s="289"/>
      <c r="M425" s="289"/>
      <c r="N425" s="289"/>
      <c r="O425" s="289"/>
      <c r="P425" s="289"/>
      <c r="Q425" s="289"/>
      <c r="R425" s="289"/>
      <c r="S425" s="289"/>
      <c r="T425" s="289"/>
      <c r="U425" s="289"/>
      <c r="V425" s="289"/>
      <c r="W425" s="289"/>
    </row>
    <row r="426" spans="7:23" s="290" customFormat="1" x14ac:dyDescent="0.3">
      <c r="G426" s="289"/>
      <c r="H426" s="289"/>
      <c r="I426" s="289"/>
      <c r="J426" s="289"/>
      <c r="K426" s="289"/>
      <c r="L426" s="289"/>
      <c r="M426" s="289"/>
      <c r="N426" s="289"/>
      <c r="O426" s="289"/>
      <c r="P426" s="289"/>
      <c r="Q426" s="289"/>
      <c r="R426" s="289"/>
      <c r="S426" s="289"/>
      <c r="T426" s="289"/>
      <c r="U426" s="289"/>
      <c r="V426" s="289"/>
      <c r="W426" s="289"/>
    </row>
    <row r="427" spans="7:23" s="290" customFormat="1" x14ac:dyDescent="0.3">
      <c r="G427" s="289"/>
      <c r="H427" s="289"/>
      <c r="I427" s="289"/>
      <c r="J427" s="289"/>
      <c r="K427" s="289"/>
      <c r="L427" s="289"/>
      <c r="M427" s="289"/>
      <c r="N427" s="289"/>
      <c r="O427" s="289"/>
      <c r="P427" s="289"/>
      <c r="Q427" s="289"/>
      <c r="R427" s="289"/>
      <c r="S427" s="289"/>
      <c r="T427" s="289"/>
      <c r="U427" s="289"/>
      <c r="V427" s="289"/>
      <c r="W427" s="289"/>
    </row>
    <row r="428" spans="7:23" s="290" customFormat="1" x14ac:dyDescent="0.3">
      <c r="G428" s="289"/>
      <c r="H428" s="289"/>
      <c r="I428" s="289"/>
      <c r="J428" s="289"/>
      <c r="K428" s="289"/>
      <c r="L428" s="289"/>
      <c r="M428" s="289"/>
      <c r="N428" s="289"/>
      <c r="O428" s="289"/>
      <c r="P428" s="289"/>
      <c r="Q428" s="289"/>
      <c r="R428" s="289"/>
      <c r="S428" s="289"/>
      <c r="T428" s="289"/>
      <c r="U428" s="289"/>
      <c r="V428" s="289"/>
      <c r="W428" s="289"/>
    </row>
    <row r="429" spans="7:23" s="290" customFormat="1" x14ac:dyDescent="0.3">
      <c r="G429" s="289"/>
      <c r="H429" s="289"/>
      <c r="I429" s="289"/>
      <c r="J429" s="289"/>
      <c r="K429" s="289"/>
      <c r="L429" s="289"/>
      <c r="M429" s="289"/>
      <c r="N429" s="289"/>
      <c r="O429" s="289"/>
      <c r="P429" s="289"/>
      <c r="Q429" s="289"/>
      <c r="R429" s="289"/>
      <c r="S429" s="289"/>
      <c r="T429" s="289"/>
      <c r="U429" s="289"/>
      <c r="V429" s="289"/>
      <c r="W429" s="289"/>
    </row>
    <row r="430" spans="7:23" s="290" customFormat="1" x14ac:dyDescent="0.3">
      <c r="G430" s="289"/>
      <c r="H430" s="289"/>
      <c r="I430" s="289"/>
      <c r="J430" s="289"/>
      <c r="K430" s="289"/>
      <c r="L430" s="289"/>
      <c r="M430" s="289"/>
      <c r="N430" s="289"/>
      <c r="O430" s="289"/>
      <c r="P430" s="289"/>
      <c r="Q430" s="289"/>
      <c r="R430" s="289"/>
      <c r="S430" s="289"/>
      <c r="T430" s="289"/>
      <c r="U430" s="289"/>
      <c r="V430" s="289"/>
      <c r="W430" s="289"/>
    </row>
    <row r="431" spans="7:23" s="290" customFormat="1" x14ac:dyDescent="0.3">
      <c r="G431" s="289"/>
      <c r="H431" s="289"/>
      <c r="I431" s="289"/>
      <c r="J431" s="289"/>
      <c r="K431" s="289"/>
      <c r="L431" s="289"/>
      <c r="M431" s="289"/>
      <c r="N431" s="289"/>
      <c r="O431" s="289"/>
      <c r="P431" s="289"/>
      <c r="Q431" s="289"/>
      <c r="R431" s="289"/>
      <c r="S431" s="289"/>
      <c r="T431" s="289"/>
      <c r="U431" s="289"/>
      <c r="V431" s="289"/>
      <c r="W431" s="289"/>
    </row>
    <row r="432" spans="7:23" s="290" customFormat="1" x14ac:dyDescent="0.3">
      <c r="G432" s="289"/>
      <c r="H432" s="289"/>
      <c r="I432" s="289"/>
      <c r="J432" s="289"/>
      <c r="K432" s="289"/>
      <c r="L432" s="289"/>
      <c r="M432" s="289"/>
      <c r="N432" s="289"/>
      <c r="O432" s="289"/>
      <c r="P432" s="289"/>
      <c r="Q432" s="289"/>
      <c r="R432" s="289"/>
      <c r="S432" s="289"/>
      <c r="T432" s="289"/>
      <c r="U432" s="289"/>
      <c r="V432" s="289"/>
      <c r="W432" s="289"/>
    </row>
    <row r="433" spans="7:23" s="290" customFormat="1" x14ac:dyDescent="0.3">
      <c r="G433" s="289"/>
      <c r="H433" s="289"/>
      <c r="I433" s="289"/>
      <c r="J433" s="289"/>
      <c r="K433" s="289"/>
      <c r="L433" s="289"/>
      <c r="M433" s="289"/>
      <c r="N433" s="289"/>
      <c r="O433" s="289"/>
      <c r="P433" s="289"/>
      <c r="Q433" s="289"/>
      <c r="R433" s="289"/>
      <c r="S433" s="289"/>
      <c r="T433" s="289"/>
      <c r="U433" s="289"/>
      <c r="V433" s="289"/>
      <c r="W433" s="289"/>
    </row>
    <row r="434" spans="7:23" s="290" customFormat="1" x14ac:dyDescent="0.3">
      <c r="G434" s="289"/>
      <c r="H434" s="289"/>
      <c r="I434" s="289"/>
      <c r="J434" s="289"/>
      <c r="K434" s="289"/>
      <c r="L434" s="289"/>
      <c r="M434" s="289"/>
      <c r="N434" s="289"/>
      <c r="O434" s="289"/>
      <c r="P434" s="289"/>
      <c r="Q434" s="289"/>
      <c r="R434" s="289"/>
      <c r="S434" s="289"/>
      <c r="T434" s="289"/>
      <c r="U434" s="289"/>
      <c r="V434" s="289"/>
      <c r="W434" s="289"/>
    </row>
    <row r="435" spans="7:23" s="290" customFormat="1" x14ac:dyDescent="0.3">
      <c r="G435" s="289"/>
      <c r="H435" s="289"/>
      <c r="I435" s="289"/>
      <c r="J435" s="289"/>
      <c r="K435" s="289"/>
      <c r="L435" s="289"/>
      <c r="M435" s="289"/>
      <c r="N435" s="289"/>
      <c r="O435" s="289"/>
      <c r="P435" s="289"/>
      <c r="Q435" s="289"/>
      <c r="R435" s="289"/>
      <c r="S435" s="289"/>
      <c r="T435" s="289"/>
      <c r="U435" s="289"/>
      <c r="V435" s="289"/>
      <c r="W435" s="289"/>
    </row>
    <row r="436" spans="7:23" s="290" customFormat="1" x14ac:dyDescent="0.3">
      <c r="G436" s="289"/>
      <c r="H436" s="289"/>
      <c r="I436" s="289"/>
      <c r="J436" s="289"/>
      <c r="K436" s="289"/>
      <c r="L436" s="289"/>
      <c r="M436" s="289"/>
      <c r="N436" s="289"/>
      <c r="O436" s="289"/>
      <c r="P436" s="289"/>
      <c r="Q436" s="289"/>
      <c r="R436" s="289"/>
      <c r="S436" s="289"/>
      <c r="T436" s="289"/>
      <c r="U436" s="289"/>
      <c r="V436" s="289"/>
      <c r="W436" s="289"/>
    </row>
    <row r="437" spans="7:23" s="290" customFormat="1" x14ac:dyDescent="0.3">
      <c r="G437" s="289"/>
      <c r="H437" s="289"/>
      <c r="I437" s="289"/>
      <c r="J437" s="289"/>
      <c r="K437" s="289"/>
      <c r="L437" s="289"/>
      <c r="M437" s="289"/>
      <c r="N437" s="289"/>
      <c r="O437" s="289"/>
      <c r="P437" s="289"/>
      <c r="Q437" s="289"/>
      <c r="R437" s="289"/>
      <c r="S437" s="289"/>
      <c r="T437" s="289"/>
      <c r="U437" s="289"/>
      <c r="V437" s="289"/>
      <c r="W437" s="289"/>
    </row>
    <row r="438" spans="7:23" s="290" customFormat="1" x14ac:dyDescent="0.3">
      <c r="G438" s="289"/>
      <c r="H438" s="289"/>
      <c r="I438" s="289"/>
      <c r="J438" s="289"/>
      <c r="K438" s="289"/>
      <c r="L438" s="289"/>
      <c r="M438" s="289"/>
      <c r="N438" s="289"/>
      <c r="O438" s="289"/>
      <c r="P438" s="289"/>
      <c r="Q438" s="289"/>
      <c r="R438" s="289"/>
      <c r="S438" s="289"/>
      <c r="T438" s="289"/>
      <c r="U438" s="289"/>
      <c r="V438" s="289"/>
      <c r="W438" s="289"/>
    </row>
    <row r="439" spans="7:23" s="290" customFormat="1" x14ac:dyDescent="0.3">
      <c r="G439" s="289"/>
      <c r="H439" s="289"/>
      <c r="I439" s="289"/>
      <c r="J439" s="289"/>
      <c r="K439" s="289"/>
      <c r="L439" s="289"/>
      <c r="M439" s="289"/>
      <c r="N439" s="289"/>
      <c r="O439" s="289"/>
      <c r="P439" s="289"/>
      <c r="Q439" s="289"/>
      <c r="R439" s="289"/>
      <c r="S439" s="289"/>
      <c r="T439" s="289"/>
      <c r="U439" s="289"/>
      <c r="V439" s="289"/>
      <c r="W439" s="289"/>
    </row>
    <row r="440" spans="7:23" s="290" customFormat="1" x14ac:dyDescent="0.3">
      <c r="G440" s="289"/>
      <c r="H440" s="289"/>
      <c r="I440" s="289"/>
      <c r="J440" s="289"/>
      <c r="K440" s="289"/>
      <c r="L440" s="289"/>
      <c r="M440" s="289"/>
      <c r="N440" s="289"/>
      <c r="O440" s="289"/>
      <c r="P440" s="289"/>
      <c r="Q440" s="289"/>
      <c r="R440" s="289"/>
      <c r="S440" s="289"/>
      <c r="T440" s="289"/>
      <c r="U440" s="289"/>
      <c r="V440" s="289"/>
      <c r="W440" s="289"/>
    </row>
    <row r="441" spans="7:23" s="290" customFormat="1" x14ac:dyDescent="0.3">
      <c r="G441" s="289"/>
      <c r="H441" s="289"/>
      <c r="I441" s="289"/>
      <c r="J441" s="289"/>
      <c r="K441" s="289"/>
      <c r="L441" s="289"/>
      <c r="M441" s="289"/>
      <c r="N441" s="289"/>
      <c r="O441" s="289"/>
      <c r="P441" s="289"/>
      <c r="Q441" s="289"/>
      <c r="R441" s="289"/>
      <c r="S441" s="289"/>
      <c r="T441" s="289"/>
      <c r="U441" s="289"/>
      <c r="V441" s="289"/>
      <c r="W441" s="289"/>
    </row>
    <row r="442" spans="7:23" s="290" customFormat="1" x14ac:dyDescent="0.3">
      <c r="G442" s="289"/>
      <c r="H442" s="289"/>
      <c r="I442" s="289"/>
      <c r="J442" s="289"/>
      <c r="K442" s="289"/>
      <c r="L442" s="289"/>
      <c r="M442" s="289"/>
      <c r="N442" s="289"/>
      <c r="O442" s="289"/>
      <c r="P442" s="289"/>
      <c r="Q442" s="289"/>
      <c r="R442" s="289"/>
      <c r="S442" s="289"/>
      <c r="T442" s="289"/>
      <c r="U442" s="289"/>
      <c r="V442" s="289"/>
      <c r="W442" s="289"/>
    </row>
    <row r="443" spans="7:23" s="290" customFormat="1" x14ac:dyDescent="0.3">
      <c r="G443" s="289"/>
      <c r="H443" s="289"/>
      <c r="I443" s="289"/>
      <c r="J443" s="289"/>
      <c r="K443" s="289"/>
      <c r="L443" s="289"/>
      <c r="M443" s="289"/>
      <c r="N443" s="289"/>
      <c r="O443" s="289"/>
      <c r="P443" s="289"/>
      <c r="Q443" s="289"/>
      <c r="R443" s="289"/>
      <c r="S443" s="289"/>
      <c r="T443" s="289"/>
      <c r="U443" s="289"/>
      <c r="V443" s="289"/>
      <c r="W443" s="289"/>
    </row>
    <row r="444" spans="7:23" s="290" customFormat="1" x14ac:dyDescent="0.3">
      <c r="G444" s="289"/>
      <c r="H444" s="289"/>
      <c r="I444" s="289"/>
      <c r="J444" s="289"/>
      <c r="K444" s="289"/>
      <c r="L444" s="289"/>
      <c r="M444" s="289"/>
      <c r="N444" s="289"/>
      <c r="O444" s="289"/>
      <c r="P444" s="289"/>
      <c r="Q444" s="289"/>
      <c r="R444" s="289"/>
      <c r="S444" s="289"/>
      <c r="T444" s="289"/>
      <c r="U444" s="289"/>
      <c r="V444" s="289"/>
      <c r="W444" s="289"/>
    </row>
    <row r="445" spans="7:23" s="290" customFormat="1" x14ac:dyDescent="0.3">
      <c r="G445" s="289"/>
      <c r="H445" s="289"/>
      <c r="I445" s="289"/>
      <c r="J445" s="289"/>
      <c r="K445" s="289"/>
      <c r="L445" s="289"/>
      <c r="M445" s="289"/>
      <c r="N445" s="289"/>
      <c r="O445" s="289"/>
      <c r="P445" s="289"/>
      <c r="Q445" s="289"/>
      <c r="R445" s="289"/>
      <c r="S445" s="289"/>
      <c r="T445" s="289"/>
      <c r="U445" s="289"/>
      <c r="V445" s="289"/>
      <c r="W445" s="289"/>
    </row>
    <row r="446" spans="7:23" s="290" customFormat="1" x14ac:dyDescent="0.3">
      <c r="G446" s="289"/>
      <c r="H446" s="289"/>
      <c r="I446" s="289"/>
      <c r="J446" s="289"/>
      <c r="K446" s="289"/>
      <c r="L446" s="289"/>
      <c r="M446" s="289"/>
      <c r="N446" s="289"/>
      <c r="O446" s="289"/>
      <c r="P446" s="289"/>
      <c r="Q446" s="289"/>
      <c r="R446" s="289"/>
      <c r="S446" s="289"/>
      <c r="T446" s="289"/>
      <c r="U446" s="289"/>
      <c r="V446" s="289"/>
      <c r="W446" s="289"/>
    </row>
    <row r="447" spans="7:23" s="290" customFormat="1" x14ac:dyDescent="0.3">
      <c r="G447" s="289"/>
      <c r="H447" s="289"/>
      <c r="I447" s="289"/>
      <c r="J447" s="289"/>
      <c r="K447" s="289"/>
      <c r="L447" s="289"/>
      <c r="M447" s="289"/>
      <c r="N447" s="289"/>
      <c r="O447" s="289"/>
      <c r="P447" s="289"/>
      <c r="Q447" s="289"/>
      <c r="R447" s="289"/>
      <c r="S447" s="289"/>
      <c r="T447" s="289"/>
      <c r="U447" s="289"/>
      <c r="V447" s="289"/>
      <c r="W447" s="289"/>
    </row>
    <row r="448" spans="7:23" s="290" customFormat="1" x14ac:dyDescent="0.3">
      <c r="G448" s="289"/>
      <c r="H448" s="289"/>
      <c r="I448" s="289"/>
      <c r="J448" s="289"/>
      <c r="K448" s="289"/>
      <c r="L448" s="289"/>
      <c r="M448" s="289"/>
      <c r="N448" s="289"/>
      <c r="O448" s="289"/>
      <c r="P448" s="289"/>
      <c r="Q448" s="289"/>
      <c r="R448" s="289"/>
      <c r="S448" s="289"/>
      <c r="T448" s="289"/>
      <c r="U448" s="289"/>
      <c r="V448" s="289"/>
      <c r="W448" s="289"/>
    </row>
    <row r="449" spans="7:23" s="290" customFormat="1" x14ac:dyDescent="0.3">
      <c r="G449" s="289"/>
      <c r="H449" s="289"/>
      <c r="I449" s="289"/>
      <c r="J449" s="289"/>
      <c r="K449" s="289"/>
      <c r="L449" s="289"/>
      <c r="M449" s="289"/>
      <c r="N449" s="289"/>
      <c r="O449" s="289"/>
      <c r="P449" s="289"/>
      <c r="Q449" s="289"/>
      <c r="R449" s="289"/>
      <c r="S449" s="289"/>
      <c r="T449" s="289"/>
      <c r="U449" s="289"/>
      <c r="V449" s="289"/>
      <c r="W449" s="289"/>
    </row>
    <row r="450" spans="7:23" s="290" customFormat="1" x14ac:dyDescent="0.3">
      <c r="G450" s="289"/>
      <c r="H450" s="289"/>
      <c r="I450" s="289"/>
      <c r="J450" s="289"/>
      <c r="K450" s="289"/>
      <c r="L450" s="289"/>
      <c r="M450" s="289"/>
      <c r="N450" s="289"/>
      <c r="O450" s="289"/>
      <c r="P450" s="289"/>
      <c r="Q450" s="289"/>
      <c r="R450" s="289"/>
      <c r="S450" s="289"/>
      <c r="T450" s="289"/>
      <c r="U450" s="289"/>
      <c r="V450" s="289"/>
      <c r="W450" s="289"/>
    </row>
    <row r="451" spans="7:23" s="290" customFormat="1" x14ac:dyDescent="0.3">
      <c r="G451" s="289"/>
      <c r="H451" s="289"/>
      <c r="I451" s="289"/>
      <c r="J451" s="289"/>
      <c r="K451" s="289"/>
      <c r="L451" s="289"/>
      <c r="M451" s="289"/>
      <c r="N451" s="289"/>
      <c r="O451" s="289"/>
      <c r="P451" s="289"/>
      <c r="Q451" s="289"/>
      <c r="R451" s="289"/>
      <c r="S451" s="289"/>
      <c r="T451" s="289"/>
      <c r="U451" s="289"/>
      <c r="V451" s="289"/>
      <c r="W451" s="289"/>
    </row>
    <row r="452" spans="7:23" s="290" customFormat="1" x14ac:dyDescent="0.3">
      <c r="G452" s="289"/>
      <c r="H452" s="289"/>
      <c r="I452" s="289"/>
      <c r="J452" s="289"/>
      <c r="K452" s="289"/>
      <c r="L452" s="289"/>
      <c r="M452" s="289"/>
      <c r="N452" s="289"/>
      <c r="O452" s="289"/>
      <c r="P452" s="289"/>
      <c r="Q452" s="289"/>
      <c r="R452" s="289"/>
      <c r="S452" s="289"/>
      <c r="T452" s="289"/>
      <c r="U452" s="289"/>
      <c r="V452" s="289"/>
      <c r="W452" s="289"/>
    </row>
    <row r="453" spans="7:23" s="290" customFormat="1" x14ac:dyDescent="0.3">
      <c r="G453" s="289"/>
      <c r="H453" s="289"/>
      <c r="I453" s="289"/>
      <c r="J453" s="289"/>
      <c r="K453" s="289"/>
      <c r="L453" s="289"/>
      <c r="M453" s="289"/>
      <c r="N453" s="289"/>
      <c r="O453" s="289"/>
      <c r="P453" s="289"/>
      <c r="Q453" s="289"/>
      <c r="R453" s="289"/>
      <c r="S453" s="289"/>
      <c r="T453" s="289"/>
      <c r="U453" s="289"/>
      <c r="V453" s="289"/>
      <c r="W453" s="289"/>
    </row>
    <row r="454" spans="7:23" s="290" customFormat="1" x14ac:dyDescent="0.3">
      <c r="G454" s="289"/>
      <c r="H454" s="289"/>
      <c r="I454" s="289"/>
      <c r="J454" s="289"/>
      <c r="K454" s="289"/>
      <c r="L454" s="289"/>
      <c r="M454" s="289"/>
      <c r="N454" s="289"/>
      <c r="O454" s="289"/>
      <c r="P454" s="289"/>
      <c r="Q454" s="289"/>
      <c r="R454" s="289"/>
      <c r="S454" s="289"/>
      <c r="T454" s="289"/>
      <c r="U454" s="289"/>
      <c r="V454" s="289"/>
      <c r="W454" s="289"/>
    </row>
    <row r="455" spans="7:23" s="290" customFormat="1" x14ac:dyDescent="0.3">
      <c r="G455" s="289"/>
      <c r="H455" s="289"/>
      <c r="I455" s="289"/>
      <c r="J455" s="289"/>
      <c r="K455" s="289"/>
      <c r="L455" s="289"/>
      <c r="M455" s="289"/>
      <c r="N455" s="289"/>
      <c r="O455" s="289"/>
      <c r="P455" s="289"/>
      <c r="Q455" s="289"/>
      <c r="R455" s="289"/>
      <c r="S455" s="289"/>
      <c r="T455" s="289"/>
      <c r="U455" s="289"/>
      <c r="V455" s="289"/>
      <c r="W455" s="289"/>
    </row>
    <row r="456" spans="7:23" s="290" customFormat="1" x14ac:dyDescent="0.3">
      <c r="G456" s="289"/>
      <c r="H456" s="289"/>
      <c r="I456" s="289"/>
      <c r="J456" s="289"/>
      <c r="K456" s="289"/>
      <c r="L456" s="289"/>
      <c r="M456" s="289"/>
      <c r="N456" s="289"/>
      <c r="O456" s="289"/>
      <c r="P456" s="289"/>
      <c r="Q456" s="289"/>
      <c r="R456" s="289"/>
      <c r="S456" s="289"/>
      <c r="T456" s="289"/>
      <c r="U456" s="289"/>
      <c r="V456" s="289"/>
      <c r="W456" s="289"/>
    </row>
    <row r="457" spans="7:23" s="290" customFormat="1" x14ac:dyDescent="0.3">
      <c r="G457" s="289"/>
      <c r="H457" s="289"/>
      <c r="I457" s="289"/>
      <c r="J457" s="289"/>
      <c r="K457" s="289"/>
      <c r="L457" s="289"/>
      <c r="M457" s="289"/>
      <c r="N457" s="289"/>
      <c r="O457" s="289"/>
      <c r="P457" s="289"/>
      <c r="Q457" s="289"/>
      <c r="R457" s="289"/>
      <c r="S457" s="289"/>
      <c r="T457" s="289"/>
      <c r="U457" s="289"/>
      <c r="V457" s="289"/>
      <c r="W457" s="289"/>
    </row>
    <row r="458" spans="7:23" s="290" customFormat="1" x14ac:dyDescent="0.3">
      <c r="G458" s="289"/>
      <c r="H458" s="289"/>
      <c r="I458" s="289"/>
      <c r="J458" s="289"/>
      <c r="K458" s="289"/>
      <c r="L458" s="289"/>
      <c r="M458" s="289"/>
      <c r="N458" s="289"/>
      <c r="O458" s="289"/>
      <c r="P458" s="289"/>
      <c r="Q458" s="289"/>
      <c r="R458" s="289"/>
      <c r="S458" s="289"/>
      <c r="T458" s="289"/>
      <c r="U458" s="289"/>
      <c r="V458" s="289"/>
      <c r="W458" s="289"/>
    </row>
    <row r="459" spans="7:23" s="290" customFormat="1" x14ac:dyDescent="0.3">
      <c r="G459" s="289"/>
      <c r="H459" s="289"/>
      <c r="I459" s="289"/>
      <c r="J459" s="289"/>
      <c r="K459" s="289"/>
      <c r="L459" s="289"/>
      <c r="M459" s="289"/>
      <c r="N459" s="289"/>
      <c r="O459" s="289"/>
      <c r="P459" s="289"/>
      <c r="Q459" s="289"/>
      <c r="R459" s="289"/>
      <c r="S459" s="289"/>
      <c r="T459" s="289"/>
      <c r="U459" s="289"/>
      <c r="V459" s="289"/>
      <c r="W459" s="289"/>
    </row>
    <row r="460" spans="7:23" s="290" customFormat="1" x14ac:dyDescent="0.3">
      <c r="G460" s="289"/>
      <c r="H460" s="289"/>
      <c r="I460" s="289"/>
      <c r="J460" s="289"/>
      <c r="K460" s="289"/>
      <c r="L460" s="289"/>
      <c r="M460" s="289"/>
      <c r="N460" s="289"/>
      <c r="O460" s="289"/>
      <c r="P460" s="289"/>
      <c r="Q460" s="289"/>
      <c r="R460" s="289"/>
      <c r="S460" s="289"/>
      <c r="T460" s="289"/>
      <c r="U460" s="289"/>
      <c r="V460" s="289"/>
      <c r="W460" s="289"/>
    </row>
    <row r="461" spans="7:23" s="290" customFormat="1" x14ac:dyDescent="0.3">
      <c r="G461" s="289"/>
      <c r="H461" s="289"/>
      <c r="I461" s="289"/>
      <c r="J461" s="289"/>
      <c r="K461" s="289"/>
      <c r="L461" s="289"/>
      <c r="M461" s="289"/>
      <c r="N461" s="289"/>
      <c r="O461" s="289"/>
      <c r="P461" s="289"/>
      <c r="Q461" s="289"/>
      <c r="R461" s="289"/>
      <c r="S461" s="289"/>
      <c r="T461" s="289"/>
      <c r="U461" s="289"/>
      <c r="V461" s="289"/>
      <c r="W461" s="289"/>
    </row>
    <row r="462" spans="7:23" s="290" customFormat="1" x14ac:dyDescent="0.3">
      <c r="G462" s="289"/>
      <c r="H462" s="289"/>
      <c r="I462" s="289"/>
      <c r="J462" s="289"/>
      <c r="K462" s="289"/>
      <c r="L462" s="289"/>
      <c r="M462" s="289"/>
      <c r="N462" s="289"/>
      <c r="O462" s="289"/>
      <c r="P462" s="289"/>
      <c r="Q462" s="289"/>
      <c r="R462" s="289"/>
      <c r="S462" s="289"/>
      <c r="T462" s="289"/>
      <c r="U462" s="289"/>
      <c r="V462" s="289"/>
      <c r="W462" s="289"/>
    </row>
    <row r="463" spans="7:23" s="290" customFormat="1" x14ac:dyDescent="0.3">
      <c r="G463" s="289"/>
      <c r="H463" s="289"/>
      <c r="I463" s="289"/>
      <c r="J463" s="289"/>
      <c r="K463" s="289"/>
      <c r="L463" s="289"/>
      <c r="M463" s="289"/>
      <c r="N463" s="289"/>
      <c r="O463" s="289"/>
      <c r="P463" s="289"/>
      <c r="Q463" s="289"/>
      <c r="R463" s="289"/>
      <c r="S463" s="289"/>
      <c r="T463" s="289"/>
      <c r="U463" s="289"/>
      <c r="V463" s="289"/>
      <c r="W463" s="289"/>
    </row>
    <row r="464" spans="7:23" s="290" customFormat="1" x14ac:dyDescent="0.3">
      <c r="G464" s="289"/>
      <c r="H464" s="289"/>
      <c r="I464" s="289"/>
      <c r="J464" s="289"/>
      <c r="K464" s="289"/>
      <c r="L464" s="289"/>
      <c r="M464" s="289"/>
      <c r="N464" s="289"/>
      <c r="O464" s="289"/>
      <c r="P464" s="289"/>
      <c r="Q464" s="289"/>
      <c r="R464" s="289"/>
      <c r="S464" s="289"/>
      <c r="T464" s="289"/>
      <c r="U464" s="289"/>
      <c r="V464" s="289"/>
      <c r="W464" s="289"/>
    </row>
    <row r="465" spans="7:23" s="290" customFormat="1" x14ac:dyDescent="0.3">
      <c r="G465" s="289"/>
      <c r="H465" s="289"/>
      <c r="I465" s="289"/>
      <c r="J465" s="289"/>
      <c r="K465" s="289"/>
      <c r="L465" s="289"/>
      <c r="M465" s="289"/>
      <c r="N465" s="289"/>
      <c r="O465" s="289"/>
      <c r="P465" s="289"/>
      <c r="Q465" s="289"/>
      <c r="R465" s="289"/>
      <c r="S465" s="289"/>
      <c r="T465" s="289"/>
      <c r="U465" s="289"/>
      <c r="V465" s="289"/>
      <c r="W465" s="289"/>
    </row>
    <row r="466" spans="7:23" s="290" customFormat="1" x14ac:dyDescent="0.3">
      <c r="G466" s="289"/>
      <c r="H466" s="289"/>
      <c r="I466" s="289"/>
      <c r="J466" s="289"/>
      <c r="K466" s="289"/>
      <c r="L466" s="289"/>
      <c r="M466" s="289"/>
      <c r="N466" s="289"/>
      <c r="O466" s="289"/>
      <c r="P466" s="289"/>
      <c r="Q466" s="289"/>
      <c r="R466" s="289"/>
      <c r="S466" s="289"/>
      <c r="T466" s="289"/>
      <c r="U466" s="289"/>
      <c r="V466" s="289"/>
      <c r="W466" s="289"/>
    </row>
    <row r="467" spans="7:23" s="290" customFormat="1" x14ac:dyDescent="0.3">
      <c r="G467" s="289"/>
      <c r="H467" s="289"/>
      <c r="I467" s="289"/>
      <c r="J467" s="289"/>
      <c r="K467" s="289"/>
      <c r="L467" s="289"/>
      <c r="M467" s="289"/>
      <c r="N467" s="289"/>
      <c r="O467" s="289"/>
      <c r="P467" s="289"/>
      <c r="Q467" s="289"/>
      <c r="R467" s="289"/>
      <c r="S467" s="289"/>
      <c r="T467" s="289"/>
      <c r="U467" s="289"/>
      <c r="V467" s="289"/>
      <c r="W467" s="289"/>
    </row>
    <row r="468" spans="7:23" s="290" customFormat="1" x14ac:dyDescent="0.3">
      <c r="G468" s="289"/>
      <c r="H468" s="289"/>
      <c r="I468" s="289"/>
      <c r="J468" s="289"/>
      <c r="K468" s="289"/>
      <c r="L468" s="289"/>
      <c r="M468" s="289"/>
      <c r="N468" s="289"/>
      <c r="O468" s="289"/>
      <c r="P468" s="289"/>
      <c r="Q468" s="289"/>
      <c r="R468" s="289"/>
      <c r="S468" s="289"/>
      <c r="T468" s="289"/>
      <c r="U468" s="289"/>
      <c r="V468" s="289"/>
      <c r="W468" s="289"/>
    </row>
    <row r="469" spans="7:23" s="290" customFormat="1" x14ac:dyDescent="0.3">
      <c r="G469" s="289"/>
      <c r="H469" s="289"/>
      <c r="I469" s="289"/>
      <c r="J469" s="289"/>
      <c r="K469" s="289"/>
      <c r="L469" s="289"/>
      <c r="M469" s="289"/>
      <c r="N469" s="289"/>
      <c r="O469" s="289"/>
      <c r="P469" s="289"/>
      <c r="Q469" s="289"/>
      <c r="R469" s="289"/>
      <c r="S469" s="289"/>
      <c r="T469" s="289"/>
      <c r="U469" s="289"/>
      <c r="V469" s="289"/>
      <c r="W469" s="289"/>
    </row>
    <row r="470" spans="7:23" s="290" customFormat="1" x14ac:dyDescent="0.3">
      <c r="G470" s="289"/>
      <c r="H470" s="289"/>
      <c r="I470" s="289"/>
      <c r="J470" s="289"/>
      <c r="K470" s="289"/>
      <c r="L470" s="289"/>
      <c r="M470" s="289"/>
      <c r="N470" s="289"/>
      <c r="O470" s="289"/>
      <c r="P470" s="289"/>
      <c r="Q470" s="289"/>
      <c r="R470" s="289"/>
      <c r="S470" s="289"/>
      <c r="T470" s="289"/>
      <c r="U470" s="289"/>
      <c r="V470" s="289"/>
      <c r="W470" s="289"/>
    </row>
    <row r="471" spans="7:23" s="290" customFormat="1" x14ac:dyDescent="0.3">
      <c r="G471" s="289"/>
      <c r="H471" s="289"/>
      <c r="I471" s="289"/>
      <c r="J471" s="289"/>
      <c r="K471" s="289"/>
      <c r="L471" s="289"/>
      <c r="M471" s="289"/>
      <c r="N471" s="289"/>
      <c r="O471" s="289"/>
      <c r="P471" s="289"/>
      <c r="Q471" s="289"/>
      <c r="R471" s="289"/>
      <c r="S471" s="289"/>
      <c r="T471" s="289"/>
      <c r="U471" s="289"/>
      <c r="V471" s="289"/>
      <c r="W471" s="289"/>
    </row>
    <row r="472" spans="7:23" s="290" customFormat="1" x14ac:dyDescent="0.3">
      <c r="G472" s="289"/>
      <c r="H472" s="289"/>
      <c r="I472" s="289"/>
      <c r="J472" s="289"/>
      <c r="K472" s="289"/>
      <c r="L472" s="289"/>
      <c r="M472" s="289"/>
      <c r="N472" s="289"/>
      <c r="O472" s="289"/>
      <c r="P472" s="289"/>
      <c r="Q472" s="289"/>
      <c r="R472" s="289"/>
      <c r="S472" s="289"/>
      <c r="T472" s="289"/>
      <c r="U472" s="289"/>
      <c r="V472" s="289"/>
      <c r="W472" s="289"/>
    </row>
    <row r="473" spans="7:23" s="290" customFormat="1" x14ac:dyDescent="0.3">
      <c r="G473" s="289"/>
      <c r="H473" s="289"/>
      <c r="I473" s="289"/>
      <c r="J473" s="289"/>
      <c r="K473" s="289"/>
      <c r="L473" s="289"/>
      <c r="M473" s="289"/>
      <c r="N473" s="289"/>
      <c r="O473" s="289"/>
      <c r="P473" s="289"/>
      <c r="Q473" s="289"/>
      <c r="R473" s="289"/>
      <c r="S473" s="289"/>
      <c r="T473" s="289"/>
      <c r="U473" s="289"/>
      <c r="V473" s="289"/>
      <c r="W473" s="289"/>
    </row>
    <row r="474" spans="7:23" s="290" customFormat="1" x14ac:dyDescent="0.3">
      <c r="G474" s="289"/>
      <c r="H474" s="289"/>
      <c r="I474" s="289"/>
      <c r="J474" s="289"/>
      <c r="K474" s="289"/>
      <c r="L474" s="289"/>
      <c r="M474" s="289"/>
      <c r="N474" s="289"/>
      <c r="O474" s="289"/>
      <c r="P474" s="289"/>
      <c r="Q474" s="289"/>
      <c r="R474" s="289"/>
      <c r="S474" s="289"/>
      <c r="T474" s="289"/>
      <c r="U474" s="289"/>
      <c r="V474" s="289"/>
      <c r="W474" s="289"/>
    </row>
    <row r="475" spans="7:23" s="290" customFormat="1" x14ac:dyDescent="0.3">
      <c r="G475" s="289"/>
      <c r="H475" s="289"/>
      <c r="I475" s="289"/>
      <c r="J475" s="289"/>
      <c r="K475" s="289"/>
      <c r="L475" s="289"/>
      <c r="M475" s="289"/>
      <c r="N475" s="289"/>
      <c r="O475" s="289"/>
      <c r="P475" s="289"/>
      <c r="Q475" s="289"/>
      <c r="R475" s="289"/>
      <c r="S475" s="289"/>
      <c r="T475" s="289"/>
      <c r="U475" s="289"/>
      <c r="V475" s="289"/>
      <c r="W475" s="289"/>
    </row>
    <row r="476" spans="7:23" s="290" customFormat="1" x14ac:dyDescent="0.3">
      <c r="G476" s="289"/>
      <c r="H476" s="289"/>
      <c r="I476" s="289"/>
      <c r="J476" s="289"/>
      <c r="K476" s="289"/>
      <c r="L476" s="289"/>
      <c r="M476" s="289"/>
      <c r="N476" s="289"/>
      <c r="O476" s="289"/>
      <c r="P476" s="289"/>
      <c r="Q476" s="289"/>
      <c r="R476" s="289"/>
      <c r="S476" s="289"/>
      <c r="T476" s="289"/>
      <c r="U476" s="289"/>
      <c r="V476" s="289"/>
      <c r="W476" s="289"/>
    </row>
    <row r="477" spans="7:23" s="290" customFormat="1" x14ac:dyDescent="0.3">
      <c r="G477" s="289"/>
      <c r="H477" s="289"/>
      <c r="I477" s="289"/>
      <c r="J477" s="289"/>
      <c r="K477" s="289"/>
      <c r="L477" s="289"/>
      <c r="M477" s="289"/>
      <c r="N477" s="289"/>
      <c r="O477" s="289"/>
      <c r="P477" s="289"/>
      <c r="Q477" s="289"/>
      <c r="R477" s="289"/>
      <c r="S477" s="289"/>
      <c r="T477" s="289"/>
      <c r="U477" s="289"/>
      <c r="V477" s="289"/>
      <c r="W477" s="289"/>
    </row>
    <row r="478" spans="7:23" s="290" customFormat="1" x14ac:dyDescent="0.3">
      <c r="G478" s="289"/>
      <c r="H478" s="289"/>
      <c r="I478" s="289"/>
      <c r="J478" s="289"/>
      <c r="K478" s="289"/>
      <c r="L478" s="289"/>
      <c r="M478" s="289"/>
      <c r="N478" s="289"/>
      <c r="O478" s="289"/>
      <c r="P478" s="289"/>
      <c r="Q478" s="289"/>
      <c r="R478" s="289"/>
      <c r="S478" s="289"/>
      <c r="T478" s="289"/>
      <c r="U478" s="289"/>
      <c r="V478" s="289"/>
      <c r="W478" s="289"/>
    </row>
    <row r="479" spans="7:23" s="290" customFormat="1" x14ac:dyDescent="0.3">
      <c r="G479" s="289"/>
      <c r="H479" s="289"/>
      <c r="I479" s="289"/>
      <c r="J479" s="289"/>
      <c r="K479" s="289"/>
      <c r="L479" s="289"/>
      <c r="M479" s="289"/>
      <c r="N479" s="289"/>
      <c r="O479" s="289"/>
      <c r="P479" s="289"/>
      <c r="Q479" s="289"/>
      <c r="R479" s="289"/>
      <c r="S479" s="289"/>
      <c r="T479" s="289"/>
      <c r="U479" s="289"/>
      <c r="V479" s="289"/>
      <c r="W479" s="289"/>
    </row>
    <row r="480" spans="7:23" s="290" customFormat="1" x14ac:dyDescent="0.3">
      <c r="G480" s="289"/>
      <c r="H480" s="289"/>
      <c r="I480" s="289"/>
      <c r="J480" s="289"/>
      <c r="K480" s="289"/>
      <c r="L480" s="289"/>
      <c r="M480" s="289"/>
      <c r="N480" s="289"/>
      <c r="O480" s="289"/>
      <c r="P480" s="289"/>
      <c r="Q480" s="289"/>
      <c r="R480" s="289"/>
      <c r="S480" s="289"/>
      <c r="T480" s="289"/>
      <c r="U480" s="289"/>
      <c r="V480" s="289"/>
      <c r="W480" s="289"/>
    </row>
    <row r="481" spans="7:23" s="290" customFormat="1" x14ac:dyDescent="0.3">
      <c r="G481" s="289"/>
      <c r="H481" s="289"/>
      <c r="I481" s="289"/>
      <c r="J481" s="289"/>
      <c r="K481" s="289"/>
      <c r="L481" s="289"/>
      <c r="M481" s="289"/>
      <c r="N481" s="289"/>
      <c r="O481" s="289"/>
      <c r="P481" s="289"/>
      <c r="Q481" s="289"/>
      <c r="R481" s="289"/>
      <c r="S481" s="289"/>
      <c r="T481" s="289"/>
      <c r="U481" s="289"/>
      <c r="V481" s="289"/>
      <c r="W481" s="289"/>
    </row>
    <row r="482" spans="7:23" s="290" customFormat="1" x14ac:dyDescent="0.3">
      <c r="G482" s="289"/>
      <c r="H482" s="289"/>
      <c r="I482" s="289"/>
      <c r="J482" s="289"/>
      <c r="K482" s="289"/>
      <c r="L482" s="289"/>
      <c r="M482" s="289"/>
      <c r="N482" s="289"/>
      <c r="O482" s="289"/>
      <c r="P482" s="289"/>
      <c r="Q482" s="289"/>
      <c r="R482" s="289"/>
      <c r="S482" s="289"/>
      <c r="T482" s="289"/>
      <c r="U482" s="289"/>
      <c r="V482" s="289"/>
      <c r="W482" s="289"/>
    </row>
    <row r="483" spans="7:23" s="290" customFormat="1" x14ac:dyDescent="0.3">
      <c r="G483" s="289"/>
      <c r="H483" s="289"/>
      <c r="I483" s="289"/>
      <c r="J483" s="289"/>
      <c r="K483" s="289"/>
      <c r="L483" s="289"/>
      <c r="M483" s="289"/>
      <c r="N483" s="289"/>
      <c r="O483" s="289"/>
      <c r="P483" s="289"/>
      <c r="Q483" s="289"/>
      <c r="R483" s="289"/>
      <c r="S483" s="289"/>
      <c r="T483" s="289"/>
      <c r="U483" s="289"/>
      <c r="V483" s="289"/>
      <c r="W483" s="289"/>
    </row>
    <row r="484" spans="7:23" s="290" customFormat="1" x14ac:dyDescent="0.3">
      <c r="G484" s="289"/>
      <c r="H484" s="289"/>
      <c r="I484" s="289"/>
      <c r="J484" s="289"/>
      <c r="K484" s="289"/>
      <c r="L484" s="289"/>
      <c r="M484" s="289"/>
      <c r="N484" s="289"/>
      <c r="O484" s="289"/>
      <c r="P484" s="289"/>
      <c r="Q484" s="289"/>
      <c r="R484" s="289"/>
      <c r="S484" s="289"/>
      <c r="T484" s="289"/>
      <c r="U484" s="289"/>
      <c r="V484" s="289"/>
      <c r="W484" s="289"/>
    </row>
    <row r="485" spans="7:23" s="290" customFormat="1" x14ac:dyDescent="0.3">
      <c r="G485" s="289"/>
      <c r="H485" s="289"/>
      <c r="I485" s="289"/>
      <c r="J485" s="289"/>
      <c r="K485" s="289"/>
      <c r="L485" s="289"/>
      <c r="M485" s="289"/>
      <c r="N485" s="289"/>
      <c r="O485" s="289"/>
      <c r="P485" s="289"/>
      <c r="Q485" s="289"/>
      <c r="R485" s="289"/>
      <c r="S485" s="289"/>
      <c r="T485" s="289"/>
      <c r="U485" s="289"/>
      <c r="V485" s="289"/>
      <c r="W485" s="289"/>
    </row>
    <row r="486" spans="7:23" s="290" customFormat="1" x14ac:dyDescent="0.3">
      <c r="G486" s="289"/>
      <c r="H486" s="289"/>
      <c r="I486" s="289"/>
      <c r="J486" s="289"/>
      <c r="K486" s="289"/>
      <c r="L486" s="289"/>
      <c r="M486" s="289"/>
      <c r="N486" s="289"/>
      <c r="O486" s="289"/>
      <c r="P486" s="289"/>
      <c r="Q486" s="289"/>
      <c r="R486" s="289"/>
      <c r="S486" s="289"/>
      <c r="T486" s="289"/>
      <c r="U486" s="289"/>
      <c r="V486" s="289"/>
      <c r="W486" s="289"/>
    </row>
    <row r="487" spans="7:23" s="290" customFormat="1" x14ac:dyDescent="0.3">
      <c r="G487" s="289"/>
      <c r="H487" s="289"/>
      <c r="I487" s="289"/>
      <c r="J487" s="289"/>
      <c r="K487" s="289"/>
      <c r="L487" s="289"/>
      <c r="M487" s="289"/>
      <c r="N487" s="289"/>
      <c r="O487" s="289"/>
      <c r="P487" s="289"/>
      <c r="Q487" s="289"/>
      <c r="R487" s="289"/>
      <c r="S487" s="289"/>
      <c r="T487" s="289"/>
      <c r="U487" s="289"/>
      <c r="V487" s="289"/>
      <c r="W487" s="289"/>
    </row>
    <row r="488" spans="7:23" s="290" customFormat="1" x14ac:dyDescent="0.3">
      <c r="G488" s="289"/>
      <c r="H488" s="289"/>
      <c r="I488" s="289"/>
      <c r="J488" s="289"/>
      <c r="K488" s="289"/>
      <c r="L488" s="289"/>
      <c r="M488" s="289"/>
      <c r="N488" s="289"/>
      <c r="O488" s="289"/>
      <c r="P488" s="289"/>
      <c r="Q488" s="289"/>
      <c r="R488" s="289"/>
      <c r="S488" s="289"/>
      <c r="T488" s="289"/>
      <c r="U488" s="289"/>
      <c r="V488" s="289"/>
      <c r="W488" s="289"/>
    </row>
    <row r="489" spans="7:23" s="290" customFormat="1" x14ac:dyDescent="0.3">
      <c r="G489" s="289"/>
      <c r="H489" s="289"/>
      <c r="I489" s="289"/>
      <c r="J489" s="289"/>
      <c r="K489" s="289"/>
      <c r="L489" s="289"/>
      <c r="M489" s="289"/>
      <c r="N489" s="289"/>
      <c r="O489" s="289"/>
      <c r="P489" s="289"/>
      <c r="Q489" s="289"/>
      <c r="R489" s="289"/>
      <c r="S489" s="289"/>
      <c r="T489" s="289"/>
      <c r="U489" s="289"/>
      <c r="V489" s="289"/>
      <c r="W489" s="289"/>
    </row>
    <row r="490" spans="7:23" s="290" customFormat="1" x14ac:dyDescent="0.3">
      <c r="G490" s="289"/>
      <c r="H490" s="289"/>
      <c r="I490" s="289"/>
      <c r="J490" s="289"/>
      <c r="K490" s="289"/>
      <c r="L490" s="289"/>
      <c r="M490" s="289"/>
      <c r="N490" s="289"/>
      <c r="O490" s="289"/>
      <c r="P490" s="289"/>
      <c r="Q490" s="289"/>
      <c r="R490" s="289"/>
      <c r="S490" s="289"/>
      <c r="T490" s="289"/>
      <c r="U490" s="289"/>
      <c r="V490" s="289"/>
      <c r="W490" s="289"/>
    </row>
    <row r="491" spans="7:23" s="290" customFormat="1" x14ac:dyDescent="0.3">
      <c r="G491" s="289"/>
      <c r="H491" s="289"/>
      <c r="I491" s="289"/>
      <c r="J491" s="289"/>
      <c r="K491" s="289"/>
      <c r="L491" s="289"/>
      <c r="M491" s="289"/>
      <c r="N491" s="289"/>
      <c r="O491" s="289"/>
      <c r="P491" s="289"/>
      <c r="Q491" s="289"/>
      <c r="R491" s="289"/>
      <c r="S491" s="289"/>
      <c r="T491" s="289"/>
      <c r="U491" s="289"/>
      <c r="V491" s="289"/>
      <c r="W491" s="289"/>
    </row>
    <row r="492" spans="7:23" s="290" customFormat="1" x14ac:dyDescent="0.3">
      <c r="G492" s="289"/>
      <c r="H492" s="289"/>
      <c r="I492" s="289"/>
      <c r="J492" s="289"/>
      <c r="K492" s="289"/>
      <c r="L492" s="289"/>
      <c r="M492" s="289"/>
      <c r="N492" s="289"/>
      <c r="O492" s="289"/>
      <c r="P492" s="289"/>
      <c r="Q492" s="289"/>
      <c r="R492" s="289"/>
      <c r="S492" s="289"/>
      <c r="T492" s="289"/>
      <c r="U492" s="289"/>
      <c r="V492" s="289"/>
      <c r="W492" s="289"/>
    </row>
    <row r="493" spans="7:23" s="290" customFormat="1" x14ac:dyDescent="0.3">
      <c r="G493" s="289"/>
      <c r="H493" s="289"/>
      <c r="I493" s="289"/>
      <c r="J493" s="289"/>
      <c r="K493" s="289"/>
      <c r="L493" s="289"/>
      <c r="M493" s="289"/>
      <c r="N493" s="289"/>
      <c r="O493" s="289"/>
      <c r="P493" s="289"/>
      <c r="Q493" s="289"/>
      <c r="R493" s="289"/>
      <c r="S493" s="289"/>
      <c r="T493" s="289"/>
      <c r="U493" s="289"/>
      <c r="V493" s="289"/>
      <c r="W493" s="289"/>
    </row>
    <row r="494" spans="7:23" s="290" customFormat="1" x14ac:dyDescent="0.3">
      <c r="G494" s="289"/>
      <c r="H494" s="289"/>
      <c r="I494" s="289"/>
      <c r="J494" s="289"/>
      <c r="K494" s="289"/>
      <c r="L494" s="289"/>
      <c r="M494" s="289"/>
      <c r="N494" s="289"/>
      <c r="O494" s="289"/>
      <c r="P494" s="289"/>
      <c r="Q494" s="289"/>
      <c r="R494" s="289"/>
      <c r="S494" s="289"/>
      <c r="T494" s="289"/>
      <c r="U494" s="289"/>
      <c r="V494" s="289"/>
      <c r="W494" s="289"/>
    </row>
    <row r="495" spans="7:23" s="290" customFormat="1" x14ac:dyDescent="0.3">
      <c r="G495" s="289"/>
      <c r="H495" s="289"/>
      <c r="I495" s="289"/>
      <c r="J495" s="289"/>
      <c r="K495" s="289"/>
      <c r="L495" s="289"/>
      <c r="M495" s="289"/>
      <c r="N495" s="289"/>
      <c r="O495" s="289"/>
      <c r="P495" s="289"/>
      <c r="Q495" s="289"/>
      <c r="R495" s="289"/>
      <c r="S495" s="289"/>
      <c r="T495" s="289"/>
      <c r="U495" s="289"/>
      <c r="V495" s="289"/>
      <c r="W495" s="289"/>
    </row>
    <row r="496" spans="7:23" s="290" customFormat="1" x14ac:dyDescent="0.3">
      <c r="G496" s="289"/>
      <c r="H496" s="289"/>
      <c r="I496" s="289"/>
      <c r="J496" s="289"/>
      <c r="K496" s="289"/>
      <c r="L496" s="289"/>
      <c r="M496" s="289"/>
      <c r="N496" s="289"/>
      <c r="O496" s="289"/>
      <c r="P496" s="289"/>
      <c r="Q496" s="289"/>
      <c r="R496" s="289"/>
      <c r="S496" s="289"/>
      <c r="T496" s="289"/>
      <c r="U496" s="289"/>
      <c r="V496" s="289"/>
      <c r="W496" s="289"/>
    </row>
    <row r="497" spans="7:23" s="290" customFormat="1" x14ac:dyDescent="0.3">
      <c r="G497" s="289"/>
      <c r="H497" s="289"/>
      <c r="I497" s="289"/>
      <c r="J497" s="289"/>
      <c r="K497" s="289"/>
      <c r="L497" s="289"/>
      <c r="M497" s="289"/>
      <c r="N497" s="289"/>
      <c r="O497" s="289"/>
      <c r="P497" s="289"/>
      <c r="Q497" s="289"/>
      <c r="R497" s="289"/>
      <c r="S497" s="289"/>
      <c r="T497" s="289"/>
      <c r="U497" s="289"/>
      <c r="V497" s="289"/>
      <c r="W497" s="289"/>
    </row>
    <row r="498" spans="7:23" s="290" customFormat="1" x14ac:dyDescent="0.3">
      <c r="G498" s="289"/>
      <c r="H498" s="289"/>
      <c r="I498" s="289"/>
      <c r="J498" s="289"/>
      <c r="K498" s="289"/>
      <c r="L498" s="289"/>
      <c r="M498" s="289"/>
      <c r="N498" s="289"/>
      <c r="O498" s="289"/>
      <c r="P498" s="289"/>
      <c r="Q498" s="289"/>
      <c r="R498" s="289"/>
      <c r="S498" s="289"/>
      <c r="T498" s="289"/>
      <c r="U498" s="289"/>
      <c r="V498" s="289"/>
      <c r="W498" s="289"/>
    </row>
    <row r="499" spans="7:23" s="290" customFormat="1" x14ac:dyDescent="0.3">
      <c r="G499" s="289"/>
      <c r="H499" s="289"/>
      <c r="I499" s="289"/>
      <c r="J499" s="289"/>
      <c r="K499" s="289"/>
      <c r="L499" s="289"/>
      <c r="M499" s="289"/>
      <c r="N499" s="289"/>
      <c r="O499" s="289"/>
      <c r="P499" s="289"/>
      <c r="Q499" s="289"/>
      <c r="R499" s="289"/>
      <c r="S499" s="289"/>
      <c r="T499" s="289"/>
      <c r="U499" s="289"/>
      <c r="V499" s="289"/>
      <c r="W499" s="289"/>
    </row>
    <row r="500" spans="7:23" s="290" customFormat="1" x14ac:dyDescent="0.3">
      <c r="G500" s="289"/>
      <c r="H500" s="289"/>
      <c r="I500" s="289"/>
      <c r="J500" s="289"/>
      <c r="K500" s="289"/>
      <c r="L500" s="289"/>
      <c r="M500" s="289"/>
      <c r="N500" s="289"/>
      <c r="O500" s="289"/>
      <c r="P500" s="289"/>
      <c r="Q500" s="289"/>
      <c r="R500" s="289"/>
      <c r="S500" s="289"/>
      <c r="T500" s="289"/>
      <c r="U500" s="289"/>
      <c r="V500" s="289"/>
      <c r="W500" s="289"/>
    </row>
    <row r="501" spans="7:23" s="290" customFormat="1" x14ac:dyDescent="0.3">
      <c r="G501" s="289"/>
      <c r="H501" s="289"/>
      <c r="I501" s="289"/>
      <c r="J501" s="289"/>
      <c r="K501" s="289"/>
      <c r="L501" s="289"/>
      <c r="M501" s="289"/>
      <c r="N501" s="289"/>
      <c r="O501" s="289"/>
      <c r="P501" s="289"/>
      <c r="Q501" s="289"/>
      <c r="R501" s="289"/>
      <c r="S501" s="289"/>
      <c r="T501" s="289"/>
      <c r="U501" s="289"/>
      <c r="V501" s="289"/>
      <c r="W501" s="289"/>
    </row>
    <row r="502" spans="7:23" s="290" customFormat="1" x14ac:dyDescent="0.3">
      <c r="G502" s="289"/>
      <c r="H502" s="289"/>
      <c r="I502" s="289"/>
      <c r="J502" s="289"/>
      <c r="K502" s="289"/>
      <c r="L502" s="289"/>
      <c r="M502" s="289"/>
      <c r="N502" s="289"/>
      <c r="O502" s="289"/>
      <c r="P502" s="289"/>
      <c r="Q502" s="289"/>
      <c r="R502" s="289"/>
      <c r="S502" s="289"/>
      <c r="T502" s="289"/>
      <c r="U502" s="289"/>
      <c r="V502" s="289"/>
      <c r="W502" s="289"/>
    </row>
    <row r="503" spans="7:23" s="290" customFormat="1" x14ac:dyDescent="0.3">
      <c r="G503" s="289"/>
      <c r="H503" s="289"/>
      <c r="I503" s="289"/>
      <c r="J503" s="289"/>
      <c r="K503" s="289"/>
      <c r="L503" s="289"/>
      <c r="M503" s="289"/>
      <c r="N503" s="289"/>
      <c r="O503" s="289"/>
      <c r="P503" s="289"/>
      <c r="Q503" s="289"/>
      <c r="R503" s="289"/>
      <c r="S503" s="289"/>
      <c r="T503" s="289"/>
      <c r="U503" s="289"/>
      <c r="V503" s="289"/>
      <c r="W503" s="289"/>
    </row>
    <row r="504" spans="7:23" s="290" customFormat="1" x14ac:dyDescent="0.3">
      <c r="G504" s="289"/>
      <c r="H504" s="289"/>
      <c r="I504" s="289"/>
      <c r="J504" s="289"/>
      <c r="K504" s="289"/>
      <c r="L504" s="289"/>
      <c r="M504" s="289"/>
      <c r="N504" s="289"/>
      <c r="O504" s="289"/>
      <c r="P504" s="289"/>
      <c r="Q504" s="289"/>
      <c r="R504" s="289"/>
      <c r="S504" s="289"/>
      <c r="T504" s="289"/>
      <c r="U504" s="289"/>
      <c r="V504" s="289"/>
      <c r="W504" s="289"/>
    </row>
    <row r="505" spans="7:23" s="290" customFormat="1" x14ac:dyDescent="0.3">
      <c r="G505" s="289"/>
      <c r="H505" s="289"/>
      <c r="I505" s="289"/>
      <c r="J505" s="289"/>
      <c r="K505" s="289"/>
      <c r="L505" s="289"/>
      <c r="M505" s="289"/>
      <c r="N505" s="289"/>
      <c r="O505" s="289"/>
      <c r="P505" s="289"/>
      <c r="Q505" s="289"/>
      <c r="R505" s="289"/>
      <c r="S505" s="289"/>
      <c r="T505" s="289"/>
      <c r="U505" s="289"/>
      <c r="V505" s="289"/>
      <c r="W505" s="289"/>
    </row>
    <row r="506" spans="7:23" s="290" customFormat="1" x14ac:dyDescent="0.3">
      <c r="G506" s="289"/>
      <c r="H506" s="289"/>
      <c r="I506" s="289"/>
      <c r="J506" s="289"/>
      <c r="K506" s="289"/>
      <c r="L506" s="289"/>
      <c r="M506" s="289"/>
      <c r="N506" s="289"/>
      <c r="O506" s="289"/>
      <c r="P506" s="289"/>
      <c r="Q506" s="289"/>
      <c r="R506" s="289"/>
      <c r="S506" s="289"/>
      <c r="T506" s="289"/>
      <c r="U506" s="289"/>
      <c r="V506" s="289"/>
      <c r="W506" s="289"/>
    </row>
    <row r="507" spans="7:23" s="290" customFormat="1" x14ac:dyDescent="0.3">
      <c r="G507" s="289"/>
      <c r="H507" s="289"/>
      <c r="I507" s="289"/>
      <c r="J507" s="289"/>
      <c r="K507" s="289"/>
      <c r="L507" s="289"/>
      <c r="M507" s="289"/>
      <c r="N507" s="289"/>
      <c r="O507" s="289"/>
      <c r="P507" s="289"/>
      <c r="Q507" s="289"/>
      <c r="R507" s="289"/>
      <c r="S507" s="289"/>
      <c r="T507" s="289"/>
      <c r="U507" s="289"/>
      <c r="V507" s="289"/>
      <c r="W507" s="289"/>
    </row>
    <row r="508" spans="7:23" s="290" customFormat="1" x14ac:dyDescent="0.3">
      <c r="G508" s="289"/>
      <c r="H508" s="289"/>
      <c r="I508" s="289"/>
      <c r="J508" s="289"/>
      <c r="K508" s="289"/>
      <c r="L508" s="289"/>
      <c r="M508" s="289"/>
      <c r="N508" s="289"/>
      <c r="O508" s="289"/>
      <c r="P508" s="289"/>
      <c r="Q508" s="289"/>
      <c r="R508" s="289"/>
      <c r="S508" s="289"/>
      <c r="T508" s="289"/>
      <c r="U508" s="289"/>
      <c r="V508" s="289"/>
      <c r="W508" s="289"/>
    </row>
    <row r="509" spans="7:23" s="290" customFormat="1" x14ac:dyDescent="0.3">
      <c r="G509" s="289"/>
      <c r="H509" s="289"/>
      <c r="I509" s="289"/>
      <c r="J509" s="289"/>
      <c r="K509" s="289"/>
      <c r="L509" s="289"/>
      <c r="M509" s="289"/>
      <c r="N509" s="289"/>
      <c r="O509" s="289"/>
      <c r="P509" s="289"/>
      <c r="Q509" s="289"/>
      <c r="R509" s="289"/>
      <c r="S509" s="289"/>
      <c r="T509" s="289"/>
      <c r="U509" s="289"/>
      <c r="V509" s="289"/>
      <c r="W509" s="289"/>
    </row>
    <row r="510" spans="7:23" s="290" customFormat="1" x14ac:dyDescent="0.3">
      <c r="G510" s="289"/>
      <c r="H510" s="289"/>
      <c r="I510" s="289"/>
      <c r="J510" s="289"/>
      <c r="K510" s="289"/>
      <c r="L510" s="289"/>
      <c r="M510" s="289"/>
      <c r="N510" s="289"/>
      <c r="O510" s="289"/>
      <c r="P510" s="289"/>
      <c r="Q510" s="289"/>
      <c r="R510" s="289"/>
      <c r="S510" s="289"/>
      <c r="T510" s="289"/>
      <c r="U510" s="289"/>
      <c r="V510" s="289"/>
      <c r="W510" s="289"/>
    </row>
    <row r="511" spans="7:23" s="290" customFormat="1" x14ac:dyDescent="0.3">
      <c r="G511" s="289"/>
      <c r="H511" s="289"/>
      <c r="I511" s="289"/>
      <c r="J511" s="289"/>
      <c r="K511" s="289"/>
      <c r="L511" s="289"/>
      <c r="M511" s="289"/>
      <c r="N511" s="289"/>
      <c r="O511" s="289"/>
      <c r="P511" s="289"/>
      <c r="Q511" s="289"/>
      <c r="R511" s="289"/>
      <c r="S511" s="289"/>
      <c r="T511" s="289"/>
      <c r="U511" s="289"/>
      <c r="V511" s="289"/>
      <c r="W511" s="289"/>
    </row>
    <row r="512" spans="7:23" s="290" customFormat="1" x14ac:dyDescent="0.3">
      <c r="G512" s="289"/>
      <c r="H512" s="289"/>
      <c r="I512" s="289"/>
      <c r="J512" s="289"/>
      <c r="K512" s="289"/>
      <c r="L512" s="289"/>
      <c r="M512" s="289"/>
      <c r="N512" s="289"/>
      <c r="O512" s="289"/>
      <c r="P512" s="289"/>
      <c r="Q512" s="289"/>
      <c r="R512" s="289"/>
      <c r="S512" s="289"/>
      <c r="T512" s="289"/>
      <c r="U512" s="289"/>
      <c r="V512" s="289"/>
      <c r="W512" s="289"/>
    </row>
    <row r="513" spans="7:23" s="290" customFormat="1" x14ac:dyDescent="0.3">
      <c r="G513" s="289"/>
      <c r="H513" s="289"/>
      <c r="I513" s="289"/>
      <c r="J513" s="289"/>
      <c r="K513" s="289"/>
      <c r="L513" s="289"/>
      <c r="M513" s="289"/>
      <c r="N513" s="289"/>
      <c r="O513" s="289"/>
      <c r="P513" s="289"/>
      <c r="Q513" s="289"/>
      <c r="R513" s="289"/>
      <c r="S513" s="289"/>
      <c r="T513" s="289"/>
      <c r="U513" s="289"/>
      <c r="V513" s="289"/>
      <c r="W513" s="289"/>
    </row>
    <row r="514" spans="7:23" s="290" customFormat="1" x14ac:dyDescent="0.3">
      <c r="G514" s="289"/>
      <c r="H514" s="289"/>
      <c r="I514" s="289"/>
      <c r="J514" s="289"/>
      <c r="K514" s="289"/>
      <c r="L514" s="289"/>
      <c r="M514" s="289"/>
      <c r="N514" s="289"/>
      <c r="O514" s="289"/>
      <c r="P514" s="289"/>
      <c r="Q514" s="289"/>
      <c r="R514" s="289"/>
      <c r="S514" s="289"/>
      <c r="T514" s="289"/>
      <c r="U514" s="289"/>
      <c r="V514" s="289"/>
      <c r="W514" s="289"/>
    </row>
    <row r="515" spans="7:23" s="290" customFormat="1" x14ac:dyDescent="0.3">
      <c r="G515" s="289"/>
      <c r="H515" s="289"/>
      <c r="I515" s="289"/>
      <c r="J515" s="289"/>
      <c r="K515" s="289"/>
      <c r="L515" s="289"/>
      <c r="M515" s="289"/>
      <c r="N515" s="289"/>
      <c r="O515" s="289"/>
      <c r="P515" s="289"/>
      <c r="Q515" s="289"/>
      <c r="R515" s="289"/>
      <c r="S515" s="289"/>
      <c r="T515" s="289"/>
      <c r="U515" s="289"/>
      <c r="V515" s="289"/>
      <c r="W515" s="289"/>
    </row>
    <row r="516" spans="7:23" s="290" customFormat="1" x14ac:dyDescent="0.3">
      <c r="G516" s="289"/>
      <c r="H516" s="289"/>
      <c r="I516" s="289"/>
      <c r="J516" s="289"/>
      <c r="K516" s="289"/>
      <c r="L516" s="289"/>
      <c r="M516" s="289"/>
      <c r="N516" s="289"/>
      <c r="O516" s="289"/>
      <c r="P516" s="289"/>
      <c r="Q516" s="289"/>
      <c r="R516" s="289"/>
      <c r="S516" s="289"/>
      <c r="T516" s="289"/>
      <c r="U516" s="289"/>
      <c r="V516" s="289"/>
      <c r="W516" s="289"/>
    </row>
    <row r="517" spans="7:23" s="290" customFormat="1" x14ac:dyDescent="0.3">
      <c r="G517" s="289"/>
      <c r="H517" s="289"/>
      <c r="I517" s="289"/>
      <c r="J517" s="289"/>
      <c r="K517" s="289"/>
      <c r="L517" s="289"/>
      <c r="M517" s="289"/>
      <c r="N517" s="289"/>
      <c r="O517" s="289"/>
      <c r="P517" s="289"/>
      <c r="Q517" s="289"/>
      <c r="R517" s="289"/>
      <c r="S517" s="289"/>
      <c r="T517" s="289"/>
      <c r="U517" s="289"/>
      <c r="V517" s="289"/>
      <c r="W517" s="289"/>
    </row>
    <row r="518" spans="7:23" s="290" customFormat="1" x14ac:dyDescent="0.3">
      <c r="G518" s="289"/>
      <c r="H518" s="289"/>
      <c r="I518" s="289"/>
      <c r="J518" s="289"/>
      <c r="K518" s="289"/>
      <c r="L518" s="289"/>
      <c r="M518" s="289"/>
      <c r="N518" s="289"/>
      <c r="O518" s="289"/>
      <c r="P518" s="289"/>
      <c r="Q518" s="289"/>
      <c r="R518" s="289"/>
      <c r="S518" s="289"/>
      <c r="T518" s="289"/>
      <c r="U518" s="289"/>
      <c r="V518" s="289"/>
      <c r="W518" s="289"/>
    </row>
    <row r="519" spans="7:23" s="290" customFormat="1" x14ac:dyDescent="0.3">
      <c r="G519" s="289"/>
      <c r="H519" s="289"/>
      <c r="I519" s="289"/>
      <c r="J519" s="289"/>
      <c r="K519" s="289"/>
      <c r="L519" s="289"/>
      <c r="M519" s="289"/>
      <c r="N519" s="289"/>
      <c r="O519" s="289"/>
      <c r="P519" s="289"/>
      <c r="Q519" s="289"/>
      <c r="R519" s="289"/>
      <c r="S519" s="289"/>
      <c r="T519" s="289"/>
      <c r="U519" s="289"/>
      <c r="V519" s="289"/>
      <c r="W519" s="289"/>
    </row>
    <row r="520" spans="7:23" s="290" customFormat="1" x14ac:dyDescent="0.3">
      <c r="G520" s="289"/>
      <c r="H520" s="289"/>
      <c r="I520" s="289"/>
      <c r="J520" s="289"/>
      <c r="K520" s="289"/>
      <c r="L520" s="289"/>
      <c r="M520" s="289"/>
      <c r="N520" s="289"/>
      <c r="O520" s="289"/>
      <c r="P520" s="289"/>
      <c r="Q520" s="289"/>
      <c r="R520" s="289"/>
      <c r="S520" s="289"/>
      <c r="T520" s="289"/>
      <c r="U520" s="289"/>
      <c r="V520" s="289"/>
      <c r="W520" s="289"/>
    </row>
    <row r="521" spans="7:23" s="290" customFormat="1" x14ac:dyDescent="0.3">
      <c r="G521" s="289"/>
      <c r="H521" s="289"/>
      <c r="I521" s="289"/>
      <c r="J521" s="289"/>
      <c r="K521" s="289"/>
      <c r="L521" s="289"/>
      <c r="M521" s="289"/>
      <c r="N521" s="289"/>
      <c r="O521" s="289"/>
      <c r="P521" s="289"/>
      <c r="Q521" s="289"/>
      <c r="R521" s="289"/>
      <c r="S521" s="289"/>
      <c r="T521" s="289"/>
      <c r="U521" s="289"/>
      <c r="V521" s="289"/>
      <c r="W521" s="289"/>
    </row>
    <row r="522" spans="7:23" s="290" customFormat="1" x14ac:dyDescent="0.3">
      <c r="G522" s="289"/>
      <c r="H522" s="289"/>
      <c r="I522" s="289"/>
      <c r="J522" s="289"/>
      <c r="K522" s="289"/>
      <c r="L522" s="289"/>
      <c r="M522" s="289"/>
      <c r="N522" s="289"/>
      <c r="O522" s="289"/>
      <c r="P522" s="289"/>
      <c r="Q522" s="289"/>
      <c r="R522" s="289"/>
      <c r="S522" s="289"/>
      <c r="T522" s="289"/>
      <c r="U522" s="289"/>
      <c r="V522" s="289"/>
      <c r="W522" s="289"/>
    </row>
    <row r="523" spans="7:23" s="290" customFormat="1" x14ac:dyDescent="0.3">
      <c r="G523" s="289"/>
      <c r="H523" s="289"/>
      <c r="I523" s="289"/>
      <c r="J523" s="289"/>
      <c r="K523" s="289"/>
      <c r="L523" s="289"/>
      <c r="M523" s="289"/>
      <c r="N523" s="289"/>
      <c r="O523" s="289"/>
      <c r="P523" s="289"/>
      <c r="Q523" s="289"/>
      <c r="R523" s="289"/>
      <c r="S523" s="289"/>
      <c r="T523" s="289"/>
      <c r="U523" s="289"/>
      <c r="V523" s="289"/>
      <c r="W523" s="289"/>
    </row>
    <row r="524" spans="7:23" s="290" customFormat="1" x14ac:dyDescent="0.3">
      <c r="G524" s="289"/>
      <c r="H524" s="289"/>
      <c r="I524" s="289"/>
      <c r="J524" s="289"/>
      <c r="K524" s="289"/>
      <c r="L524" s="289"/>
      <c r="M524" s="289"/>
      <c r="N524" s="289"/>
      <c r="O524" s="289"/>
      <c r="P524" s="289"/>
      <c r="Q524" s="289"/>
      <c r="R524" s="289"/>
      <c r="S524" s="289"/>
      <c r="T524" s="289"/>
      <c r="U524" s="289"/>
      <c r="V524" s="289"/>
      <c r="W524" s="289"/>
    </row>
    <row r="525" spans="7:23" s="290" customFormat="1" x14ac:dyDescent="0.3">
      <c r="G525" s="289"/>
      <c r="H525" s="289"/>
      <c r="I525" s="289"/>
      <c r="J525" s="289"/>
      <c r="K525" s="289"/>
      <c r="L525" s="289"/>
      <c r="M525" s="289"/>
      <c r="N525" s="289"/>
      <c r="O525" s="289"/>
      <c r="P525" s="289"/>
      <c r="Q525" s="289"/>
      <c r="R525" s="289"/>
      <c r="S525" s="289"/>
      <c r="T525" s="289"/>
      <c r="U525" s="289"/>
      <c r="V525" s="289"/>
      <c r="W525" s="289"/>
    </row>
    <row r="526" spans="7:23" s="290" customFormat="1" x14ac:dyDescent="0.3">
      <c r="G526" s="289"/>
      <c r="H526" s="289"/>
      <c r="I526" s="289"/>
      <c r="J526" s="289"/>
      <c r="K526" s="289"/>
      <c r="L526" s="289"/>
      <c r="M526" s="289"/>
      <c r="N526" s="289"/>
      <c r="O526" s="289"/>
      <c r="P526" s="289"/>
      <c r="Q526" s="289"/>
      <c r="R526" s="289"/>
      <c r="S526" s="289"/>
      <c r="T526" s="289"/>
      <c r="U526" s="289"/>
      <c r="V526" s="289"/>
      <c r="W526" s="289"/>
    </row>
    <row r="527" spans="7:23" s="290" customFormat="1" x14ac:dyDescent="0.3">
      <c r="G527" s="289"/>
      <c r="H527" s="289"/>
      <c r="I527" s="289"/>
      <c r="J527" s="289"/>
      <c r="K527" s="289"/>
      <c r="L527" s="289"/>
      <c r="M527" s="289"/>
      <c r="N527" s="289"/>
      <c r="O527" s="289"/>
      <c r="P527" s="289"/>
      <c r="Q527" s="289"/>
      <c r="R527" s="289"/>
      <c r="S527" s="289"/>
      <c r="T527" s="289"/>
      <c r="U527" s="289"/>
      <c r="V527" s="289"/>
      <c r="W527" s="289"/>
    </row>
    <row r="528" spans="7:23" s="290" customFormat="1" x14ac:dyDescent="0.3">
      <c r="G528" s="289"/>
      <c r="H528" s="289"/>
      <c r="I528" s="289"/>
      <c r="J528" s="289"/>
      <c r="K528" s="289"/>
      <c r="L528" s="289"/>
      <c r="M528" s="289"/>
      <c r="N528" s="289"/>
      <c r="O528" s="289"/>
      <c r="P528" s="289"/>
      <c r="Q528" s="289"/>
      <c r="R528" s="289"/>
      <c r="S528" s="289"/>
      <c r="T528" s="289"/>
      <c r="U528" s="289"/>
      <c r="V528" s="289"/>
      <c r="W528" s="289"/>
    </row>
    <row r="529" spans="7:23" s="290" customFormat="1" x14ac:dyDescent="0.3">
      <c r="G529" s="289"/>
      <c r="H529" s="289"/>
      <c r="I529" s="289"/>
      <c r="J529" s="289"/>
      <c r="K529" s="289"/>
      <c r="L529" s="289"/>
      <c r="M529" s="289"/>
      <c r="N529" s="289"/>
      <c r="O529" s="289"/>
      <c r="P529" s="289"/>
      <c r="Q529" s="289"/>
      <c r="R529" s="289"/>
      <c r="S529" s="289"/>
      <c r="T529" s="289"/>
      <c r="U529" s="289"/>
      <c r="V529" s="289"/>
      <c r="W529" s="289"/>
    </row>
    <row r="530" spans="7:23" s="290" customFormat="1" x14ac:dyDescent="0.3">
      <c r="G530" s="289"/>
      <c r="H530" s="289"/>
      <c r="I530" s="289"/>
      <c r="J530" s="289"/>
      <c r="K530" s="289"/>
      <c r="L530" s="289"/>
      <c r="M530" s="289"/>
      <c r="N530" s="289"/>
      <c r="O530" s="289"/>
      <c r="P530" s="289"/>
      <c r="Q530" s="289"/>
      <c r="R530" s="289"/>
      <c r="S530" s="289"/>
      <c r="T530" s="289"/>
      <c r="U530" s="289"/>
      <c r="V530" s="289"/>
      <c r="W530" s="289"/>
    </row>
    <row r="531" spans="7:23" s="290" customFormat="1" x14ac:dyDescent="0.3">
      <c r="G531" s="289"/>
      <c r="H531" s="289"/>
      <c r="I531" s="289"/>
      <c r="J531" s="289"/>
      <c r="K531" s="289"/>
      <c r="L531" s="289"/>
      <c r="M531" s="289"/>
      <c r="N531" s="289"/>
      <c r="O531" s="289"/>
      <c r="P531" s="289"/>
      <c r="Q531" s="289"/>
      <c r="R531" s="289"/>
      <c r="S531" s="289"/>
      <c r="T531" s="289"/>
      <c r="U531" s="289"/>
      <c r="V531" s="289"/>
      <c r="W531" s="289"/>
    </row>
    <row r="532" spans="7:23" s="290" customFormat="1" x14ac:dyDescent="0.3">
      <c r="G532" s="289"/>
      <c r="H532" s="289"/>
      <c r="I532" s="289"/>
      <c r="J532" s="289"/>
      <c r="K532" s="289"/>
      <c r="L532" s="289"/>
      <c r="M532" s="289"/>
      <c r="N532" s="289"/>
      <c r="O532" s="289"/>
      <c r="P532" s="289"/>
      <c r="Q532" s="289"/>
      <c r="R532" s="289"/>
      <c r="S532" s="289"/>
      <c r="T532" s="289"/>
      <c r="U532" s="289"/>
      <c r="V532" s="289"/>
      <c r="W532" s="289"/>
    </row>
    <row r="533" spans="7:23" s="290" customFormat="1" x14ac:dyDescent="0.3">
      <c r="G533" s="289"/>
      <c r="H533" s="289"/>
      <c r="I533" s="289"/>
      <c r="J533" s="289"/>
      <c r="K533" s="289"/>
      <c r="L533" s="289"/>
      <c r="M533" s="289"/>
      <c r="N533" s="289"/>
      <c r="O533" s="289"/>
      <c r="P533" s="289"/>
      <c r="Q533" s="289"/>
      <c r="R533" s="289"/>
      <c r="S533" s="289"/>
      <c r="T533" s="289"/>
      <c r="U533" s="289"/>
      <c r="V533" s="289"/>
      <c r="W533" s="289"/>
    </row>
    <row r="534" spans="7:23" s="290" customFormat="1" x14ac:dyDescent="0.3">
      <c r="G534" s="289"/>
      <c r="H534" s="289"/>
      <c r="I534" s="289"/>
      <c r="J534" s="289"/>
      <c r="K534" s="289"/>
      <c r="L534" s="289"/>
      <c r="M534" s="289"/>
      <c r="N534" s="289"/>
      <c r="O534" s="289"/>
      <c r="P534" s="289"/>
      <c r="Q534" s="289"/>
      <c r="R534" s="289"/>
      <c r="S534" s="289"/>
      <c r="T534" s="289"/>
      <c r="U534" s="289"/>
      <c r="V534" s="289"/>
      <c r="W534" s="289"/>
    </row>
    <row r="535" spans="7:23" s="290" customFormat="1" x14ac:dyDescent="0.3">
      <c r="G535" s="289"/>
      <c r="H535" s="289"/>
      <c r="I535" s="289"/>
      <c r="J535" s="289"/>
      <c r="K535" s="289"/>
      <c r="L535" s="289"/>
      <c r="M535" s="289"/>
      <c r="N535" s="289"/>
      <c r="O535" s="289"/>
      <c r="P535" s="289"/>
      <c r="Q535" s="289"/>
      <c r="R535" s="289"/>
      <c r="S535" s="289"/>
      <c r="T535" s="289"/>
      <c r="U535" s="289"/>
      <c r="V535" s="289"/>
      <c r="W535" s="289"/>
    </row>
    <row r="536" spans="7:23" s="290" customFormat="1" x14ac:dyDescent="0.3">
      <c r="G536" s="289"/>
      <c r="H536" s="289"/>
      <c r="I536" s="289"/>
      <c r="J536" s="289"/>
      <c r="K536" s="289"/>
      <c r="L536" s="289"/>
      <c r="M536" s="289"/>
      <c r="N536" s="289"/>
      <c r="O536" s="289"/>
      <c r="P536" s="289"/>
      <c r="Q536" s="289"/>
      <c r="R536" s="289"/>
      <c r="S536" s="289"/>
      <c r="T536" s="289"/>
      <c r="U536" s="289"/>
      <c r="V536" s="289"/>
      <c r="W536" s="289"/>
    </row>
    <row r="537" spans="7:23" s="290" customFormat="1" x14ac:dyDescent="0.3">
      <c r="G537" s="289"/>
      <c r="H537" s="289"/>
      <c r="I537" s="289"/>
      <c r="J537" s="289"/>
      <c r="K537" s="289"/>
      <c r="L537" s="289"/>
      <c r="M537" s="289"/>
      <c r="N537" s="289"/>
      <c r="O537" s="289"/>
      <c r="P537" s="289"/>
      <c r="Q537" s="289"/>
      <c r="R537" s="289"/>
      <c r="S537" s="289"/>
      <c r="T537" s="289"/>
      <c r="U537" s="289"/>
      <c r="V537" s="289"/>
      <c r="W537" s="289"/>
    </row>
    <row r="538" spans="7:23" s="290" customFormat="1" x14ac:dyDescent="0.3">
      <c r="G538" s="289"/>
      <c r="H538" s="289"/>
      <c r="I538" s="289"/>
      <c r="J538" s="289"/>
      <c r="K538" s="289"/>
      <c r="L538" s="289"/>
      <c r="M538" s="289"/>
      <c r="N538" s="289"/>
      <c r="O538" s="289"/>
      <c r="P538" s="289"/>
      <c r="Q538" s="289"/>
      <c r="R538" s="289"/>
      <c r="S538" s="289"/>
      <c r="T538" s="289"/>
      <c r="U538" s="289"/>
      <c r="V538" s="289"/>
      <c r="W538" s="289"/>
    </row>
    <row r="539" spans="7:23" s="290" customFormat="1" x14ac:dyDescent="0.3">
      <c r="G539" s="289"/>
      <c r="H539" s="289"/>
      <c r="I539" s="289"/>
      <c r="J539" s="289"/>
      <c r="K539" s="289"/>
      <c r="L539" s="289"/>
      <c r="M539" s="289"/>
      <c r="N539" s="289"/>
      <c r="O539" s="289"/>
      <c r="P539" s="289"/>
      <c r="Q539" s="289"/>
      <c r="R539" s="289"/>
      <c r="S539" s="289"/>
      <c r="T539" s="289"/>
      <c r="U539" s="289"/>
      <c r="V539" s="289"/>
      <c r="W539" s="289"/>
    </row>
    <row r="540" spans="7:23" s="290" customFormat="1" x14ac:dyDescent="0.3">
      <c r="G540" s="289"/>
      <c r="H540" s="289"/>
      <c r="I540" s="289"/>
      <c r="J540" s="289"/>
      <c r="K540" s="289"/>
      <c r="L540" s="289"/>
      <c r="M540" s="289"/>
      <c r="N540" s="289"/>
      <c r="O540" s="289"/>
      <c r="P540" s="289"/>
      <c r="Q540" s="289"/>
      <c r="R540" s="289"/>
      <c r="S540" s="289"/>
      <c r="T540" s="289"/>
      <c r="U540" s="289"/>
      <c r="V540" s="289"/>
      <c r="W540" s="289"/>
    </row>
    <row r="541" spans="7:23" s="290" customFormat="1" x14ac:dyDescent="0.3">
      <c r="G541" s="289"/>
      <c r="H541" s="289"/>
      <c r="I541" s="289"/>
      <c r="J541" s="289"/>
      <c r="K541" s="289"/>
      <c r="L541" s="289"/>
      <c r="M541" s="289"/>
      <c r="N541" s="289"/>
      <c r="O541" s="289"/>
      <c r="P541" s="289"/>
      <c r="Q541" s="289"/>
      <c r="R541" s="289"/>
      <c r="S541" s="289"/>
      <c r="T541" s="289"/>
      <c r="U541" s="289"/>
      <c r="V541" s="289"/>
      <c r="W541" s="289"/>
    </row>
    <row r="542" spans="7:23" s="290" customFormat="1" x14ac:dyDescent="0.3">
      <c r="G542" s="289"/>
      <c r="H542" s="289"/>
      <c r="I542" s="289"/>
      <c r="J542" s="289"/>
      <c r="K542" s="289"/>
      <c r="L542" s="289"/>
      <c r="M542" s="289"/>
      <c r="N542" s="289"/>
      <c r="O542" s="289"/>
      <c r="P542" s="289"/>
      <c r="Q542" s="289"/>
      <c r="R542" s="289"/>
      <c r="S542" s="289"/>
      <c r="T542" s="289"/>
      <c r="U542" s="289"/>
      <c r="V542" s="289"/>
      <c r="W542" s="289"/>
    </row>
    <row r="543" spans="7:23" s="290" customFormat="1" x14ac:dyDescent="0.3">
      <c r="G543" s="289"/>
      <c r="H543" s="289"/>
      <c r="I543" s="289"/>
      <c r="J543" s="289"/>
      <c r="K543" s="289"/>
      <c r="L543" s="289"/>
      <c r="M543" s="289"/>
      <c r="N543" s="289"/>
      <c r="O543" s="289"/>
      <c r="P543" s="289"/>
      <c r="Q543" s="289"/>
      <c r="R543" s="289"/>
      <c r="S543" s="289"/>
      <c r="T543" s="289"/>
      <c r="U543" s="289"/>
      <c r="V543" s="289"/>
      <c r="W543" s="289"/>
    </row>
    <row r="544" spans="7:23" s="290" customFormat="1" x14ac:dyDescent="0.3">
      <c r="G544" s="289"/>
      <c r="H544" s="289"/>
      <c r="I544" s="289"/>
      <c r="J544" s="289"/>
      <c r="K544" s="289"/>
      <c r="L544" s="289"/>
      <c r="M544" s="289"/>
      <c r="N544" s="289"/>
      <c r="O544" s="289"/>
      <c r="P544" s="289"/>
      <c r="Q544" s="289"/>
      <c r="R544" s="289"/>
      <c r="S544" s="289"/>
      <c r="T544" s="289"/>
      <c r="U544" s="289"/>
      <c r="V544" s="289"/>
      <c r="W544" s="289"/>
    </row>
    <row r="545" spans="7:23" s="290" customFormat="1" x14ac:dyDescent="0.3">
      <c r="G545" s="289"/>
      <c r="H545" s="289"/>
      <c r="I545" s="289"/>
      <c r="J545" s="289"/>
      <c r="K545" s="289"/>
      <c r="L545" s="289"/>
      <c r="M545" s="289"/>
      <c r="N545" s="289"/>
      <c r="O545" s="289"/>
      <c r="P545" s="289"/>
      <c r="Q545" s="289"/>
      <c r="R545" s="289"/>
      <c r="S545" s="289"/>
      <c r="T545" s="289"/>
      <c r="U545" s="289"/>
      <c r="V545" s="289"/>
      <c r="W545" s="289"/>
    </row>
    <row r="546" spans="7:23" s="290" customFormat="1" x14ac:dyDescent="0.3">
      <c r="G546" s="289"/>
      <c r="H546" s="289"/>
      <c r="I546" s="289"/>
      <c r="J546" s="289"/>
      <c r="K546" s="289"/>
      <c r="L546" s="289"/>
      <c r="M546" s="289"/>
      <c r="N546" s="289"/>
      <c r="O546" s="289"/>
      <c r="P546" s="289"/>
      <c r="Q546" s="289"/>
      <c r="R546" s="289"/>
      <c r="S546" s="289"/>
      <c r="T546" s="289"/>
      <c r="U546" s="289"/>
      <c r="V546" s="289"/>
      <c r="W546" s="289"/>
    </row>
    <row r="547" spans="7:23" s="290" customFormat="1" x14ac:dyDescent="0.3">
      <c r="G547" s="289"/>
      <c r="H547" s="289"/>
      <c r="I547" s="289"/>
      <c r="J547" s="289"/>
      <c r="K547" s="289"/>
      <c r="L547" s="289"/>
      <c r="M547" s="289"/>
      <c r="N547" s="289"/>
      <c r="O547" s="289"/>
      <c r="P547" s="289"/>
      <c r="Q547" s="289"/>
      <c r="R547" s="289"/>
      <c r="S547" s="289"/>
      <c r="T547" s="289"/>
      <c r="U547" s="289"/>
      <c r="V547" s="289"/>
      <c r="W547" s="289"/>
    </row>
    <row r="548" spans="7:23" s="290" customFormat="1" x14ac:dyDescent="0.3">
      <c r="G548" s="289"/>
      <c r="H548" s="289"/>
      <c r="I548" s="289"/>
      <c r="J548" s="289"/>
      <c r="K548" s="289"/>
      <c r="L548" s="289"/>
      <c r="M548" s="289"/>
      <c r="N548" s="289"/>
      <c r="O548" s="289"/>
      <c r="P548" s="289"/>
      <c r="Q548" s="289"/>
      <c r="R548" s="289"/>
      <c r="S548" s="289"/>
      <c r="T548" s="289"/>
      <c r="U548" s="289"/>
      <c r="V548" s="289"/>
      <c r="W548" s="289"/>
    </row>
    <row r="549" spans="7:23" s="290" customFormat="1" x14ac:dyDescent="0.3">
      <c r="G549" s="289"/>
      <c r="H549" s="289"/>
      <c r="I549" s="289"/>
      <c r="J549" s="289"/>
      <c r="K549" s="289"/>
      <c r="L549" s="289"/>
      <c r="M549" s="289"/>
      <c r="N549" s="289"/>
      <c r="O549" s="289"/>
      <c r="P549" s="289"/>
      <c r="Q549" s="289"/>
      <c r="R549" s="289"/>
      <c r="S549" s="289"/>
      <c r="T549" s="289"/>
      <c r="U549" s="289"/>
      <c r="V549" s="289"/>
      <c r="W549" s="289"/>
    </row>
    <row r="550" spans="7:23" s="290" customFormat="1" x14ac:dyDescent="0.3">
      <c r="G550" s="289"/>
      <c r="H550" s="289"/>
      <c r="I550" s="289"/>
      <c r="J550" s="289"/>
      <c r="K550" s="289"/>
      <c r="L550" s="289"/>
      <c r="M550" s="289"/>
      <c r="N550" s="289"/>
      <c r="O550" s="289"/>
      <c r="P550" s="289"/>
      <c r="Q550" s="289"/>
      <c r="R550" s="289"/>
      <c r="S550" s="289"/>
      <c r="T550" s="289"/>
      <c r="U550" s="289"/>
      <c r="V550" s="289"/>
      <c r="W550" s="289"/>
    </row>
    <row r="551" spans="7:23" s="290" customFormat="1" x14ac:dyDescent="0.3">
      <c r="G551" s="289"/>
      <c r="H551" s="289"/>
      <c r="I551" s="289"/>
      <c r="J551" s="289"/>
      <c r="K551" s="289"/>
      <c r="L551" s="289"/>
      <c r="M551" s="289"/>
      <c r="N551" s="289"/>
      <c r="O551" s="289"/>
      <c r="P551" s="289"/>
      <c r="Q551" s="289"/>
      <c r="R551" s="289"/>
      <c r="S551" s="289"/>
      <c r="T551" s="289"/>
      <c r="U551" s="289"/>
      <c r="V551" s="289"/>
      <c r="W551" s="289"/>
    </row>
    <row r="552" spans="7:23" s="290" customFormat="1" x14ac:dyDescent="0.3">
      <c r="G552" s="289"/>
      <c r="H552" s="289"/>
      <c r="I552" s="289"/>
      <c r="J552" s="289"/>
      <c r="K552" s="289"/>
      <c r="L552" s="289"/>
      <c r="M552" s="289"/>
      <c r="N552" s="289"/>
      <c r="O552" s="289"/>
      <c r="P552" s="289"/>
      <c r="Q552" s="289"/>
      <c r="R552" s="289"/>
      <c r="S552" s="289"/>
      <c r="T552" s="289"/>
      <c r="U552" s="289"/>
      <c r="V552" s="289"/>
      <c r="W552" s="289"/>
    </row>
    <row r="553" spans="7:23" s="290" customFormat="1" x14ac:dyDescent="0.3">
      <c r="G553" s="289"/>
      <c r="H553" s="289"/>
      <c r="I553" s="289"/>
      <c r="J553" s="289"/>
      <c r="K553" s="289"/>
      <c r="L553" s="289"/>
      <c r="M553" s="289"/>
      <c r="N553" s="289"/>
      <c r="O553" s="289"/>
      <c r="P553" s="289"/>
      <c r="Q553" s="289"/>
      <c r="R553" s="289"/>
      <c r="S553" s="289"/>
      <c r="T553" s="289"/>
      <c r="U553" s="289"/>
      <c r="V553" s="289"/>
      <c r="W553" s="289"/>
    </row>
    <row r="554" spans="7:23" s="290" customFormat="1" x14ac:dyDescent="0.3">
      <c r="G554" s="289"/>
      <c r="H554" s="289"/>
      <c r="I554" s="289"/>
      <c r="J554" s="289"/>
      <c r="K554" s="289"/>
      <c r="L554" s="289"/>
      <c r="M554" s="289"/>
      <c r="N554" s="289"/>
      <c r="O554" s="289"/>
      <c r="P554" s="289"/>
      <c r="Q554" s="289"/>
      <c r="R554" s="289"/>
      <c r="S554" s="289"/>
      <c r="T554" s="289"/>
      <c r="U554" s="289"/>
      <c r="V554" s="289"/>
      <c r="W554" s="289"/>
    </row>
    <row r="555" spans="7:23" s="290" customFormat="1" x14ac:dyDescent="0.3">
      <c r="G555" s="289"/>
      <c r="H555" s="289"/>
      <c r="I555" s="289"/>
      <c r="J555" s="289"/>
      <c r="K555" s="289"/>
      <c r="L555" s="289"/>
      <c r="M555" s="289"/>
      <c r="N555" s="289"/>
      <c r="O555" s="289"/>
      <c r="P555" s="289"/>
      <c r="Q555" s="289"/>
      <c r="R555" s="289"/>
      <c r="S555" s="289"/>
      <c r="T555" s="289"/>
      <c r="U555" s="289"/>
      <c r="V555" s="289"/>
      <c r="W555" s="289"/>
    </row>
    <row r="556" spans="7:23" s="290" customFormat="1" x14ac:dyDescent="0.3">
      <c r="G556" s="289"/>
      <c r="H556" s="289"/>
      <c r="I556" s="289"/>
      <c r="J556" s="289"/>
      <c r="K556" s="289"/>
      <c r="L556" s="289"/>
      <c r="M556" s="289"/>
      <c r="N556" s="289"/>
      <c r="O556" s="289"/>
      <c r="P556" s="289"/>
      <c r="Q556" s="289"/>
      <c r="R556" s="289"/>
      <c r="S556" s="289"/>
      <c r="T556" s="289"/>
      <c r="U556" s="289"/>
      <c r="V556" s="289"/>
      <c r="W556" s="289"/>
    </row>
    <row r="557" spans="7:23" s="290" customFormat="1" x14ac:dyDescent="0.3">
      <c r="G557" s="289"/>
      <c r="H557" s="289"/>
      <c r="I557" s="289"/>
      <c r="J557" s="289"/>
      <c r="K557" s="289"/>
      <c r="L557" s="289"/>
      <c r="M557" s="289"/>
      <c r="N557" s="289"/>
      <c r="O557" s="289"/>
      <c r="P557" s="289"/>
      <c r="Q557" s="289"/>
      <c r="R557" s="289"/>
      <c r="S557" s="289"/>
      <c r="T557" s="289"/>
      <c r="U557" s="289"/>
      <c r="V557" s="289"/>
      <c r="W557" s="289"/>
    </row>
    <row r="558" spans="7:23" s="290" customFormat="1" x14ac:dyDescent="0.3">
      <c r="G558" s="289"/>
      <c r="H558" s="289"/>
      <c r="I558" s="289"/>
      <c r="J558" s="289"/>
      <c r="K558" s="289"/>
      <c r="L558" s="289"/>
      <c r="M558" s="289"/>
      <c r="N558" s="289"/>
      <c r="O558" s="289"/>
      <c r="P558" s="289"/>
      <c r="Q558" s="289"/>
      <c r="R558" s="289"/>
      <c r="S558" s="289"/>
      <c r="T558" s="289"/>
      <c r="U558" s="289"/>
      <c r="V558" s="289"/>
      <c r="W558" s="289"/>
    </row>
    <row r="559" spans="7:23" s="290" customFormat="1" x14ac:dyDescent="0.3">
      <c r="G559" s="289"/>
      <c r="H559" s="289"/>
      <c r="I559" s="289"/>
      <c r="J559" s="289"/>
      <c r="K559" s="289"/>
      <c r="L559" s="289"/>
      <c r="M559" s="289"/>
      <c r="N559" s="289"/>
      <c r="O559" s="289"/>
      <c r="P559" s="289"/>
      <c r="Q559" s="289"/>
      <c r="R559" s="289"/>
      <c r="S559" s="289"/>
      <c r="T559" s="289"/>
      <c r="U559" s="289"/>
      <c r="V559" s="289"/>
      <c r="W559" s="289"/>
    </row>
    <row r="560" spans="7:23" s="290" customFormat="1" x14ac:dyDescent="0.3">
      <c r="G560" s="289"/>
      <c r="H560" s="289"/>
      <c r="I560" s="289"/>
      <c r="J560" s="289"/>
      <c r="K560" s="289"/>
      <c r="L560" s="289"/>
      <c r="M560" s="289"/>
      <c r="N560" s="289"/>
      <c r="O560" s="289"/>
      <c r="P560" s="289"/>
      <c r="Q560" s="289"/>
      <c r="R560" s="289"/>
      <c r="S560" s="289"/>
      <c r="T560" s="289"/>
      <c r="U560" s="289"/>
      <c r="V560" s="289"/>
      <c r="W560" s="289"/>
    </row>
    <row r="561" spans="7:23" s="290" customFormat="1" x14ac:dyDescent="0.3">
      <c r="G561" s="289"/>
      <c r="H561" s="289"/>
      <c r="I561" s="289"/>
      <c r="J561" s="289"/>
      <c r="K561" s="289"/>
      <c r="L561" s="289"/>
      <c r="M561" s="289"/>
      <c r="N561" s="289"/>
      <c r="O561" s="289"/>
      <c r="P561" s="289"/>
      <c r="Q561" s="289"/>
      <c r="R561" s="289"/>
      <c r="S561" s="289"/>
      <c r="T561" s="289"/>
      <c r="U561" s="289"/>
      <c r="V561" s="289"/>
      <c r="W561" s="289"/>
    </row>
    <row r="562" spans="7:23" s="290" customFormat="1" x14ac:dyDescent="0.3">
      <c r="G562" s="289"/>
      <c r="H562" s="289"/>
      <c r="I562" s="289"/>
      <c r="J562" s="289"/>
      <c r="K562" s="289"/>
      <c r="L562" s="289"/>
      <c r="M562" s="289"/>
      <c r="N562" s="289"/>
      <c r="O562" s="289"/>
      <c r="P562" s="289"/>
      <c r="Q562" s="289"/>
      <c r="R562" s="289"/>
      <c r="S562" s="289"/>
      <c r="T562" s="289"/>
      <c r="U562" s="289"/>
      <c r="V562" s="289"/>
      <c r="W562" s="289"/>
    </row>
    <row r="563" spans="7:23" s="290" customFormat="1" x14ac:dyDescent="0.3">
      <c r="G563" s="289"/>
      <c r="H563" s="289"/>
      <c r="I563" s="289"/>
      <c r="J563" s="289"/>
      <c r="K563" s="289"/>
      <c r="L563" s="289"/>
      <c r="M563" s="289"/>
      <c r="N563" s="289"/>
      <c r="O563" s="289"/>
      <c r="P563" s="289"/>
      <c r="Q563" s="289"/>
      <c r="R563" s="289"/>
      <c r="S563" s="289"/>
      <c r="T563" s="289"/>
      <c r="U563" s="289"/>
      <c r="V563" s="289"/>
      <c r="W563" s="289"/>
    </row>
    <row r="564" spans="7:23" s="290" customFormat="1" x14ac:dyDescent="0.3">
      <c r="G564" s="289"/>
      <c r="H564" s="289"/>
      <c r="I564" s="289"/>
      <c r="J564" s="289"/>
      <c r="K564" s="289"/>
      <c r="L564" s="289"/>
      <c r="M564" s="289"/>
      <c r="N564" s="289"/>
      <c r="O564" s="289"/>
      <c r="P564" s="289"/>
      <c r="Q564" s="289"/>
      <c r="R564" s="289"/>
      <c r="S564" s="289"/>
      <c r="T564" s="289"/>
      <c r="U564" s="289"/>
      <c r="V564" s="289"/>
      <c r="W564" s="289"/>
    </row>
    <row r="565" spans="7:23" s="290" customFormat="1" x14ac:dyDescent="0.3">
      <c r="G565" s="289"/>
      <c r="H565" s="289"/>
      <c r="I565" s="289"/>
      <c r="J565" s="289"/>
      <c r="K565" s="289"/>
      <c r="L565" s="289"/>
      <c r="M565" s="289"/>
      <c r="N565" s="289"/>
      <c r="O565" s="289"/>
      <c r="P565" s="289"/>
      <c r="Q565" s="289"/>
      <c r="R565" s="289"/>
      <c r="S565" s="289"/>
      <c r="T565" s="289"/>
      <c r="U565" s="289"/>
      <c r="V565" s="289"/>
      <c r="W565" s="289"/>
    </row>
    <row r="566" spans="7:23" s="290" customFormat="1" x14ac:dyDescent="0.3">
      <c r="G566" s="289"/>
      <c r="H566" s="289"/>
      <c r="I566" s="289"/>
      <c r="J566" s="289"/>
      <c r="K566" s="289"/>
      <c r="L566" s="289"/>
      <c r="M566" s="289"/>
      <c r="N566" s="289"/>
      <c r="O566" s="289"/>
      <c r="P566" s="289"/>
      <c r="Q566" s="289"/>
      <c r="R566" s="289"/>
      <c r="S566" s="289"/>
      <c r="T566" s="289"/>
      <c r="U566" s="289"/>
      <c r="V566" s="289"/>
      <c r="W566" s="289"/>
    </row>
    <row r="567" spans="7:23" s="290" customFormat="1" x14ac:dyDescent="0.3">
      <c r="G567" s="289"/>
      <c r="H567" s="289"/>
      <c r="I567" s="289"/>
      <c r="J567" s="289"/>
      <c r="K567" s="289"/>
      <c r="L567" s="289"/>
      <c r="M567" s="289"/>
      <c r="N567" s="289"/>
      <c r="O567" s="289"/>
      <c r="P567" s="289"/>
      <c r="Q567" s="289"/>
      <c r="R567" s="289"/>
      <c r="S567" s="289"/>
      <c r="T567" s="289"/>
      <c r="U567" s="289"/>
      <c r="V567" s="289"/>
      <c r="W567" s="289"/>
    </row>
    <row r="568" spans="7:23" s="290" customFormat="1" x14ac:dyDescent="0.3">
      <c r="G568" s="289"/>
      <c r="H568" s="289"/>
      <c r="I568" s="289"/>
      <c r="J568" s="289"/>
      <c r="K568" s="289"/>
      <c r="L568" s="289"/>
      <c r="M568" s="289"/>
      <c r="N568" s="289"/>
      <c r="O568" s="289"/>
      <c r="P568" s="289"/>
      <c r="Q568" s="289"/>
      <c r="R568" s="289"/>
      <c r="S568" s="289"/>
      <c r="T568" s="289"/>
      <c r="U568" s="289"/>
      <c r="V568" s="289"/>
      <c r="W568" s="289"/>
    </row>
    <row r="569" spans="7:23" s="290" customFormat="1" x14ac:dyDescent="0.3">
      <c r="G569" s="289"/>
      <c r="H569" s="289"/>
      <c r="I569" s="289"/>
      <c r="J569" s="289"/>
      <c r="K569" s="289"/>
      <c r="L569" s="289"/>
      <c r="M569" s="289"/>
      <c r="N569" s="289"/>
      <c r="O569" s="289"/>
      <c r="P569" s="289"/>
      <c r="Q569" s="289"/>
      <c r="R569" s="289"/>
      <c r="S569" s="289"/>
      <c r="T569" s="289"/>
      <c r="U569" s="289"/>
      <c r="V569" s="289"/>
      <c r="W569" s="289"/>
    </row>
    <row r="570" spans="7:23" s="290" customFormat="1" x14ac:dyDescent="0.3">
      <c r="G570" s="289"/>
      <c r="H570" s="289"/>
      <c r="I570" s="289"/>
      <c r="J570" s="289"/>
      <c r="K570" s="289"/>
      <c r="L570" s="289"/>
      <c r="M570" s="289"/>
      <c r="N570" s="289"/>
      <c r="O570" s="289"/>
      <c r="P570" s="289"/>
      <c r="Q570" s="289"/>
      <c r="R570" s="289"/>
      <c r="S570" s="289"/>
      <c r="T570" s="289"/>
      <c r="U570" s="289"/>
      <c r="V570" s="289"/>
      <c r="W570" s="289"/>
    </row>
    <row r="571" spans="7:23" s="290" customFormat="1" x14ac:dyDescent="0.3">
      <c r="G571" s="289"/>
      <c r="H571" s="289"/>
      <c r="I571" s="289"/>
      <c r="J571" s="289"/>
      <c r="K571" s="289"/>
      <c r="L571" s="289"/>
      <c r="M571" s="289"/>
      <c r="N571" s="289"/>
      <c r="O571" s="289"/>
      <c r="P571" s="289"/>
      <c r="Q571" s="289"/>
      <c r="R571" s="289"/>
      <c r="S571" s="289"/>
      <c r="T571" s="289"/>
      <c r="U571" s="289"/>
      <c r="V571" s="289"/>
      <c r="W571" s="289"/>
    </row>
    <row r="572" spans="7:23" s="290" customFormat="1" x14ac:dyDescent="0.3">
      <c r="G572" s="289"/>
      <c r="H572" s="289"/>
      <c r="I572" s="289"/>
      <c r="J572" s="289"/>
      <c r="K572" s="289"/>
      <c r="L572" s="289"/>
      <c r="M572" s="289"/>
      <c r="N572" s="289"/>
      <c r="O572" s="289"/>
      <c r="P572" s="289"/>
      <c r="Q572" s="289"/>
      <c r="R572" s="289"/>
      <c r="S572" s="289"/>
      <c r="T572" s="289"/>
      <c r="U572" s="289"/>
      <c r="V572" s="289"/>
      <c r="W572" s="289"/>
    </row>
    <row r="573" spans="7:23" s="290" customFormat="1" x14ac:dyDescent="0.3">
      <c r="G573" s="289"/>
      <c r="H573" s="289"/>
      <c r="I573" s="289"/>
      <c r="J573" s="289"/>
      <c r="K573" s="289"/>
      <c r="L573" s="289"/>
      <c r="M573" s="289"/>
      <c r="N573" s="289"/>
      <c r="O573" s="289"/>
      <c r="P573" s="289"/>
      <c r="Q573" s="289"/>
      <c r="R573" s="289"/>
      <c r="S573" s="289"/>
      <c r="T573" s="289"/>
      <c r="U573" s="289"/>
      <c r="V573" s="289"/>
      <c r="W573" s="289"/>
    </row>
    <row r="574" spans="7:23" s="290" customFormat="1" x14ac:dyDescent="0.3">
      <c r="G574" s="289"/>
      <c r="H574" s="289"/>
      <c r="I574" s="289"/>
      <c r="J574" s="289"/>
      <c r="K574" s="289"/>
      <c r="L574" s="289"/>
      <c r="M574" s="289"/>
      <c r="N574" s="289"/>
      <c r="O574" s="289"/>
      <c r="P574" s="289"/>
      <c r="Q574" s="289"/>
      <c r="R574" s="289"/>
      <c r="S574" s="289"/>
      <c r="T574" s="289"/>
      <c r="U574" s="289"/>
      <c r="V574" s="289"/>
      <c r="W574" s="289"/>
    </row>
    <row r="575" spans="7:23" s="290" customFormat="1" x14ac:dyDescent="0.3">
      <c r="G575" s="289"/>
      <c r="H575" s="289"/>
      <c r="I575" s="289"/>
      <c r="J575" s="289"/>
      <c r="K575" s="289"/>
      <c r="L575" s="289"/>
      <c r="M575" s="289"/>
      <c r="N575" s="289"/>
      <c r="O575" s="289"/>
      <c r="P575" s="289"/>
      <c r="Q575" s="289"/>
      <c r="R575" s="289"/>
      <c r="S575" s="289"/>
      <c r="T575" s="289"/>
      <c r="U575" s="289"/>
      <c r="V575" s="289"/>
      <c r="W575" s="289"/>
    </row>
    <row r="576" spans="7:23" s="290" customFormat="1" x14ac:dyDescent="0.3">
      <c r="G576" s="289"/>
      <c r="H576" s="289"/>
      <c r="I576" s="289"/>
      <c r="J576" s="289"/>
      <c r="K576" s="289"/>
      <c r="L576" s="289"/>
      <c r="M576" s="289"/>
      <c r="N576" s="289"/>
      <c r="O576" s="289"/>
      <c r="P576" s="289"/>
      <c r="Q576" s="289"/>
      <c r="R576" s="289"/>
      <c r="S576" s="289"/>
      <c r="T576" s="289"/>
      <c r="U576" s="289"/>
      <c r="V576" s="289"/>
      <c r="W576" s="289"/>
    </row>
    <row r="577" spans="7:23" s="290" customFormat="1" x14ac:dyDescent="0.3">
      <c r="G577" s="289"/>
      <c r="H577" s="289"/>
      <c r="I577" s="289"/>
      <c r="J577" s="289"/>
      <c r="K577" s="289"/>
      <c r="L577" s="289"/>
      <c r="M577" s="289"/>
      <c r="N577" s="289"/>
      <c r="O577" s="289"/>
      <c r="P577" s="289"/>
      <c r="Q577" s="289"/>
      <c r="R577" s="289"/>
      <c r="S577" s="289"/>
      <c r="T577" s="289"/>
      <c r="U577" s="289"/>
      <c r="V577" s="289"/>
      <c r="W577" s="289"/>
    </row>
    <row r="578" spans="7:23" s="290" customFormat="1" x14ac:dyDescent="0.3">
      <c r="G578" s="289"/>
      <c r="H578" s="289"/>
      <c r="I578" s="289"/>
      <c r="J578" s="289"/>
      <c r="K578" s="289"/>
      <c r="L578" s="289"/>
      <c r="M578" s="289"/>
      <c r="N578" s="289"/>
      <c r="O578" s="289"/>
      <c r="P578" s="289"/>
      <c r="Q578" s="289"/>
      <c r="R578" s="289"/>
      <c r="S578" s="289"/>
      <c r="T578" s="289"/>
      <c r="U578" s="289"/>
      <c r="V578" s="289"/>
      <c r="W578" s="289"/>
    </row>
    <row r="579" spans="7:23" s="290" customFormat="1" x14ac:dyDescent="0.3">
      <c r="G579" s="289"/>
      <c r="H579" s="289"/>
      <c r="I579" s="289"/>
      <c r="J579" s="289"/>
      <c r="K579" s="289"/>
      <c r="L579" s="289"/>
      <c r="M579" s="289"/>
      <c r="N579" s="289"/>
      <c r="O579" s="289"/>
      <c r="P579" s="289"/>
      <c r="Q579" s="289"/>
      <c r="R579" s="289"/>
      <c r="S579" s="289"/>
      <c r="T579" s="289"/>
      <c r="U579" s="289"/>
      <c r="V579" s="289"/>
      <c r="W579" s="289"/>
    </row>
    <row r="580" spans="7:23" s="290" customFormat="1" x14ac:dyDescent="0.3">
      <c r="G580" s="289"/>
      <c r="H580" s="289"/>
      <c r="I580" s="289"/>
      <c r="J580" s="289"/>
      <c r="K580" s="289"/>
      <c r="L580" s="289"/>
      <c r="M580" s="289"/>
      <c r="N580" s="289"/>
      <c r="O580" s="289"/>
      <c r="P580" s="289"/>
      <c r="Q580" s="289"/>
      <c r="R580" s="289"/>
      <c r="S580" s="289"/>
      <c r="T580" s="289"/>
      <c r="U580" s="289"/>
      <c r="V580" s="289"/>
      <c r="W580" s="289"/>
    </row>
    <row r="581" spans="7:23" s="290" customFormat="1" x14ac:dyDescent="0.3">
      <c r="G581" s="289"/>
      <c r="H581" s="289"/>
      <c r="I581" s="289"/>
      <c r="J581" s="289"/>
      <c r="K581" s="289"/>
      <c r="L581" s="289"/>
      <c r="M581" s="289"/>
      <c r="N581" s="289"/>
      <c r="O581" s="289"/>
      <c r="P581" s="289"/>
      <c r="Q581" s="289"/>
      <c r="R581" s="289"/>
      <c r="S581" s="289"/>
      <c r="T581" s="289"/>
      <c r="U581" s="289"/>
      <c r="V581" s="289"/>
      <c r="W581" s="289"/>
    </row>
    <row r="582" spans="7:23" s="290" customFormat="1" x14ac:dyDescent="0.3">
      <c r="G582" s="289"/>
      <c r="H582" s="289"/>
      <c r="I582" s="289"/>
      <c r="J582" s="289"/>
      <c r="K582" s="289"/>
      <c r="L582" s="289"/>
      <c r="M582" s="289"/>
      <c r="N582" s="289"/>
      <c r="O582" s="289"/>
      <c r="P582" s="289"/>
      <c r="Q582" s="289"/>
      <c r="R582" s="289"/>
      <c r="S582" s="289"/>
      <c r="T582" s="289"/>
      <c r="U582" s="289"/>
      <c r="V582" s="289"/>
      <c r="W582" s="289"/>
    </row>
    <row r="583" spans="7:23" s="290" customFormat="1" x14ac:dyDescent="0.3">
      <c r="G583" s="289"/>
      <c r="H583" s="289"/>
      <c r="I583" s="289"/>
      <c r="J583" s="289"/>
      <c r="K583" s="289"/>
      <c r="L583" s="289"/>
      <c r="M583" s="289"/>
      <c r="N583" s="289"/>
      <c r="O583" s="289"/>
      <c r="P583" s="289"/>
      <c r="Q583" s="289"/>
      <c r="R583" s="289"/>
      <c r="S583" s="289"/>
      <c r="T583" s="289"/>
      <c r="U583" s="289"/>
      <c r="V583" s="289"/>
      <c r="W583" s="289"/>
    </row>
    <row r="584" spans="7:23" s="290" customFormat="1" x14ac:dyDescent="0.3">
      <c r="G584" s="289"/>
      <c r="H584" s="289"/>
      <c r="I584" s="289"/>
      <c r="J584" s="289"/>
      <c r="K584" s="289"/>
      <c r="L584" s="289"/>
      <c r="M584" s="289"/>
      <c r="N584" s="289"/>
      <c r="O584" s="289"/>
      <c r="P584" s="289"/>
      <c r="Q584" s="289"/>
      <c r="R584" s="289"/>
      <c r="S584" s="289"/>
      <c r="T584" s="289"/>
      <c r="U584" s="289"/>
      <c r="V584" s="289"/>
      <c r="W584" s="289"/>
    </row>
    <row r="585" spans="7:23" s="290" customFormat="1" x14ac:dyDescent="0.3">
      <c r="G585" s="289"/>
      <c r="H585" s="289"/>
      <c r="I585" s="289"/>
      <c r="J585" s="289"/>
      <c r="K585" s="289"/>
      <c r="L585" s="289"/>
      <c r="M585" s="289"/>
      <c r="N585" s="289"/>
      <c r="O585" s="289"/>
      <c r="P585" s="289"/>
      <c r="Q585" s="289"/>
      <c r="R585" s="289"/>
      <c r="S585" s="289"/>
      <c r="T585" s="289"/>
      <c r="U585" s="289"/>
      <c r="V585" s="289"/>
      <c r="W585" s="289"/>
    </row>
    <row r="586" spans="7:23" s="290" customFormat="1" x14ac:dyDescent="0.3">
      <c r="G586" s="289"/>
      <c r="H586" s="289"/>
      <c r="I586" s="289"/>
      <c r="J586" s="289"/>
      <c r="K586" s="289"/>
      <c r="L586" s="289"/>
      <c r="M586" s="289"/>
      <c r="N586" s="289"/>
      <c r="O586" s="289"/>
      <c r="P586" s="289"/>
      <c r="Q586" s="289"/>
      <c r="R586" s="289"/>
      <c r="S586" s="289"/>
      <c r="T586" s="289"/>
      <c r="U586" s="289"/>
      <c r="V586" s="289"/>
      <c r="W586" s="289"/>
    </row>
    <row r="587" spans="7:23" s="290" customFormat="1" x14ac:dyDescent="0.3">
      <c r="G587" s="289"/>
      <c r="H587" s="289"/>
      <c r="I587" s="289"/>
      <c r="J587" s="289"/>
      <c r="K587" s="289"/>
      <c r="L587" s="289"/>
      <c r="M587" s="289"/>
      <c r="N587" s="289"/>
      <c r="O587" s="289"/>
      <c r="P587" s="289"/>
      <c r="Q587" s="289"/>
      <c r="R587" s="289"/>
      <c r="S587" s="289"/>
      <c r="T587" s="289"/>
      <c r="U587" s="289"/>
      <c r="V587" s="289"/>
      <c r="W587" s="289"/>
    </row>
    <row r="588" spans="7:23" s="290" customFormat="1" x14ac:dyDescent="0.3">
      <c r="G588" s="289"/>
      <c r="H588" s="289"/>
      <c r="I588" s="289"/>
      <c r="J588" s="289"/>
      <c r="K588" s="289"/>
      <c r="L588" s="289"/>
      <c r="M588" s="289"/>
      <c r="N588" s="289"/>
      <c r="O588" s="289"/>
      <c r="P588" s="289"/>
      <c r="Q588" s="289"/>
      <c r="R588" s="289"/>
      <c r="S588" s="289"/>
      <c r="T588" s="289"/>
      <c r="U588" s="289"/>
      <c r="V588" s="289"/>
      <c r="W588" s="289"/>
    </row>
    <row r="589" spans="7:23" s="290" customFormat="1" x14ac:dyDescent="0.3">
      <c r="G589" s="289"/>
      <c r="H589" s="289"/>
      <c r="I589" s="289"/>
      <c r="J589" s="289"/>
      <c r="K589" s="289"/>
      <c r="L589" s="289"/>
      <c r="M589" s="289"/>
      <c r="N589" s="289"/>
      <c r="O589" s="289"/>
      <c r="P589" s="289"/>
      <c r="Q589" s="289"/>
      <c r="R589" s="289"/>
      <c r="S589" s="289"/>
      <c r="T589" s="289"/>
      <c r="U589" s="289"/>
      <c r="V589" s="289"/>
      <c r="W589" s="289"/>
    </row>
    <row r="590" spans="7:23" s="290" customFormat="1" x14ac:dyDescent="0.3">
      <c r="G590" s="289"/>
      <c r="H590" s="289"/>
      <c r="I590" s="289"/>
      <c r="J590" s="289"/>
      <c r="K590" s="289"/>
      <c r="L590" s="289"/>
      <c r="M590" s="289"/>
      <c r="N590" s="289"/>
      <c r="O590" s="289"/>
      <c r="P590" s="289"/>
      <c r="Q590" s="289"/>
      <c r="R590" s="289"/>
      <c r="S590" s="289"/>
      <c r="T590" s="289"/>
      <c r="U590" s="289"/>
      <c r="V590" s="289"/>
      <c r="W590" s="289"/>
    </row>
    <row r="591" spans="7:23" s="290" customFormat="1" x14ac:dyDescent="0.3">
      <c r="G591" s="289"/>
      <c r="H591" s="289"/>
      <c r="I591" s="289"/>
      <c r="J591" s="289"/>
      <c r="K591" s="289"/>
      <c r="L591" s="289"/>
      <c r="M591" s="289"/>
      <c r="N591" s="289"/>
      <c r="O591" s="289"/>
      <c r="P591" s="289"/>
      <c r="Q591" s="289"/>
      <c r="R591" s="289"/>
      <c r="S591" s="289"/>
      <c r="T591" s="289"/>
      <c r="U591" s="289"/>
      <c r="V591" s="289"/>
      <c r="W591" s="289"/>
    </row>
    <row r="592" spans="7:23" s="290" customFormat="1" x14ac:dyDescent="0.3">
      <c r="G592" s="289"/>
      <c r="H592" s="289"/>
      <c r="I592" s="289"/>
      <c r="J592" s="289"/>
      <c r="K592" s="289"/>
      <c r="L592" s="289"/>
      <c r="M592" s="289"/>
      <c r="N592" s="289"/>
      <c r="O592" s="289"/>
      <c r="P592" s="289"/>
      <c r="Q592" s="289"/>
      <c r="R592" s="289"/>
      <c r="S592" s="289"/>
      <c r="T592" s="289"/>
      <c r="U592" s="289"/>
      <c r="V592" s="289"/>
      <c r="W592" s="289"/>
    </row>
    <row r="593" spans="7:23" s="290" customFormat="1" x14ac:dyDescent="0.3">
      <c r="G593" s="289"/>
      <c r="H593" s="289"/>
      <c r="I593" s="289"/>
      <c r="J593" s="289"/>
      <c r="K593" s="289"/>
      <c r="L593" s="289"/>
      <c r="M593" s="289"/>
      <c r="N593" s="289"/>
      <c r="O593" s="289"/>
      <c r="P593" s="289"/>
      <c r="Q593" s="289"/>
      <c r="R593" s="289"/>
      <c r="S593" s="289"/>
      <c r="T593" s="289"/>
      <c r="U593" s="289"/>
      <c r="V593" s="289"/>
      <c r="W593" s="289"/>
    </row>
    <row r="594" spans="7:23" s="290" customFormat="1" x14ac:dyDescent="0.3">
      <c r="G594" s="289"/>
      <c r="H594" s="289"/>
      <c r="I594" s="289"/>
      <c r="J594" s="289"/>
      <c r="K594" s="289"/>
      <c r="L594" s="289"/>
      <c r="M594" s="289"/>
      <c r="N594" s="289"/>
      <c r="O594" s="289"/>
      <c r="P594" s="289"/>
      <c r="Q594" s="289"/>
      <c r="R594" s="289"/>
      <c r="S594" s="289"/>
      <c r="T594" s="289"/>
      <c r="U594" s="289"/>
      <c r="V594" s="289"/>
      <c r="W594" s="289"/>
    </row>
    <row r="595" spans="7:23" s="290" customFormat="1" x14ac:dyDescent="0.3">
      <c r="G595" s="289"/>
      <c r="H595" s="289"/>
      <c r="I595" s="289"/>
      <c r="J595" s="289"/>
      <c r="K595" s="289"/>
      <c r="L595" s="289"/>
      <c r="M595" s="289"/>
      <c r="N595" s="289"/>
      <c r="O595" s="289"/>
      <c r="P595" s="289"/>
      <c r="Q595" s="289"/>
      <c r="R595" s="289"/>
      <c r="S595" s="289"/>
      <c r="T595" s="289"/>
      <c r="U595" s="289"/>
      <c r="V595" s="289"/>
      <c r="W595" s="289"/>
    </row>
    <row r="596" spans="7:23" s="290" customFormat="1" x14ac:dyDescent="0.3">
      <c r="G596" s="289"/>
      <c r="H596" s="289"/>
      <c r="I596" s="289"/>
      <c r="J596" s="289"/>
      <c r="K596" s="289"/>
      <c r="L596" s="289"/>
      <c r="M596" s="289"/>
      <c r="N596" s="289"/>
      <c r="O596" s="289"/>
      <c r="P596" s="289"/>
      <c r="Q596" s="289"/>
      <c r="R596" s="289"/>
      <c r="S596" s="289"/>
      <c r="T596" s="289"/>
      <c r="U596" s="289"/>
      <c r="V596" s="289"/>
      <c r="W596" s="289"/>
    </row>
    <row r="597" spans="7:23" s="290" customFormat="1" x14ac:dyDescent="0.3">
      <c r="G597" s="289"/>
      <c r="H597" s="289"/>
      <c r="I597" s="289"/>
      <c r="J597" s="289"/>
      <c r="K597" s="289"/>
      <c r="L597" s="289"/>
      <c r="M597" s="289"/>
      <c r="N597" s="289"/>
      <c r="O597" s="289"/>
      <c r="P597" s="289"/>
      <c r="Q597" s="289"/>
      <c r="R597" s="289"/>
      <c r="S597" s="289"/>
      <c r="T597" s="289"/>
      <c r="U597" s="289"/>
      <c r="V597" s="289"/>
      <c r="W597" s="289"/>
    </row>
    <row r="598" spans="7:23" s="290" customFormat="1" x14ac:dyDescent="0.3">
      <c r="G598" s="289"/>
      <c r="H598" s="289"/>
      <c r="I598" s="289"/>
      <c r="J598" s="289"/>
      <c r="K598" s="289"/>
      <c r="L598" s="289"/>
      <c r="M598" s="289"/>
      <c r="N598" s="289"/>
      <c r="O598" s="289"/>
      <c r="P598" s="289"/>
      <c r="Q598" s="289"/>
      <c r="R598" s="289"/>
      <c r="S598" s="289"/>
      <c r="T598" s="289"/>
      <c r="U598" s="289"/>
      <c r="V598" s="289"/>
      <c r="W598" s="289"/>
    </row>
    <row r="599" spans="7:23" s="290" customFormat="1" x14ac:dyDescent="0.3">
      <c r="G599" s="289"/>
      <c r="H599" s="289"/>
      <c r="I599" s="289"/>
      <c r="J599" s="289"/>
      <c r="K599" s="289"/>
      <c r="L599" s="289"/>
      <c r="M599" s="289"/>
      <c r="N599" s="289"/>
      <c r="O599" s="289"/>
      <c r="P599" s="289"/>
      <c r="Q599" s="289"/>
      <c r="R599" s="289"/>
      <c r="S599" s="289"/>
      <c r="T599" s="289"/>
      <c r="U599" s="289"/>
      <c r="V599" s="289"/>
      <c r="W599" s="289"/>
    </row>
    <row r="600" spans="7:23" s="290" customFormat="1" x14ac:dyDescent="0.3">
      <c r="G600" s="289"/>
      <c r="H600" s="289"/>
      <c r="I600" s="289"/>
      <c r="J600" s="289"/>
      <c r="K600" s="289"/>
      <c r="L600" s="289"/>
      <c r="M600" s="289"/>
      <c r="N600" s="289"/>
      <c r="O600" s="289"/>
      <c r="P600" s="289"/>
      <c r="Q600" s="289"/>
      <c r="R600" s="289"/>
      <c r="S600" s="289"/>
      <c r="T600" s="289"/>
      <c r="U600" s="289"/>
      <c r="V600" s="289"/>
      <c r="W600" s="289"/>
    </row>
    <row r="601" spans="7:23" s="290" customFormat="1" x14ac:dyDescent="0.3">
      <c r="G601" s="289"/>
      <c r="H601" s="289"/>
      <c r="I601" s="289"/>
      <c r="J601" s="289"/>
      <c r="K601" s="289"/>
      <c r="L601" s="289"/>
      <c r="M601" s="289"/>
      <c r="N601" s="289"/>
      <c r="O601" s="289"/>
      <c r="P601" s="289"/>
      <c r="Q601" s="289"/>
      <c r="R601" s="289"/>
      <c r="S601" s="289"/>
      <c r="T601" s="289"/>
      <c r="U601" s="289"/>
      <c r="V601" s="289"/>
      <c r="W601" s="289"/>
    </row>
    <row r="602" spans="7:23" s="290" customFormat="1" x14ac:dyDescent="0.3">
      <c r="G602" s="289"/>
      <c r="H602" s="289"/>
      <c r="I602" s="289"/>
      <c r="J602" s="289"/>
      <c r="K602" s="289"/>
      <c r="L602" s="289"/>
      <c r="M602" s="289"/>
      <c r="N602" s="289"/>
      <c r="O602" s="289"/>
      <c r="P602" s="289"/>
      <c r="Q602" s="289"/>
      <c r="R602" s="289"/>
      <c r="S602" s="289"/>
      <c r="T602" s="289"/>
      <c r="U602" s="289"/>
      <c r="V602" s="289"/>
      <c r="W602" s="289"/>
    </row>
    <row r="603" spans="7:23" s="290" customFormat="1" x14ac:dyDescent="0.3">
      <c r="G603" s="289"/>
      <c r="H603" s="289"/>
      <c r="I603" s="289"/>
      <c r="J603" s="289"/>
      <c r="K603" s="289"/>
      <c r="L603" s="289"/>
      <c r="M603" s="289"/>
      <c r="N603" s="289"/>
      <c r="O603" s="289"/>
      <c r="P603" s="289"/>
      <c r="Q603" s="289"/>
      <c r="R603" s="289"/>
      <c r="S603" s="289"/>
      <c r="T603" s="289"/>
      <c r="U603" s="289"/>
      <c r="V603" s="289"/>
      <c r="W603" s="289"/>
    </row>
    <row r="604" spans="7:23" s="290" customFormat="1" x14ac:dyDescent="0.3">
      <c r="G604" s="289"/>
      <c r="H604" s="289"/>
      <c r="I604" s="289"/>
      <c r="J604" s="289"/>
      <c r="K604" s="289"/>
      <c r="L604" s="289"/>
      <c r="M604" s="289"/>
      <c r="N604" s="289"/>
      <c r="O604" s="289"/>
      <c r="P604" s="289"/>
      <c r="Q604" s="289"/>
      <c r="R604" s="289"/>
      <c r="S604" s="289"/>
      <c r="T604" s="289"/>
      <c r="U604" s="289"/>
      <c r="V604" s="289"/>
      <c r="W604" s="289"/>
    </row>
    <row r="605" spans="7:23" s="290" customFormat="1" x14ac:dyDescent="0.3">
      <c r="G605" s="289"/>
      <c r="H605" s="289"/>
      <c r="I605" s="289"/>
      <c r="J605" s="289"/>
      <c r="K605" s="289"/>
      <c r="L605" s="289"/>
      <c r="M605" s="289"/>
      <c r="N605" s="289"/>
      <c r="O605" s="289"/>
      <c r="P605" s="289"/>
      <c r="Q605" s="289"/>
      <c r="R605" s="289"/>
      <c r="S605" s="289"/>
      <c r="T605" s="289"/>
      <c r="U605" s="289"/>
      <c r="V605" s="289"/>
      <c r="W605" s="289"/>
    </row>
    <row r="606" spans="7:23" s="290" customFormat="1" x14ac:dyDescent="0.3">
      <c r="G606" s="289"/>
      <c r="H606" s="289"/>
      <c r="I606" s="289"/>
      <c r="J606" s="289"/>
      <c r="K606" s="289"/>
      <c r="L606" s="289"/>
      <c r="M606" s="289"/>
      <c r="N606" s="289"/>
      <c r="O606" s="289"/>
      <c r="P606" s="289"/>
      <c r="Q606" s="289"/>
      <c r="R606" s="289"/>
      <c r="S606" s="289"/>
      <c r="T606" s="289"/>
      <c r="U606" s="289"/>
      <c r="V606" s="289"/>
      <c r="W606" s="289"/>
    </row>
    <row r="607" spans="7:23" s="290" customFormat="1" x14ac:dyDescent="0.3">
      <c r="G607" s="289"/>
      <c r="H607" s="289"/>
      <c r="I607" s="289"/>
      <c r="J607" s="289"/>
      <c r="K607" s="289"/>
      <c r="L607" s="289"/>
      <c r="M607" s="289"/>
      <c r="N607" s="289"/>
      <c r="O607" s="289"/>
      <c r="P607" s="289"/>
      <c r="Q607" s="289"/>
      <c r="R607" s="289"/>
      <c r="S607" s="289"/>
      <c r="T607" s="289"/>
      <c r="U607" s="289"/>
      <c r="V607" s="289"/>
      <c r="W607" s="289"/>
    </row>
    <row r="608" spans="7:23" s="290" customFormat="1" x14ac:dyDescent="0.3">
      <c r="G608" s="289"/>
      <c r="H608" s="289"/>
      <c r="I608" s="289"/>
      <c r="J608" s="289"/>
      <c r="K608" s="289"/>
      <c r="L608" s="289"/>
      <c r="M608" s="289"/>
      <c r="N608" s="289"/>
      <c r="O608" s="289"/>
      <c r="P608" s="289"/>
      <c r="Q608" s="289"/>
      <c r="R608" s="289"/>
      <c r="S608" s="289"/>
      <c r="T608" s="289"/>
      <c r="U608" s="289"/>
      <c r="V608" s="289"/>
      <c r="W608" s="289"/>
    </row>
    <row r="609" spans="7:23" s="290" customFormat="1" x14ac:dyDescent="0.3">
      <c r="G609" s="289"/>
      <c r="H609" s="289"/>
      <c r="I609" s="289"/>
      <c r="J609" s="289"/>
      <c r="K609" s="289"/>
      <c r="L609" s="289"/>
      <c r="M609" s="289"/>
      <c r="N609" s="289"/>
      <c r="O609" s="289"/>
      <c r="P609" s="289"/>
      <c r="Q609" s="289"/>
      <c r="R609" s="289"/>
      <c r="S609" s="289"/>
      <c r="T609" s="289"/>
      <c r="U609" s="289"/>
      <c r="V609" s="289"/>
      <c r="W609" s="289"/>
    </row>
    <row r="610" spans="7:23" s="290" customFormat="1" x14ac:dyDescent="0.3">
      <c r="G610" s="289"/>
      <c r="H610" s="289"/>
      <c r="I610" s="289"/>
      <c r="J610" s="289"/>
      <c r="K610" s="289"/>
      <c r="L610" s="289"/>
      <c r="M610" s="289"/>
      <c r="N610" s="289"/>
      <c r="O610" s="289"/>
      <c r="P610" s="289"/>
      <c r="Q610" s="289"/>
      <c r="R610" s="289"/>
      <c r="S610" s="289"/>
      <c r="T610" s="289"/>
      <c r="U610" s="289"/>
      <c r="V610" s="289"/>
      <c r="W610" s="289"/>
    </row>
    <row r="611" spans="7:23" s="290" customFormat="1" x14ac:dyDescent="0.3">
      <c r="G611" s="289"/>
      <c r="H611" s="289"/>
      <c r="I611" s="289"/>
      <c r="J611" s="289"/>
      <c r="K611" s="289"/>
      <c r="L611" s="289"/>
      <c r="M611" s="289"/>
      <c r="N611" s="289"/>
      <c r="O611" s="289"/>
      <c r="P611" s="289"/>
      <c r="Q611" s="289"/>
      <c r="R611" s="289"/>
      <c r="S611" s="289"/>
      <c r="T611" s="289"/>
      <c r="U611" s="289"/>
      <c r="V611" s="289"/>
      <c r="W611" s="289"/>
    </row>
    <row r="612" spans="7:23" s="290" customFormat="1" x14ac:dyDescent="0.3">
      <c r="G612" s="289"/>
      <c r="H612" s="289"/>
      <c r="I612" s="289"/>
      <c r="J612" s="289"/>
      <c r="K612" s="289"/>
      <c r="L612" s="289"/>
      <c r="M612" s="289"/>
      <c r="N612" s="289"/>
      <c r="O612" s="289"/>
      <c r="P612" s="289"/>
      <c r="Q612" s="289"/>
      <c r="R612" s="289"/>
      <c r="S612" s="289"/>
      <c r="T612" s="289"/>
      <c r="U612" s="289"/>
      <c r="V612" s="289"/>
      <c r="W612" s="289"/>
    </row>
    <row r="613" spans="7:23" s="290" customFormat="1" x14ac:dyDescent="0.3">
      <c r="G613" s="289"/>
      <c r="H613" s="289"/>
      <c r="I613" s="289"/>
      <c r="J613" s="289"/>
      <c r="K613" s="289"/>
      <c r="L613" s="289"/>
      <c r="M613" s="289"/>
      <c r="N613" s="289"/>
      <c r="O613" s="289"/>
      <c r="P613" s="289"/>
      <c r="Q613" s="289"/>
      <c r="R613" s="289"/>
      <c r="S613" s="289"/>
      <c r="T613" s="289"/>
      <c r="U613" s="289"/>
      <c r="V613" s="289"/>
      <c r="W613" s="289"/>
    </row>
    <row r="614" spans="7:23" s="290" customFormat="1" x14ac:dyDescent="0.3">
      <c r="G614" s="289"/>
      <c r="H614" s="289"/>
      <c r="I614" s="289"/>
      <c r="J614" s="289"/>
      <c r="K614" s="289"/>
      <c r="L614" s="289"/>
      <c r="M614" s="289"/>
      <c r="N614" s="289"/>
      <c r="O614" s="289"/>
      <c r="P614" s="289"/>
      <c r="Q614" s="289"/>
      <c r="R614" s="289"/>
      <c r="S614" s="289"/>
      <c r="T614" s="289"/>
      <c r="U614" s="289"/>
      <c r="V614" s="289"/>
      <c r="W614" s="289"/>
    </row>
    <row r="615" spans="7:23" s="290" customFormat="1" x14ac:dyDescent="0.3">
      <c r="G615" s="289"/>
      <c r="H615" s="289"/>
      <c r="I615" s="289"/>
      <c r="J615" s="289"/>
      <c r="K615" s="289"/>
      <c r="L615" s="289"/>
      <c r="M615" s="289"/>
      <c r="N615" s="289"/>
      <c r="O615" s="289"/>
      <c r="P615" s="289"/>
      <c r="Q615" s="289"/>
      <c r="R615" s="289"/>
      <c r="S615" s="289"/>
      <c r="T615" s="289"/>
      <c r="U615" s="289"/>
      <c r="V615" s="289"/>
      <c r="W615" s="289"/>
    </row>
    <row r="616" spans="7:23" s="290" customFormat="1" x14ac:dyDescent="0.3">
      <c r="G616" s="289"/>
      <c r="H616" s="289"/>
      <c r="I616" s="289"/>
      <c r="J616" s="289"/>
      <c r="K616" s="289"/>
      <c r="L616" s="289"/>
      <c r="M616" s="289"/>
      <c r="N616" s="289"/>
      <c r="O616" s="289"/>
      <c r="P616" s="289"/>
      <c r="Q616" s="289"/>
      <c r="R616" s="289"/>
      <c r="S616" s="289"/>
      <c r="T616" s="289"/>
      <c r="U616" s="289"/>
      <c r="V616" s="289"/>
      <c r="W616" s="289"/>
    </row>
    <row r="617" spans="7:23" s="290" customFormat="1" x14ac:dyDescent="0.3">
      <c r="G617" s="289"/>
      <c r="H617" s="289"/>
      <c r="I617" s="289"/>
      <c r="J617" s="289"/>
      <c r="K617" s="289"/>
      <c r="L617" s="289"/>
      <c r="M617" s="289"/>
      <c r="N617" s="289"/>
      <c r="O617" s="289"/>
      <c r="P617" s="289"/>
      <c r="Q617" s="289"/>
      <c r="R617" s="289"/>
      <c r="S617" s="289"/>
      <c r="T617" s="289"/>
      <c r="U617" s="289"/>
      <c r="V617" s="289"/>
      <c r="W617" s="289"/>
    </row>
    <row r="618" spans="7:23" s="290" customFormat="1" x14ac:dyDescent="0.3">
      <c r="G618" s="289"/>
      <c r="H618" s="289"/>
      <c r="I618" s="289"/>
      <c r="J618" s="289"/>
      <c r="K618" s="289"/>
      <c r="L618" s="289"/>
      <c r="M618" s="289"/>
      <c r="N618" s="289"/>
      <c r="O618" s="289"/>
      <c r="P618" s="289"/>
      <c r="Q618" s="289"/>
      <c r="R618" s="289"/>
      <c r="S618" s="289"/>
      <c r="T618" s="289"/>
      <c r="U618" s="289"/>
      <c r="V618" s="289"/>
      <c r="W618" s="289"/>
    </row>
    <row r="619" spans="7:23" s="290" customFormat="1" x14ac:dyDescent="0.3">
      <c r="G619" s="289"/>
      <c r="H619" s="289"/>
      <c r="I619" s="289"/>
      <c r="J619" s="289"/>
      <c r="K619" s="289"/>
      <c r="L619" s="289"/>
      <c r="M619" s="289"/>
      <c r="N619" s="289"/>
      <c r="O619" s="289"/>
      <c r="P619" s="289"/>
      <c r="Q619" s="289"/>
      <c r="R619" s="289"/>
      <c r="S619" s="289"/>
      <c r="T619" s="289"/>
      <c r="U619" s="289"/>
      <c r="V619" s="289"/>
      <c r="W619" s="289"/>
    </row>
    <row r="620" spans="7:23" s="290" customFormat="1" x14ac:dyDescent="0.3">
      <c r="G620" s="289"/>
      <c r="H620" s="289"/>
      <c r="I620" s="289"/>
      <c r="J620" s="289"/>
      <c r="K620" s="289"/>
      <c r="L620" s="289"/>
      <c r="M620" s="289"/>
      <c r="N620" s="289"/>
      <c r="O620" s="289"/>
      <c r="P620" s="289"/>
      <c r="Q620" s="289"/>
      <c r="R620" s="289"/>
      <c r="S620" s="289"/>
      <c r="T620" s="289"/>
      <c r="U620" s="289"/>
      <c r="V620" s="289"/>
      <c r="W620" s="289"/>
    </row>
    <row r="621" spans="7:23" s="290" customFormat="1" x14ac:dyDescent="0.3">
      <c r="G621" s="289"/>
      <c r="H621" s="289"/>
      <c r="I621" s="289"/>
      <c r="J621" s="289"/>
      <c r="K621" s="289"/>
      <c r="L621" s="289"/>
      <c r="M621" s="289"/>
      <c r="N621" s="289"/>
      <c r="O621" s="289"/>
      <c r="P621" s="289"/>
      <c r="Q621" s="289"/>
      <c r="R621" s="289"/>
      <c r="S621" s="289"/>
      <c r="T621" s="289"/>
      <c r="U621" s="289"/>
      <c r="V621" s="289"/>
      <c r="W621" s="289"/>
    </row>
    <row r="622" spans="7:23" s="290" customFormat="1" x14ac:dyDescent="0.3">
      <c r="G622" s="289"/>
      <c r="H622" s="289"/>
      <c r="I622" s="289"/>
      <c r="J622" s="289"/>
      <c r="K622" s="289"/>
      <c r="L622" s="289"/>
      <c r="M622" s="289"/>
      <c r="N622" s="289"/>
      <c r="O622" s="289"/>
      <c r="P622" s="289"/>
      <c r="Q622" s="289"/>
      <c r="R622" s="289"/>
      <c r="S622" s="289"/>
      <c r="T622" s="289"/>
      <c r="U622" s="289"/>
      <c r="V622" s="289"/>
      <c r="W622" s="289"/>
    </row>
    <row r="623" spans="7:23" s="290" customFormat="1" x14ac:dyDescent="0.3">
      <c r="G623" s="289"/>
      <c r="H623" s="289"/>
      <c r="I623" s="289"/>
      <c r="J623" s="289"/>
      <c r="K623" s="289"/>
      <c r="L623" s="289"/>
      <c r="M623" s="289"/>
      <c r="N623" s="289"/>
      <c r="O623" s="289"/>
      <c r="P623" s="289"/>
      <c r="Q623" s="289"/>
      <c r="R623" s="289"/>
      <c r="S623" s="289"/>
      <c r="T623" s="289"/>
      <c r="U623" s="289"/>
      <c r="V623" s="289"/>
      <c r="W623" s="289"/>
    </row>
    <row r="624" spans="7:23" s="290" customFormat="1" x14ac:dyDescent="0.3">
      <c r="G624" s="289"/>
      <c r="H624" s="289"/>
      <c r="I624" s="289"/>
      <c r="J624" s="289"/>
      <c r="K624" s="289"/>
      <c r="L624" s="289"/>
      <c r="M624" s="289"/>
      <c r="N624" s="289"/>
      <c r="O624" s="289"/>
      <c r="P624" s="289"/>
      <c r="Q624" s="289"/>
      <c r="R624" s="289"/>
      <c r="S624" s="289"/>
      <c r="T624" s="289"/>
      <c r="U624" s="289"/>
      <c r="V624" s="289"/>
      <c r="W624" s="289"/>
    </row>
    <row r="625" spans="7:23" s="290" customFormat="1" x14ac:dyDescent="0.3">
      <c r="G625" s="289"/>
      <c r="H625" s="289"/>
      <c r="I625" s="289"/>
      <c r="J625" s="289"/>
      <c r="K625" s="289"/>
      <c r="L625" s="289"/>
      <c r="M625" s="289"/>
      <c r="N625" s="289"/>
      <c r="O625" s="289"/>
      <c r="P625" s="289"/>
      <c r="Q625" s="289"/>
      <c r="R625" s="289"/>
      <c r="S625" s="289"/>
      <c r="T625" s="289"/>
      <c r="U625" s="289"/>
      <c r="V625" s="289"/>
      <c r="W625" s="289"/>
    </row>
    <row r="626" spans="7:23" s="290" customFormat="1" x14ac:dyDescent="0.3">
      <c r="G626" s="289"/>
      <c r="H626" s="289"/>
      <c r="I626" s="289"/>
      <c r="J626" s="289"/>
      <c r="K626" s="289"/>
      <c r="L626" s="289"/>
      <c r="M626" s="289"/>
      <c r="N626" s="289"/>
      <c r="O626" s="289"/>
      <c r="P626" s="289"/>
      <c r="Q626" s="289"/>
      <c r="R626" s="289"/>
      <c r="S626" s="289"/>
      <c r="T626" s="289"/>
      <c r="U626" s="289"/>
      <c r="V626" s="289"/>
      <c r="W626" s="289"/>
    </row>
    <row r="627" spans="7:23" s="290" customFormat="1" x14ac:dyDescent="0.3">
      <c r="G627" s="289"/>
      <c r="H627" s="289"/>
      <c r="I627" s="289"/>
      <c r="J627" s="289"/>
      <c r="K627" s="289"/>
      <c r="L627" s="289"/>
      <c r="M627" s="289"/>
      <c r="N627" s="289"/>
      <c r="O627" s="289"/>
      <c r="P627" s="289"/>
      <c r="Q627" s="289"/>
      <c r="R627" s="289"/>
      <c r="S627" s="289"/>
      <c r="T627" s="289"/>
      <c r="U627" s="289"/>
      <c r="V627" s="289"/>
      <c r="W627" s="289"/>
    </row>
    <row r="628" spans="7:23" s="290" customFormat="1" x14ac:dyDescent="0.3">
      <c r="G628" s="289"/>
      <c r="H628" s="289"/>
      <c r="I628" s="289"/>
      <c r="J628" s="289"/>
      <c r="K628" s="289"/>
      <c r="L628" s="289"/>
      <c r="M628" s="289"/>
      <c r="N628" s="289"/>
      <c r="O628" s="289"/>
      <c r="P628" s="289"/>
      <c r="Q628" s="289"/>
      <c r="R628" s="289"/>
      <c r="S628" s="289"/>
      <c r="T628" s="289"/>
      <c r="U628" s="289"/>
      <c r="V628" s="289"/>
      <c r="W628" s="289"/>
    </row>
    <row r="629" spans="7:23" s="290" customFormat="1" x14ac:dyDescent="0.3">
      <c r="G629" s="289"/>
      <c r="H629" s="289"/>
      <c r="I629" s="289"/>
      <c r="J629" s="289"/>
      <c r="K629" s="289"/>
      <c r="L629" s="289"/>
      <c r="M629" s="289"/>
      <c r="N629" s="289"/>
      <c r="O629" s="289"/>
      <c r="P629" s="289"/>
      <c r="Q629" s="289"/>
      <c r="R629" s="289"/>
      <c r="S629" s="289"/>
      <c r="T629" s="289"/>
      <c r="U629" s="289"/>
      <c r="V629" s="289"/>
      <c r="W629" s="289"/>
    </row>
    <row r="630" spans="7:23" s="290" customFormat="1" x14ac:dyDescent="0.3">
      <c r="G630" s="289"/>
      <c r="H630" s="289"/>
      <c r="I630" s="289"/>
      <c r="J630" s="289"/>
      <c r="K630" s="289"/>
      <c r="L630" s="289"/>
      <c r="M630" s="289"/>
      <c r="N630" s="289"/>
      <c r="O630" s="289"/>
      <c r="P630" s="289"/>
      <c r="Q630" s="289"/>
      <c r="R630" s="289"/>
      <c r="S630" s="289"/>
      <c r="T630" s="289"/>
      <c r="U630" s="289"/>
      <c r="V630" s="289"/>
      <c r="W630" s="289"/>
    </row>
    <row r="631" spans="7:23" s="290" customFormat="1" x14ac:dyDescent="0.3">
      <c r="G631" s="289"/>
      <c r="H631" s="289"/>
      <c r="I631" s="289"/>
      <c r="J631" s="289"/>
      <c r="K631" s="289"/>
      <c r="L631" s="289"/>
      <c r="M631" s="289"/>
      <c r="N631" s="289"/>
      <c r="O631" s="289"/>
      <c r="P631" s="289"/>
      <c r="Q631" s="289"/>
      <c r="R631" s="289"/>
      <c r="S631" s="289"/>
      <c r="T631" s="289"/>
      <c r="U631" s="289"/>
      <c r="V631" s="289"/>
      <c r="W631" s="289"/>
    </row>
    <row r="632" spans="7:23" s="290" customFormat="1" x14ac:dyDescent="0.3">
      <c r="G632" s="289"/>
      <c r="H632" s="289"/>
      <c r="I632" s="289"/>
      <c r="J632" s="289"/>
      <c r="K632" s="289"/>
      <c r="L632" s="289"/>
      <c r="M632" s="289"/>
      <c r="N632" s="289"/>
      <c r="O632" s="289"/>
      <c r="P632" s="289"/>
      <c r="Q632" s="289"/>
      <c r="R632" s="289"/>
      <c r="S632" s="289"/>
      <c r="T632" s="289"/>
      <c r="U632" s="289"/>
      <c r="V632" s="289"/>
      <c r="W632" s="289"/>
    </row>
    <row r="633" spans="7:23" s="290" customFormat="1" x14ac:dyDescent="0.3">
      <c r="G633" s="289"/>
      <c r="H633" s="289"/>
      <c r="I633" s="289"/>
      <c r="J633" s="289"/>
      <c r="K633" s="289"/>
      <c r="L633" s="289"/>
      <c r="M633" s="289"/>
      <c r="N633" s="289"/>
      <c r="O633" s="289"/>
      <c r="P633" s="289"/>
      <c r="Q633" s="289"/>
      <c r="R633" s="289"/>
      <c r="S633" s="289"/>
      <c r="T633" s="289"/>
      <c r="U633" s="289"/>
      <c r="V633" s="289"/>
      <c r="W633" s="289"/>
    </row>
    <row r="634" spans="7:23" s="290" customFormat="1" x14ac:dyDescent="0.3">
      <c r="G634" s="289"/>
      <c r="H634" s="289"/>
      <c r="I634" s="289"/>
      <c r="J634" s="289"/>
      <c r="K634" s="289"/>
      <c r="L634" s="289"/>
      <c r="M634" s="289"/>
      <c r="N634" s="289"/>
      <c r="O634" s="289"/>
      <c r="P634" s="289"/>
      <c r="Q634" s="289"/>
      <c r="R634" s="289"/>
      <c r="S634" s="289"/>
      <c r="T634" s="289"/>
      <c r="U634" s="289"/>
      <c r="V634" s="289"/>
      <c r="W634" s="289"/>
    </row>
    <row r="635" spans="7:23" s="290" customFormat="1" x14ac:dyDescent="0.3">
      <c r="G635" s="289"/>
      <c r="H635" s="289"/>
      <c r="I635" s="289"/>
      <c r="J635" s="289"/>
      <c r="K635" s="289"/>
      <c r="L635" s="289"/>
      <c r="M635" s="289"/>
      <c r="N635" s="289"/>
      <c r="O635" s="289"/>
      <c r="P635" s="289"/>
      <c r="Q635" s="289"/>
      <c r="R635" s="289"/>
      <c r="S635" s="289"/>
      <c r="T635" s="289"/>
      <c r="U635" s="289"/>
      <c r="V635" s="289"/>
      <c r="W635" s="289"/>
    </row>
    <row r="636" spans="7:23" s="290" customFormat="1" x14ac:dyDescent="0.3">
      <c r="G636" s="289"/>
      <c r="H636" s="289"/>
      <c r="I636" s="289"/>
      <c r="J636" s="289"/>
      <c r="K636" s="289"/>
      <c r="L636" s="289"/>
      <c r="M636" s="289"/>
      <c r="N636" s="289"/>
      <c r="O636" s="289"/>
      <c r="P636" s="289"/>
      <c r="Q636" s="289"/>
      <c r="R636" s="289"/>
      <c r="S636" s="289"/>
      <c r="T636" s="289"/>
      <c r="U636" s="289"/>
      <c r="V636" s="289"/>
      <c r="W636" s="289"/>
    </row>
    <row r="637" spans="7:23" s="290" customFormat="1" x14ac:dyDescent="0.3">
      <c r="G637" s="289"/>
      <c r="H637" s="289"/>
      <c r="I637" s="289"/>
      <c r="J637" s="289"/>
      <c r="K637" s="289"/>
      <c r="L637" s="289"/>
      <c r="M637" s="289"/>
      <c r="N637" s="289"/>
      <c r="O637" s="289"/>
      <c r="P637" s="289"/>
      <c r="Q637" s="289"/>
      <c r="R637" s="289"/>
      <c r="S637" s="289"/>
      <c r="T637" s="289"/>
      <c r="U637" s="289"/>
      <c r="V637" s="289"/>
      <c r="W637" s="289"/>
    </row>
    <row r="638" spans="7:23" s="290" customFormat="1" x14ac:dyDescent="0.3">
      <c r="G638" s="289"/>
      <c r="H638" s="289"/>
      <c r="I638" s="289"/>
      <c r="J638" s="289"/>
      <c r="K638" s="289"/>
      <c r="L638" s="289"/>
      <c r="M638" s="289"/>
      <c r="N638" s="289"/>
      <c r="O638" s="289"/>
      <c r="P638" s="289"/>
      <c r="Q638" s="289"/>
      <c r="R638" s="289"/>
      <c r="S638" s="289"/>
      <c r="T638" s="289"/>
      <c r="U638" s="289"/>
      <c r="V638" s="289"/>
      <c r="W638" s="289"/>
    </row>
    <row r="639" spans="7:23" s="290" customFormat="1" x14ac:dyDescent="0.3">
      <c r="G639" s="289"/>
      <c r="H639" s="289"/>
      <c r="I639" s="289"/>
      <c r="J639" s="289"/>
      <c r="K639" s="289"/>
      <c r="L639" s="289"/>
      <c r="M639" s="289"/>
      <c r="N639" s="289"/>
      <c r="O639" s="289"/>
      <c r="P639" s="289"/>
      <c r="Q639" s="289"/>
      <c r="R639" s="289"/>
      <c r="S639" s="289"/>
      <c r="T639" s="289"/>
      <c r="U639" s="289"/>
      <c r="V639" s="289"/>
      <c r="W639" s="289"/>
    </row>
    <row r="640" spans="7:23" s="290" customFormat="1" x14ac:dyDescent="0.3">
      <c r="G640" s="289"/>
      <c r="H640" s="289"/>
      <c r="I640" s="289"/>
      <c r="J640" s="289"/>
      <c r="K640" s="289"/>
      <c r="L640" s="289"/>
      <c r="M640" s="289"/>
      <c r="N640" s="289"/>
      <c r="O640" s="289"/>
      <c r="P640" s="289"/>
      <c r="Q640" s="289"/>
      <c r="R640" s="289"/>
      <c r="S640" s="289"/>
      <c r="T640" s="289"/>
      <c r="U640" s="289"/>
      <c r="V640" s="289"/>
      <c r="W640" s="289"/>
    </row>
    <row r="641" spans="7:23" s="290" customFormat="1" x14ac:dyDescent="0.3">
      <c r="G641" s="289"/>
      <c r="H641" s="289"/>
      <c r="I641" s="289"/>
      <c r="J641" s="289"/>
      <c r="K641" s="289"/>
      <c r="L641" s="289"/>
      <c r="M641" s="289"/>
      <c r="N641" s="289"/>
      <c r="O641" s="289"/>
      <c r="P641" s="289"/>
      <c r="Q641" s="289"/>
      <c r="R641" s="289"/>
      <c r="S641" s="289"/>
      <c r="T641" s="289"/>
      <c r="U641" s="289"/>
      <c r="V641" s="289"/>
      <c r="W641" s="289"/>
    </row>
    <row r="642" spans="7:23" s="290" customFormat="1" x14ac:dyDescent="0.3">
      <c r="G642" s="289"/>
      <c r="H642" s="289"/>
      <c r="I642" s="289"/>
      <c r="J642" s="289"/>
      <c r="K642" s="289"/>
      <c r="L642" s="289"/>
      <c r="M642" s="289"/>
      <c r="N642" s="289"/>
      <c r="O642" s="289"/>
      <c r="P642" s="289"/>
      <c r="Q642" s="289"/>
      <c r="R642" s="289"/>
      <c r="S642" s="289"/>
      <c r="T642" s="289"/>
      <c r="U642" s="289"/>
      <c r="V642" s="289"/>
      <c r="W642" s="289"/>
    </row>
    <row r="643" spans="7:23" s="290" customFormat="1" x14ac:dyDescent="0.3">
      <c r="G643" s="289"/>
      <c r="H643" s="289"/>
      <c r="I643" s="289"/>
      <c r="J643" s="289"/>
      <c r="K643" s="289"/>
      <c r="L643" s="289"/>
      <c r="M643" s="289"/>
      <c r="N643" s="289"/>
      <c r="O643" s="289"/>
      <c r="P643" s="289"/>
      <c r="Q643" s="289"/>
      <c r="R643" s="289"/>
      <c r="S643" s="289"/>
      <c r="T643" s="289"/>
      <c r="U643" s="289"/>
      <c r="V643" s="289"/>
      <c r="W643" s="289"/>
    </row>
    <row r="644" spans="7:23" s="290" customFormat="1" x14ac:dyDescent="0.3">
      <c r="G644" s="289"/>
      <c r="H644" s="289"/>
      <c r="I644" s="289"/>
      <c r="J644" s="289"/>
      <c r="K644" s="289"/>
      <c r="L644" s="289"/>
      <c r="M644" s="289"/>
      <c r="N644" s="289"/>
      <c r="O644" s="289"/>
      <c r="P644" s="289"/>
      <c r="Q644" s="289"/>
      <c r="R644" s="289"/>
      <c r="S644" s="289"/>
      <c r="T644" s="289"/>
      <c r="U644" s="289"/>
      <c r="V644" s="289"/>
      <c r="W644" s="289"/>
    </row>
    <row r="645" spans="7:23" s="290" customFormat="1" x14ac:dyDescent="0.3">
      <c r="G645" s="289"/>
      <c r="H645" s="289"/>
      <c r="I645" s="289"/>
      <c r="J645" s="289"/>
      <c r="K645" s="289"/>
      <c r="L645" s="289"/>
      <c r="M645" s="289"/>
      <c r="N645" s="289"/>
      <c r="O645" s="289"/>
      <c r="P645" s="289"/>
      <c r="Q645" s="289"/>
      <c r="R645" s="289"/>
      <c r="S645" s="289"/>
      <c r="T645" s="289"/>
      <c r="U645" s="289"/>
      <c r="V645" s="289"/>
      <c r="W645" s="289"/>
    </row>
    <row r="646" spans="7:23" s="290" customFormat="1" x14ac:dyDescent="0.3">
      <c r="G646" s="289"/>
      <c r="H646" s="289"/>
      <c r="I646" s="289"/>
      <c r="J646" s="289"/>
      <c r="K646" s="289"/>
      <c r="L646" s="289"/>
      <c r="M646" s="289"/>
      <c r="N646" s="289"/>
      <c r="O646" s="289"/>
      <c r="P646" s="289"/>
      <c r="Q646" s="289"/>
      <c r="R646" s="289"/>
      <c r="S646" s="289"/>
      <c r="T646" s="289"/>
      <c r="U646" s="289"/>
      <c r="V646" s="289"/>
      <c r="W646" s="289"/>
    </row>
    <row r="647" spans="7:23" s="290" customFormat="1" x14ac:dyDescent="0.3">
      <c r="G647" s="289"/>
      <c r="H647" s="289"/>
      <c r="I647" s="289"/>
      <c r="J647" s="289"/>
      <c r="K647" s="289"/>
      <c r="L647" s="289"/>
      <c r="M647" s="289"/>
      <c r="N647" s="289"/>
      <c r="O647" s="289"/>
      <c r="P647" s="289"/>
      <c r="Q647" s="289"/>
      <c r="R647" s="289"/>
      <c r="S647" s="289"/>
      <c r="T647" s="289"/>
      <c r="U647" s="289"/>
      <c r="V647" s="289"/>
      <c r="W647" s="289"/>
    </row>
    <row r="648" spans="7:23" s="290" customFormat="1" x14ac:dyDescent="0.3">
      <c r="G648" s="289"/>
      <c r="H648" s="289"/>
      <c r="I648" s="289"/>
      <c r="J648" s="289"/>
      <c r="K648" s="289"/>
      <c r="L648" s="289"/>
      <c r="M648" s="289"/>
      <c r="N648" s="289"/>
      <c r="O648" s="289"/>
      <c r="P648" s="289"/>
      <c r="Q648" s="289"/>
      <c r="R648" s="289"/>
      <c r="S648" s="289"/>
      <c r="T648" s="289"/>
      <c r="U648" s="289"/>
      <c r="V648" s="289"/>
      <c r="W648" s="289"/>
    </row>
    <row r="649" spans="7:23" s="290" customFormat="1" x14ac:dyDescent="0.3">
      <c r="G649" s="289"/>
      <c r="H649" s="289"/>
      <c r="I649" s="289"/>
      <c r="J649" s="289"/>
      <c r="K649" s="289"/>
      <c r="L649" s="289"/>
      <c r="M649" s="289"/>
      <c r="N649" s="289"/>
      <c r="O649" s="289"/>
      <c r="P649" s="289"/>
      <c r="Q649" s="289"/>
      <c r="R649" s="289"/>
      <c r="S649" s="289"/>
      <c r="T649" s="289"/>
      <c r="U649" s="289"/>
      <c r="V649" s="289"/>
      <c r="W649" s="289"/>
    </row>
    <row r="650" spans="7:23" s="290" customFormat="1" x14ac:dyDescent="0.3">
      <c r="G650" s="289"/>
      <c r="H650" s="289"/>
      <c r="I650" s="289"/>
      <c r="J650" s="289"/>
      <c r="K650" s="289"/>
      <c r="L650" s="289"/>
      <c r="M650" s="289"/>
      <c r="N650" s="289"/>
      <c r="O650" s="289"/>
      <c r="P650" s="289"/>
      <c r="Q650" s="289"/>
      <c r="R650" s="289"/>
      <c r="S650" s="289"/>
      <c r="T650" s="289"/>
      <c r="U650" s="289"/>
      <c r="V650" s="289"/>
      <c r="W650" s="289"/>
    </row>
    <row r="651" spans="7:23" s="290" customFormat="1" x14ac:dyDescent="0.3">
      <c r="G651" s="289"/>
      <c r="H651" s="289"/>
      <c r="I651" s="289"/>
      <c r="J651" s="289"/>
      <c r="K651" s="289"/>
      <c r="L651" s="289"/>
      <c r="M651" s="289"/>
      <c r="N651" s="289"/>
      <c r="O651" s="289"/>
      <c r="P651" s="289"/>
      <c r="Q651" s="289"/>
      <c r="R651" s="289"/>
      <c r="S651" s="289"/>
      <c r="T651" s="289"/>
      <c r="U651" s="289"/>
      <c r="V651" s="289"/>
      <c r="W651" s="289"/>
    </row>
    <row r="652" spans="7:23" s="290" customFormat="1" x14ac:dyDescent="0.3">
      <c r="G652" s="289"/>
      <c r="H652" s="289"/>
      <c r="I652" s="289"/>
      <c r="J652" s="289"/>
      <c r="K652" s="289"/>
      <c r="L652" s="289"/>
      <c r="M652" s="289"/>
      <c r="N652" s="289"/>
      <c r="O652" s="289"/>
      <c r="P652" s="289"/>
      <c r="Q652" s="289"/>
      <c r="R652" s="289"/>
      <c r="S652" s="289"/>
      <c r="T652" s="289"/>
      <c r="U652" s="289"/>
      <c r="V652" s="289"/>
      <c r="W652" s="289"/>
    </row>
    <row r="653" spans="7:23" s="290" customFormat="1" x14ac:dyDescent="0.3">
      <c r="G653" s="289"/>
      <c r="H653" s="289"/>
      <c r="I653" s="289"/>
      <c r="J653" s="289"/>
      <c r="K653" s="289"/>
      <c r="L653" s="289"/>
      <c r="M653" s="289"/>
      <c r="N653" s="289"/>
      <c r="O653" s="289"/>
      <c r="P653" s="289"/>
      <c r="Q653" s="289"/>
      <c r="R653" s="289"/>
      <c r="S653" s="289"/>
      <c r="T653" s="289"/>
      <c r="U653" s="289"/>
      <c r="V653" s="289"/>
      <c r="W653" s="289"/>
    </row>
    <row r="654" spans="7:23" s="290" customFormat="1" x14ac:dyDescent="0.3">
      <c r="G654" s="289"/>
      <c r="H654" s="289"/>
      <c r="I654" s="289"/>
      <c r="J654" s="289"/>
      <c r="K654" s="289"/>
      <c r="L654" s="289"/>
      <c r="M654" s="289"/>
      <c r="N654" s="289"/>
      <c r="O654" s="289"/>
      <c r="P654" s="289"/>
      <c r="Q654" s="289"/>
      <c r="R654" s="289"/>
      <c r="S654" s="289"/>
      <c r="T654" s="289"/>
      <c r="U654" s="289"/>
      <c r="V654" s="289"/>
      <c r="W654" s="289"/>
    </row>
    <row r="655" spans="7:23" s="290" customFormat="1" x14ac:dyDescent="0.3">
      <c r="G655" s="289"/>
      <c r="H655" s="289"/>
      <c r="I655" s="289"/>
      <c r="J655" s="289"/>
      <c r="K655" s="289"/>
      <c r="L655" s="289"/>
      <c r="M655" s="289"/>
      <c r="N655" s="289"/>
      <c r="O655" s="289"/>
      <c r="P655" s="289"/>
      <c r="Q655" s="289"/>
      <c r="R655" s="289"/>
      <c r="S655" s="289"/>
      <c r="T655" s="289"/>
      <c r="U655" s="289"/>
      <c r="V655" s="289"/>
      <c r="W655" s="289"/>
    </row>
    <row r="656" spans="7:23" s="290" customFormat="1" x14ac:dyDescent="0.3">
      <c r="G656" s="289"/>
      <c r="H656" s="289"/>
      <c r="I656" s="289"/>
      <c r="J656" s="289"/>
      <c r="K656" s="289"/>
      <c r="L656" s="289"/>
      <c r="M656" s="289"/>
      <c r="N656" s="289"/>
      <c r="O656" s="289"/>
      <c r="P656" s="289"/>
      <c r="Q656" s="289"/>
      <c r="R656" s="289"/>
      <c r="S656" s="289"/>
      <c r="T656" s="289"/>
      <c r="U656" s="289"/>
      <c r="V656" s="289"/>
      <c r="W656" s="289"/>
    </row>
    <row r="657" spans="7:23" s="290" customFormat="1" x14ac:dyDescent="0.3">
      <c r="G657" s="289"/>
      <c r="H657" s="289"/>
      <c r="I657" s="289"/>
      <c r="J657" s="289"/>
      <c r="K657" s="289"/>
      <c r="L657" s="289"/>
      <c r="M657" s="289"/>
      <c r="N657" s="289"/>
      <c r="O657" s="289"/>
      <c r="P657" s="289"/>
      <c r="Q657" s="289"/>
      <c r="R657" s="289"/>
      <c r="S657" s="289"/>
      <c r="T657" s="289"/>
      <c r="U657" s="289"/>
      <c r="V657" s="289"/>
      <c r="W657" s="289"/>
    </row>
    <row r="658" spans="7:23" s="290" customFormat="1" x14ac:dyDescent="0.3">
      <c r="G658" s="289"/>
      <c r="H658" s="289"/>
      <c r="I658" s="289"/>
      <c r="J658" s="289"/>
      <c r="K658" s="289"/>
      <c r="L658" s="289"/>
      <c r="M658" s="289"/>
      <c r="N658" s="289"/>
      <c r="O658" s="289"/>
      <c r="P658" s="289"/>
      <c r="Q658" s="289"/>
      <c r="R658" s="289"/>
      <c r="S658" s="289"/>
      <c r="T658" s="289"/>
      <c r="U658" s="289"/>
      <c r="V658" s="289"/>
      <c r="W658" s="289"/>
    </row>
    <row r="659" spans="7:23" s="290" customFormat="1" x14ac:dyDescent="0.3">
      <c r="G659" s="289"/>
      <c r="H659" s="289"/>
      <c r="I659" s="289"/>
      <c r="J659" s="289"/>
      <c r="K659" s="289"/>
      <c r="L659" s="289"/>
      <c r="M659" s="289"/>
      <c r="N659" s="289"/>
      <c r="O659" s="289"/>
      <c r="P659" s="289"/>
      <c r="Q659" s="289"/>
      <c r="R659" s="289"/>
      <c r="S659" s="289"/>
      <c r="T659" s="289"/>
      <c r="U659" s="289"/>
      <c r="V659" s="289"/>
      <c r="W659" s="289"/>
    </row>
    <row r="660" spans="7:23" s="290" customFormat="1" x14ac:dyDescent="0.3">
      <c r="G660" s="289"/>
      <c r="H660" s="289"/>
      <c r="I660" s="289"/>
      <c r="J660" s="289"/>
      <c r="K660" s="289"/>
      <c r="L660" s="289"/>
      <c r="M660" s="289"/>
      <c r="N660" s="289"/>
      <c r="O660" s="289"/>
      <c r="P660" s="289"/>
      <c r="Q660" s="289"/>
      <c r="R660" s="289"/>
      <c r="S660" s="289"/>
      <c r="T660" s="289"/>
      <c r="U660" s="289"/>
      <c r="V660" s="289"/>
      <c r="W660" s="289"/>
    </row>
    <row r="661" spans="7:23" s="290" customFormat="1" x14ac:dyDescent="0.3">
      <c r="G661" s="289"/>
      <c r="H661" s="289"/>
      <c r="I661" s="289"/>
      <c r="J661" s="289"/>
      <c r="K661" s="289"/>
      <c r="L661" s="289"/>
      <c r="M661" s="289"/>
      <c r="N661" s="289"/>
      <c r="O661" s="289"/>
      <c r="P661" s="289"/>
      <c r="Q661" s="289"/>
      <c r="R661" s="289"/>
      <c r="S661" s="289"/>
      <c r="T661" s="289"/>
      <c r="U661" s="289"/>
      <c r="V661" s="289"/>
      <c r="W661" s="289"/>
    </row>
    <row r="662" spans="7:23" s="290" customFormat="1" x14ac:dyDescent="0.3">
      <c r="G662" s="289"/>
      <c r="H662" s="289"/>
      <c r="I662" s="289"/>
      <c r="J662" s="289"/>
      <c r="K662" s="289"/>
      <c r="L662" s="289"/>
      <c r="M662" s="289"/>
      <c r="N662" s="289"/>
      <c r="O662" s="289"/>
      <c r="P662" s="289"/>
      <c r="Q662" s="289"/>
      <c r="R662" s="289"/>
      <c r="S662" s="289"/>
      <c r="T662" s="289"/>
      <c r="U662" s="289"/>
      <c r="V662" s="289"/>
      <c r="W662" s="289"/>
    </row>
    <row r="663" spans="7:23" s="290" customFormat="1" x14ac:dyDescent="0.3">
      <c r="G663" s="289"/>
      <c r="H663" s="289"/>
      <c r="I663" s="289"/>
      <c r="J663" s="289"/>
      <c r="K663" s="289"/>
      <c r="L663" s="289"/>
      <c r="M663" s="289"/>
      <c r="N663" s="289"/>
      <c r="O663" s="289"/>
      <c r="P663" s="289"/>
      <c r="Q663" s="289"/>
      <c r="R663" s="289"/>
      <c r="S663" s="289"/>
      <c r="T663" s="289"/>
      <c r="U663" s="289"/>
      <c r="V663" s="289"/>
      <c r="W663" s="289"/>
    </row>
    <row r="664" spans="7:23" s="290" customFormat="1" x14ac:dyDescent="0.3">
      <c r="G664" s="289"/>
      <c r="H664" s="289"/>
      <c r="I664" s="289"/>
      <c r="J664" s="289"/>
      <c r="K664" s="289"/>
      <c r="L664" s="289"/>
      <c r="M664" s="289"/>
      <c r="N664" s="289"/>
      <c r="O664" s="289"/>
      <c r="P664" s="289"/>
      <c r="Q664" s="289"/>
      <c r="R664" s="289"/>
      <c r="S664" s="289"/>
      <c r="T664" s="289"/>
      <c r="U664" s="289"/>
      <c r="V664" s="289"/>
      <c r="W664" s="289"/>
    </row>
    <row r="665" spans="7:23" s="290" customFormat="1" x14ac:dyDescent="0.3">
      <c r="G665" s="289"/>
      <c r="H665" s="289"/>
      <c r="I665" s="289"/>
      <c r="J665" s="289"/>
      <c r="K665" s="289"/>
      <c r="L665" s="289"/>
      <c r="M665" s="289"/>
      <c r="N665" s="289"/>
      <c r="O665" s="289"/>
      <c r="P665" s="289"/>
      <c r="Q665" s="289"/>
      <c r="R665" s="289"/>
      <c r="S665" s="289"/>
      <c r="T665" s="289"/>
      <c r="U665" s="289"/>
      <c r="V665" s="289"/>
      <c r="W665" s="289"/>
    </row>
    <row r="666" spans="7:23" s="290" customFormat="1" x14ac:dyDescent="0.3">
      <c r="G666" s="289"/>
      <c r="H666" s="289"/>
      <c r="I666" s="289"/>
      <c r="J666" s="289"/>
      <c r="K666" s="289"/>
      <c r="L666" s="289"/>
      <c r="M666" s="289"/>
      <c r="N666" s="289"/>
      <c r="O666" s="289"/>
      <c r="P666" s="289"/>
      <c r="Q666" s="289"/>
      <c r="R666" s="289"/>
      <c r="S666" s="289"/>
      <c r="T666" s="289"/>
      <c r="U666" s="289"/>
      <c r="V666" s="289"/>
      <c r="W666" s="289"/>
    </row>
    <row r="667" spans="7:23" s="290" customFormat="1" x14ac:dyDescent="0.3">
      <c r="G667" s="289"/>
      <c r="H667" s="289"/>
      <c r="I667" s="289"/>
      <c r="J667" s="289"/>
      <c r="K667" s="289"/>
      <c r="L667" s="289"/>
      <c r="M667" s="289"/>
      <c r="N667" s="289"/>
      <c r="O667" s="289"/>
      <c r="P667" s="289"/>
      <c r="Q667" s="289"/>
      <c r="R667" s="289"/>
      <c r="S667" s="289"/>
      <c r="T667" s="289"/>
      <c r="U667" s="289"/>
      <c r="V667" s="289"/>
      <c r="W667" s="289"/>
    </row>
    <row r="668" spans="7:23" s="290" customFormat="1" x14ac:dyDescent="0.3">
      <c r="G668" s="289"/>
      <c r="H668" s="289"/>
      <c r="I668" s="289"/>
      <c r="J668" s="289"/>
      <c r="K668" s="289"/>
      <c r="L668" s="289"/>
      <c r="M668" s="289"/>
      <c r="N668" s="289"/>
      <c r="O668" s="289"/>
      <c r="P668" s="289"/>
      <c r="Q668" s="289"/>
      <c r="R668" s="289"/>
      <c r="S668" s="289"/>
      <c r="T668" s="289"/>
      <c r="U668" s="289"/>
      <c r="V668" s="289"/>
      <c r="W668" s="289"/>
    </row>
    <row r="669" spans="7:23" s="290" customFormat="1" x14ac:dyDescent="0.3">
      <c r="G669" s="289"/>
      <c r="H669" s="289"/>
      <c r="I669" s="289"/>
      <c r="J669" s="289"/>
      <c r="K669" s="289"/>
      <c r="L669" s="289"/>
      <c r="M669" s="289"/>
      <c r="N669" s="289"/>
      <c r="O669" s="289"/>
      <c r="P669" s="289"/>
      <c r="Q669" s="289"/>
      <c r="R669" s="289"/>
      <c r="S669" s="289"/>
      <c r="T669" s="289"/>
      <c r="U669" s="289"/>
      <c r="V669" s="289"/>
      <c r="W669" s="289"/>
    </row>
    <row r="670" spans="7:23" s="290" customFormat="1" x14ac:dyDescent="0.3">
      <c r="G670" s="289"/>
      <c r="H670" s="289"/>
      <c r="I670" s="289"/>
      <c r="J670" s="289"/>
      <c r="K670" s="289"/>
      <c r="L670" s="289"/>
      <c r="M670" s="289"/>
      <c r="N670" s="289"/>
      <c r="O670" s="289"/>
      <c r="P670" s="289"/>
      <c r="Q670" s="289"/>
      <c r="R670" s="289"/>
      <c r="S670" s="289"/>
      <c r="T670" s="289"/>
      <c r="U670" s="289"/>
      <c r="V670" s="289"/>
      <c r="W670" s="289"/>
    </row>
    <row r="671" spans="7:23" s="290" customFormat="1" x14ac:dyDescent="0.3">
      <c r="G671" s="289"/>
      <c r="H671" s="289"/>
      <c r="I671" s="289"/>
      <c r="J671" s="289"/>
      <c r="K671" s="289"/>
      <c r="L671" s="289"/>
      <c r="M671" s="289"/>
      <c r="N671" s="289"/>
      <c r="O671" s="289"/>
      <c r="P671" s="289"/>
      <c r="Q671" s="289"/>
      <c r="R671" s="289"/>
      <c r="S671" s="289"/>
      <c r="T671" s="289"/>
      <c r="U671" s="289"/>
      <c r="V671" s="289"/>
      <c r="W671" s="289"/>
    </row>
    <row r="672" spans="7:23" s="290" customFormat="1" x14ac:dyDescent="0.3">
      <c r="G672" s="289"/>
      <c r="H672" s="289"/>
      <c r="I672" s="289"/>
      <c r="J672" s="289"/>
      <c r="K672" s="289"/>
      <c r="L672" s="289"/>
      <c r="M672" s="289"/>
      <c r="N672" s="289"/>
      <c r="O672" s="289"/>
      <c r="P672" s="289"/>
      <c r="Q672" s="289"/>
      <c r="R672" s="289"/>
      <c r="S672" s="289"/>
      <c r="T672" s="289"/>
      <c r="U672" s="289"/>
      <c r="V672" s="289"/>
      <c r="W672" s="289"/>
    </row>
    <row r="673" spans="7:23" s="290" customFormat="1" x14ac:dyDescent="0.3">
      <c r="G673" s="289"/>
      <c r="H673" s="289"/>
      <c r="I673" s="289"/>
      <c r="J673" s="289"/>
      <c r="K673" s="289"/>
      <c r="L673" s="289"/>
      <c r="M673" s="289"/>
      <c r="N673" s="289"/>
      <c r="O673" s="289"/>
      <c r="P673" s="289"/>
      <c r="Q673" s="289"/>
      <c r="R673" s="289"/>
      <c r="S673" s="289"/>
      <c r="T673" s="289"/>
      <c r="U673" s="289"/>
      <c r="V673" s="289"/>
      <c r="W673" s="289"/>
    </row>
    <row r="674" spans="7:23" s="290" customFormat="1" x14ac:dyDescent="0.3">
      <c r="G674" s="289"/>
      <c r="H674" s="289"/>
      <c r="I674" s="289"/>
      <c r="J674" s="289"/>
      <c r="K674" s="289"/>
      <c r="L674" s="289"/>
      <c r="M674" s="289"/>
      <c r="N674" s="289"/>
      <c r="O674" s="289"/>
      <c r="P674" s="289"/>
      <c r="Q674" s="289"/>
      <c r="R674" s="289"/>
      <c r="S674" s="289"/>
      <c r="T674" s="289"/>
      <c r="U674" s="289"/>
      <c r="V674" s="289"/>
      <c r="W674" s="289"/>
    </row>
    <row r="675" spans="7:23" s="290" customFormat="1" x14ac:dyDescent="0.3">
      <c r="G675" s="289"/>
      <c r="H675" s="289"/>
      <c r="I675" s="289"/>
      <c r="J675" s="289"/>
      <c r="K675" s="289"/>
      <c r="L675" s="289"/>
      <c r="M675" s="289"/>
      <c r="N675" s="289"/>
      <c r="O675" s="289"/>
      <c r="P675" s="289"/>
      <c r="Q675" s="289"/>
      <c r="R675" s="289"/>
      <c r="S675" s="289"/>
      <c r="T675" s="289"/>
      <c r="U675" s="289"/>
      <c r="V675" s="289"/>
      <c r="W675" s="289"/>
    </row>
    <row r="676" spans="7:23" s="290" customFormat="1" x14ac:dyDescent="0.3">
      <c r="G676" s="289"/>
      <c r="H676" s="289"/>
      <c r="I676" s="289"/>
      <c r="J676" s="289"/>
      <c r="K676" s="289"/>
      <c r="L676" s="289"/>
      <c r="M676" s="289"/>
      <c r="N676" s="289"/>
      <c r="O676" s="289"/>
      <c r="P676" s="289"/>
      <c r="Q676" s="289"/>
      <c r="R676" s="289"/>
      <c r="S676" s="289"/>
      <c r="T676" s="289"/>
      <c r="U676" s="289"/>
      <c r="V676" s="289"/>
      <c r="W676" s="289"/>
    </row>
    <row r="677" spans="7:23" s="290" customFormat="1" x14ac:dyDescent="0.3">
      <c r="G677" s="289"/>
      <c r="H677" s="289"/>
      <c r="I677" s="289"/>
      <c r="J677" s="289"/>
      <c r="K677" s="289"/>
      <c r="L677" s="289"/>
      <c r="M677" s="289"/>
      <c r="N677" s="289"/>
      <c r="O677" s="289"/>
      <c r="P677" s="289"/>
      <c r="Q677" s="289"/>
      <c r="R677" s="289"/>
      <c r="S677" s="289"/>
      <c r="T677" s="289"/>
      <c r="U677" s="289"/>
      <c r="V677" s="289"/>
      <c r="W677" s="289"/>
    </row>
    <row r="678" spans="7:23" s="290" customFormat="1" x14ac:dyDescent="0.3">
      <c r="G678" s="289"/>
      <c r="H678" s="289"/>
      <c r="I678" s="289"/>
      <c r="J678" s="289"/>
      <c r="K678" s="289"/>
      <c r="L678" s="289"/>
      <c r="M678" s="289"/>
      <c r="N678" s="289"/>
      <c r="O678" s="289"/>
      <c r="P678" s="289"/>
      <c r="Q678" s="289"/>
      <c r="R678" s="289"/>
      <c r="S678" s="289"/>
      <c r="T678" s="289"/>
      <c r="U678" s="289"/>
      <c r="V678" s="289"/>
      <c r="W678" s="289"/>
    </row>
    <row r="679" spans="7:23" s="290" customFormat="1" x14ac:dyDescent="0.3">
      <c r="G679" s="289"/>
      <c r="H679" s="289"/>
      <c r="I679" s="289"/>
      <c r="J679" s="289"/>
      <c r="K679" s="289"/>
      <c r="L679" s="289"/>
      <c r="M679" s="289"/>
      <c r="N679" s="289"/>
      <c r="O679" s="289"/>
      <c r="P679" s="289"/>
      <c r="Q679" s="289"/>
      <c r="R679" s="289"/>
      <c r="S679" s="289"/>
      <c r="T679" s="289"/>
      <c r="U679" s="289"/>
      <c r="V679" s="289"/>
      <c r="W679" s="289"/>
    </row>
    <row r="680" spans="7:23" s="290" customFormat="1" x14ac:dyDescent="0.3">
      <c r="G680" s="289"/>
      <c r="H680" s="289"/>
      <c r="I680" s="289"/>
      <c r="J680" s="289"/>
      <c r="K680" s="289"/>
      <c r="L680" s="289"/>
      <c r="M680" s="289"/>
      <c r="N680" s="289"/>
      <c r="O680" s="289"/>
      <c r="P680" s="289"/>
      <c r="Q680" s="289"/>
      <c r="R680" s="289"/>
      <c r="S680" s="289"/>
      <c r="T680" s="289"/>
      <c r="U680" s="289"/>
      <c r="V680" s="289"/>
      <c r="W680" s="289"/>
    </row>
    <row r="681" spans="7:23" s="290" customFormat="1" x14ac:dyDescent="0.3">
      <c r="G681" s="289"/>
      <c r="H681" s="289"/>
      <c r="I681" s="289"/>
      <c r="J681" s="289"/>
      <c r="K681" s="289"/>
      <c r="L681" s="289"/>
      <c r="M681" s="289"/>
      <c r="N681" s="289"/>
      <c r="O681" s="289"/>
      <c r="P681" s="289"/>
      <c r="Q681" s="289"/>
      <c r="R681" s="289"/>
      <c r="S681" s="289"/>
      <c r="T681" s="289"/>
      <c r="U681" s="289"/>
      <c r="V681" s="289"/>
      <c r="W681" s="289"/>
    </row>
    <row r="682" spans="7:23" s="290" customFormat="1" x14ac:dyDescent="0.3">
      <c r="G682" s="289"/>
      <c r="H682" s="289"/>
      <c r="I682" s="289"/>
      <c r="J682" s="289"/>
      <c r="K682" s="289"/>
      <c r="L682" s="289"/>
      <c r="M682" s="289"/>
      <c r="N682" s="289"/>
      <c r="O682" s="289"/>
      <c r="P682" s="289"/>
      <c r="Q682" s="289"/>
      <c r="R682" s="289"/>
      <c r="S682" s="289"/>
      <c r="T682" s="289"/>
      <c r="U682" s="289"/>
      <c r="V682" s="289"/>
      <c r="W682" s="289"/>
    </row>
    <row r="683" spans="7:23" s="290" customFormat="1" x14ac:dyDescent="0.3">
      <c r="G683" s="289"/>
      <c r="H683" s="289"/>
      <c r="I683" s="289"/>
      <c r="J683" s="289"/>
      <c r="K683" s="289"/>
      <c r="L683" s="289"/>
      <c r="M683" s="289"/>
      <c r="N683" s="289"/>
      <c r="O683" s="289"/>
      <c r="P683" s="289"/>
      <c r="Q683" s="289"/>
      <c r="R683" s="289"/>
      <c r="S683" s="289"/>
      <c r="T683" s="289"/>
      <c r="U683" s="289"/>
      <c r="V683" s="289"/>
      <c r="W683" s="289"/>
    </row>
    <row r="684" spans="7:23" s="290" customFormat="1" x14ac:dyDescent="0.3">
      <c r="G684" s="289"/>
      <c r="H684" s="289"/>
      <c r="I684" s="289"/>
      <c r="J684" s="289"/>
      <c r="K684" s="289"/>
      <c r="L684" s="289"/>
      <c r="M684" s="289"/>
      <c r="N684" s="289"/>
      <c r="O684" s="289"/>
      <c r="P684" s="289"/>
      <c r="Q684" s="289"/>
      <c r="R684" s="289"/>
      <c r="S684" s="289"/>
      <c r="T684" s="289"/>
      <c r="U684" s="289"/>
      <c r="V684" s="289"/>
      <c r="W684" s="289"/>
    </row>
    <row r="685" spans="7:23" s="290" customFormat="1" x14ac:dyDescent="0.3">
      <c r="G685" s="289"/>
      <c r="H685" s="289"/>
      <c r="I685" s="289"/>
      <c r="J685" s="289"/>
      <c r="K685" s="289"/>
      <c r="L685" s="289"/>
      <c r="M685" s="289"/>
      <c r="N685" s="289"/>
      <c r="O685" s="289"/>
      <c r="P685" s="289"/>
      <c r="Q685" s="289"/>
      <c r="R685" s="289"/>
      <c r="S685" s="289"/>
      <c r="T685" s="289"/>
      <c r="U685" s="289"/>
      <c r="V685" s="289"/>
      <c r="W685" s="289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86"/>
  <sheetViews>
    <sheetView zoomScale="60" zoomScaleNormal="60" workbookViewId="0">
      <pane xSplit="3" ySplit="14" topLeftCell="D48" activePane="bottomRight" state="frozen"/>
      <selection pane="topRight" activeCell="C1" sqref="C1"/>
      <selection pane="bottomLeft" activeCell="A13" sqref="A13"/>
      <selection pane="bottomRight" activeCell="D72" sqref="D72:H72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141</v>
      </c>
      <c r="B3" s="204"/>
      <c r="D3" s="327" t="str">
        <f>+Opleidingseis!$C$5</f>
        <v>MBO | Greenport</v>
      </c>
      <c r="E3" s="327"/>
      <c r="F3" s="327"/>
      <c r="G3" s="327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27" t="str">
        <f>Examenprogramma!B3</f>
        <v>Naaldwijk</v>
      </c>
      <c r="E4" s="327"/>
      <c r="F4" s="327"/>
      <c r="G4" s="327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27" t="str">
        <f>Opleidingseis!F3</f>
        <v>Assistent logistiek</v>
      </c>
      <c r="E5" s="327"/>
      <c r="F5" s="327"/>
      <c r="G5" s="327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140</v>
      </c>
      <c r="B6" s="204"/>
      <c r="D6" s="327" t="str">
        <f>Opleidingseis!C3</f>
        <v>2021-2022</v>
      </c>
      <c r="E6" s="327"/>
      <c r="F6" s="327"/>
      <c r="G6" s="327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139</v>
      </c>
      <c r="B7" s="204"/>
      <c r="D7" s="327" t="str">
        <f>Opleidingseis!H5</f>
        <v>Entree 23110 (Assistent logistiek)</v>
      </c>
      <c r="E7" s="327"/>
      <c r="F7" s="327"/>
      <c r="G7" s="327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137</v>
      </c>
      <c r="B8" s="204"/>
      <c r="D8" s="327">
        <v>25254</v>
      </c>
      <c r="E8" s="327"/>
      <c r="F8" s="327"/>
      <c r="G8" s="327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135</v>
      </c>
      <c r="B9" s="204"/>
      <c r="D9" s="327" t="str">
        <f>Opleidingseis!C7</f>
        <v>BBL</v>
      </c>
      <c r="E9" s="327"/>
      <c r="F9" s="327"/>
      <c r="G9" s="327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136</v>
      </c>
      <c r="B10" s="204"/>
      <c r="D10" s="327">
        <f>Opleidingseis!D7</f>
        <v>1</v>
      </c>
      <c r="E10" s="327"/>
      <c r="F10" s="327"/>
      <c r="G10" s="327"/>
      <c r="H10" s="205"/>
      <c r="I10" s="205"/>
      <c r="J10" s="291"/>
      <c r="K10" s="291"/>
      <c r="L10" s="291"/>
      <c r="M10" s="291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9"/>
      <c r="CI10" s="249"/>
      <c r="CJ10" s="249"/>
      <c r="CK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G10" s="307"/>
      <c r="DH10" s="307"/>
      <c r="DI10" s="307"/>
      <c r="DJ10" s="307"/>
    </row>
    <row r="11" spans="1:114" x14ac:dyDescent="0.3">
      <c r="A11" s="204" t="s">
        <v>889</v>
      </c>
      <c r="D11" s="327">
        <f>Opleidingseis!D5</f>
        <v>1</v>
      </c>
      <c r="E11" s="327"/>
      <c r="F11" s="327"/>
      <c r="G11" s="327"/>
      <c r="H11" s="205"/>
      <c r="I11" s="205"/>
      <c r="J11" s="205"/>
      <c r="K11" s="205"/>
      <c r="L11" s="205"/>
      <c r="M11" s="205"/>
    </row>
    <row r="12" spans="1:114" s="293" customFormat="1" ht="14.4" customHeight="1" x14ac:dyDescent="0.25">
      <c r="A12" s="206"/>
      <c r="B12" s="385" t="s">
        <v>179</v>
      </c>
      <c r="C12" s="207"/>
      <c r="D12" s="378" t="s">
        <v>178</v>
      </c>
      <c r="E12" s="375" t="s">
        <v>178</v>
      </c>
      <c r="F12" s="375" t="s">
        <v>178</v>
      </c>
      <c r="G12" s="375" t="s">
        <v>178</v>
      </c>
      <c r="H12" s="375" t="s">
        <v>178</v>
      </c>
      <c r="I12" s="207"/>
      <c r="J12" s="371" t="s">
        <v>25</v>
      </c>
      <c r="K12" s="372"/>
      <c r="L12" s="372"/>
      <c r="M12" s="292">
        <v>1</v>
      </c>
      <c r="N12" s="207"/>
      <c r="O12" s="367" t="s">
        <v>177</v>
      </c>
      <c r="P12" s="368"/>
      <c r="Q12" s="368"/>
      <c r="R12" s="237" t="s">
        <v>890</v>
      </c>
      <c r="S12" s="207"/>
      <c r="T12" s="367" t="s">
        <v>177</v>
      </c>
      <c r="U12" s="368"/>
      <c r="V12" s="368"/>
      <c r="W12" s="237" t="s">
        <v>891</v>
      </c>
      <c r="X12" s="207"/>
      <c r="Y12" s="367" t="s">
        <v>177</v>
      </c>
      <c r="Z12" s="368"/>
      <c r="AA12" s="368"/>
      <c r="AB12" s="237" t="s">
        <v>892</v>
      </c>
      <c r="AC12" s="238"/>
      <c r="AD12" s="367" t="str">
        <f>+Y12</f>
        <v>Periode</v>
      </c>
      <c r="AE12" s="368"/>
      <c r="AF12" s="368"/>
      <c r="AG12" s="237" t="s">
        <v>893</v>
      </c>
      <c r="AH12" s="238"/>
      <c r="AI12" s="365" t="s">
        <v>25</v>
      </c>
      <c r="AJ12" s="366"/>
      <c r="AK12" s="366"/>
      <c r="AL12" s="246">
        <v>2</v>
      </c>
      <c r="AM12" s="207"/>
      <c r="AN12" s="365" t="s">
        <v>177</v>
      </c>
      <c r="AO12" s="366"/>
      <c r="AP12" s="366"/>
      <c r="AQ12" s="246" t="s">
        <v>894</v>
      </c>
      <c r="AR12" s="207"/>
      <c r="AS12" s="365" t="s">
        <v>177</v>
      </c>
      <c r="AT12" s="366"/>
      <c r="AU12" s="366"/>
      <c r="AV12" s="246" t="s">
        <v>895</v>
      </c>
      <c r="AW12" s="207"/>
      <c r="AX12" s="365" t="s">
        <v>177</v>
      </c>
      <c r="AY12" s="366"/>
      <c r="AZ12" s="366"/>
      <c r="BA12" s="246" t="s">
        <v>896</v>
      </c>
      <c r="BB12" s="238"/>
      <c r="BC12" s="365" t="str">
        <f>+AX12</f>
        <v>Periode</v>
      </c>
      <c r="BD12" s="366"/>
      <c r="BE12" s="366"/>
      <c r="BF12" s="246" t="s">
        <v>897</v>
      </c>
      <c r="BG12" s="238"/>
      <c r="BH12" s="238"/>
      <c r="BI12" s="363" t="s">
        <v>25</v>
      </c>
      <c r="BJ12" s="364"/>
      <c r="BK12" s="364"/>
      <c r="BL12" s="248">
        <v>3</v>
      </c>
      <c r="BM12" s="207"/>
      <c r="BN12" s="363" t="s">
        <v>177</v>
      </c>
      <c r="BO12" s="364"/>
      <c r="BP12" s="364"/>
      <c r="BQ12" s="248" t="s">
        <v>898</v>
      </c>
      <c r="BR12" s="207"/>
      <c r="BS12" s="363" t="s">
        <v>177</v>
      </c>
      <c r="BT12" s="364"/>
      <c r="BU12" s="364"/>
      <c r="BV12" s="248" t="s">
        <v>899</v>
      </c>
      <c r="BW12" s="207"/>
      <c r="BX12" s="363" t="s">
        <v>177</v>
      </c>
      <c r="BY12" s="364"/>
      <c r="BZ12" s="364"/>
      <c r="CA12" s="248" t="s">
        <v>900</v>
      </c>
      <c r="CB12" s="238"/>
      <c r="CC12" s="363" t="str">
        <f>+BX12</f>
        <v>Periode</v>
      </c>
      <c r="CD12" s="364"/>
      <c r="CE12" s="364"/>
      <c r="CF12" s="248" t="s">
        <v>901</v>
      </c>
      <c r="CG12" s="238"/>
      <c r="CH12" s="356" t="s">
        <v>881</v>
      </c>
      <c r="CI12" s="357"/>
      <c r="CJ12" s="357"/>
      <c r="CK12" s="250">
        <v>4</v>
      </c>
      <c r="CM12" s="356" t="s">
        <v>177</v>
      </c>
      <c r="CN12" s="357"/>
      <c r="CO12" s="357"/>
      <c r="CP12" s="250" t="s">
        <v>902</v>
      </c>
      <c r="CQ12" s="207"/>
      <c r="CR12" s="356" t="s">
        <v>177</v>
      </c>
      <c r="CS12" s="357"/>
      <c r="CT12" s="357"/>
      <c r="CU12" s="250" t="s">
        <v>903</v>
      </c>
      <c r="CV12" s="207"/>
      <c r="CW12" s="356" t="s">
        <v>177</v>
      </c>
      <c r="CX12" s="357"/>
      <c r="CY12" s="357"/>
      <c r="CZ12" s="250" t="s">
        <v>904</v>
      </c>
      <c r="DA12" s="238"/>
      <c r="DB12" s="356" t="str">
        <f>+CW12</f>
        <v>Periode</v>
      </c>
      <c r="DC12" s="357"/>
      <c r="DD12" s="357"/>
      <c r="DE12" s="250" t="s">
        <v>905</v>
      </c>
      <c r="DF12" s="238"/>
      <c r="DG12" s="387" t="s">
        <v>32</v>
      </c>
      <c r="DH12" s="388"/>
      <c r="DI12" s="388"/>
      <c r="DJ12" s="308"/>
    </row>
    <row r="13" spans="1:114" s="293" customFormat="1" ht="14.4" customHeight="1" x14ac:dyDescent="0.25">
      <c r="A13" s="373" t="s">
        <v>2</v>
      </c>
      <c r="B13" s="386"/>
      <c r="C13" s="208"/>
      <c r="D13" s="379"/>
      <c r="E13" s="376"/>
      <c r="F13" s="376"/>
      <c r="G13" s="376"/>
      <c r="H13" s="376"/>
      <c r="I13" s="208"/>
      <c r="J13" s="369" t="s">
        <v>189</v>
      </c>
      <c r="K13" s="369" t="s">
        <v>0</v>
      </c>
      <c r="L13" s="369" t="s">
        <v>183</v>
      </c>
      <c r="M13" s="369" t="s">
        <v>21</v>
      </c>
      <c r="N13" s="239"/>
      <c r="O13" s="369" t="s">
        <v>189</v>
      </c>
      <c r="P13" s="369" t="s">
        <v>0</v>
      </c>
      <c r="Q13" s="369" t="s">
        <v>183</v>
      </c>
      <c r="R13" s="369" t="s">
        <v>21</v>
      </c>
      <c r="S13" s="239"/>
      <c r="T13" s="369" t="s">
        <v>189</v>
      </c>
      <c r="U13" s="369" t="s">
        <v>0</v>
      </c>
      <c r="V13" s="369" t="s">
        <v>183</v>
      </c>
      <c r="W13" s="369" t="s">
        <v>21</v>
      </c>
      <c r="X13" s="239"/>
      <c r="Y13" s="369" t="s">
        <v>189</v>
      </c>
      <c r="Z13" s="369" t="s">
        <v>0</v>
      </c>
      <c r="AA13" s="369" t="s">
        <v>183</v>
      </c>
      <c r="AB13" s="369" t="s">
        <v>21</v>
      </c>
      <c r="AC13" s="240"/>
      <c r="AD13" s="369" t="s">
        <v>189</v>
      </c>
      <c r="AE13" s="369" t="s">
        <v>0</v>
      </c>
      <c r="AF13" s="369" t="s">
        <v>183</v>
      </c>
      <c r="AG13" s="369" t="s">
        <v>21</v>
      </c>
      <c r="AH13" s="240"/>
      <c r="AI13" s="359" t="s">
        <v>189</v>
      </c>
      <c r="AJ13" s="359" t="s">
        <v>0</v>
      </c>
      <c r="AK13" s="359" t="s">
        <v>183</v>
      </c>
      <c r="AL13" s="359" t="s">
        <v>21</v>
      </c>
      <c r="AM13" s="239"/>
      <c r="AN13" s="359" t="s">
        <v>189</v>
      </c>
      <c r="AO13" s="359" t="s">
        <v>0</v>
      </c>
      <c r="AP13" s="359" t="s">
        <v>183</v>
      </c>
      <c r="AQ13" s="359" t="s">
        <v>21</v>
      </c>
      <c r="AR13" s="239"/>
      <c r="AS13" s="359" t="s">
        <v>189</v>
      </c>
      <c r="AT13" s="359" t="s">
        <v>0</v>
      </c>
      <c r="AU13" s="359" t="s">
        <v>183</v>
      </c>
      <c r="AV13" s="359" t="s">
        <v>21</v>
      </c>
      <c r="AW13" s="239"/>
      <c r="AX13" s="359" t="s">
        <v>189</v>
      </c>
      <c r="AY13" s="359" t="s">
        <v>0</v>
      </c>
      <c r="AZ13" s="359" t="s">
        <v>183</v>
      </c>
      <c r="BA13" s="359" t="s">
        <v>21</v>
      </c>
      <c r="BB13" s="240"/>
      <c r="BC13" s="359" t="s">
        <v>189</v>
      </c>
      <c r="BD13" s="359" t="s">
        <v>0</v>
      </c>
      <c r="BE13" s="359" t="s">
        <v>183</v>
      </c>
      <c r="BF13" s="359" t="s">
        <v>21</v>
      </c>
      <c r="BG13" s="240"/>
      <c r="BH13" s="240"/>
      <c r="BI13" s="370" t="s">
        <v>189</v>
      </c>
      <c r="BJ13" s="370" t="s">
        <v>0</v>
      </c>
      <c r="BK13" s="370" t="s">
        <v>183</v>
      </c>
      <c r="BL13" s="370" t="s">
        <v>21</v>
      </c>
      <c r="BM13" s="239"/>
      <c r="BN13" s="370" t="s">
        <v>189</v>
      </c>
      <c r="BO13" s="370" t="s">
        <v>0</v>
      </c>
      <c r="BP13" s="370" t="s">
        <v>183</v>
      </c>
      <c r="BQ13" s="370" t="s">
        <v>21</v>
      </c>
      <c r="BR13" s="239"/>
      <c r="BS13" s="370" t="s">
        <v>189</v>
      </c>
      <c r="BT13" s="370" t="s">
        <v>0</v>
      </c>
      <c r="BU13" s="370" t="s">
        <v>183</v>
      </c>
      <c r="BV13" s="370" t="s">
        <v>21</v>
      </c>
      <c r="BW13" s="239"/>
      <c r="BX13" s="370" t="s">
        <v>189</v>
      </c>
      <c r="BY13" s="370" t="s">
        <v>0</v>
      </c>
      <c r="BZ13" s="370" t="s">
        <v>183</v>
      </c>
      <c r="CA13" s="370" t="s">
        <v>21</v>
      </c>
      <c r="CB13" s="240"/>
      <c r="CC13" s="370" t="s">
        <v>189</v>
      </c>
      <c r="CD13" s="370" t="s">
        <v>0</v>
      </c>
      <c r="CE13" s="370" t="s">
        <v>183</v>
      </c>
      <c r="CF13" s="370" t="s">
        <v>21</v>
      </c>
      <c r="CG13" s="240"/>
      <c r="CH13" s="358" t="s">
        <v>189</v>
      </c>
      <c r="CI13" s="358" t="s">
        <v>0</v>
      </c>
      <c r="CJ13" s="358" t="s">
        <v>183</v>
      </c>
      <c r="CK13" s="358" t="s">
        <v>21</v>
      </c>
      <c r="CM13" s="358" t="s">
        <v>189</v>
      </c>
      <c r="CN13" s="358" t="s">
        <v>0</v>
      </c>
      <c r="CO13" s="358" t="s">
        <v>183</v>
      </c>
      <c r="CP13" s="358" t="s">
        <v>21</v>
      </c>
      <c r="CQ13" s="239"/>
      <c r="CR13" s="358" t="s">
        <v>189</v>
      </c>
      <c r="CS13" s="358" t="s">
        <v>0</v>
      </c>
      <c r="CT13" s="358" t="s">
        <v>183</v>
      </c>
      <c r="CU13" s="358" t="s">
        <v>21</v>
      </c>
      <c r="CV13" s="239"/>
      <c r="CW13" s="358" t="s">
        <v>189</v>
      </c>
      <c r="CX13" s="358" t="s">
        <v>0</v>
      </c>
      <c r="CY13" s="358" t="s">
        <v>183</v>
      </c>
      <c r="CZ13" s="358" t="s">
        <v>21</v>
      </c>
      <c r="DA13" s="240"/>
      <c r="DB13" s="358" t="s">
        <v>189</v>
      </c>
      <c r="DC13" s="358" t="s">
        <v>0</v>
      </c>
      <c r="DD13" s="358" t="s">
        <v>183</v>
      </c>
      <c r="DE13" s="358" t="s">
        <v>21</v>
      </c>
      <c r="DF13" s="240"/>
      <c r="DG13" s="381" t="s">
        <v>189</v>
      </c>
      <c r="DH13" s="381" t="s">
        <v>0</v>
      </c>
      <c r="DI13" s="381" t="s">
        <v>183</v>
      </c>
      <c r="DJ13" s="381" t="s">
        <v>21</v>
      </c>
    </row>
    <row r="14" spans="1:114" s="241" customFormat="1" ht="12" x14ac:dyDescent="0.3">
      <c r="A14" s="374"/>
      <c r="B14" s="386"/>
      <c r="C14" s="209"/>
      <c r="D14" s="380"/>
      <c r="E14" s="377"/>
      <c r="F14" s="377"/>
      <c r="G14" s="377"/>
      <c r="H14" s="377"/>
      <c r="I14" s="209"/>
      <c r="J14" s="369"/>
      <c r="K14" s="369"/>
      <c r="L14" s="369"/>
      <c r="M14" s="369"/>
      <c r="N14" s="209"/>
      <c r="O14" s="369"/>
      <c r="P14" s="369"/>
      <c r="Q14" s="369"/>
      <c r="R14" s="369"/>
      <c r="S14" s="209"/>
      <c r="T14" s="369"/>
      <c r="U14" s="369"/>
      <c r="V14" s="369"/>
      <c r="W14" s="369"/>
      <c r="X14" s="209"/>
      <c r="Y14" s="369"/>
      <c r="Z14" s="369"/>
      <c r="AA14" s="369"/>
      <c r="AB14" s="369"/>
      <c r="AD14" s="369"/>
      <c r="AE14" s="369"/>
      <c r="AF14" s="369"/>
      <c r="AG14" s="369"/>
      <c r="AI14" s="359"/>
      <c r="AJ14" s="359"/>
      <c r="AK14" s="359"/>
      <c r="AL14" s="359"/>
      <c r="AM14" s="209"/>
      <c r="AN14" s="359"/>
      <c r="AO14" s="359"/>
      <c r="AP14" s="359"/>
      <c r="AQ14" s="359"/>
      <c r="AR14" s="209"/>
      <c r="AS14" s="359"/>
      <c r="AT14" s="359"/>
      <c r="AU14" s="359"/>
      <c r="AV14" s="359"/>
      <c r="AW14" s="209"/>
      <c r="AX14" s="359"/>
      <c r="AY14" s="359"/>
      <c r="AZ14" s="359"/>
      <c r="BA14" s="359"/>
      <c r="BC14" s="359"/>
      <c r="BD14" s="359"/>
      <c r="BE14" s="359"/>
      <c r="BF14" s="359"/>
      <c r="BI14" s="370"/>
      <c r="BJ14" s="370"/>
      <c r="BK14" s="370"/>
      <c r="BL14" s="370"/>
      <c r="BM14" s="209"/>
      <c r="BN14" s="370"/>
      <c r="BO14" s="370"/>
      <c r="BP14" s="370"/>
      <c r="BQ14" s="370"/>
      <c r="BR14" s="209"/>
      <c r="BS14" s="370"/>
      <c r="BT14" s="370"/>
      <c r="BU14" s="370"/>
      <c r="BV14" s="370"/>
      <c r="BW14" s="209"/>
      <c r="BX14" s="370"/>
      <c r="BY14" s="370"/>
      <c r="BZ14" s="370"/>
      <c r="CA14" s="370"/>
      <c r="CC14" s="370"/>
      <c r="CD14" s="370"/>
      <c r="CE14" s="370"/>
      <c r="CF14" s="370"/>
      <c r="CH14" s="358"/>
      <c r="CI14" s="358"/>
      <c r="CJ14" s="358"/>
      <c r="CK14" s="358"/>
      <c r="CM14" s="358"/>
      <c r="CN14" s="358"/>
      <c r="CO14" s="358"/>
      <c r="CP14" s="358"/>
      <c r="CQ14" s="209"/>
      <c r="CR14" s="358"/>
      <c r="CS14" s="358"/>
      <c r="CT14" s="358"/>
      <c r="CU14" s="358"/>
      <c r="CV14" s="209"/>
      <c r="CW14" s="358"/>
      <c r="CX14" s="358"/>
      <c r="CY14" s="358"/>
      <c r="CZ14" s="358"/>
      <c r="DB14" s="358"/>
      <c r="DC14" s="358"/>
      <c r="DD14" s="358"/>
      <c r="DE14" s="358"/>
      <c r="DG14" s="381"/>
      <c r="DH14" s="381"/>
      <c r="DI14" s="381"/>
      <c r="DJ14" s="381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179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937</v>
      </c>
      <c r="B17" s="217"/>
      <c r="D17" s="218" t="s">
        <v>914</v>
      </c>
      <c r="E17" s="219" t="s">
        <v>915</v>
      </c>
      <c r="F17" s="219" t="s">
        <v>916</v>
      </c>
      <c r="G17" s="219" t="s">
        <v>917</v>
      </c>
      <c r="H17" s="219"/>
      <c r="J17" s="224">
        <v>35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f>SUM(AN17,AS17,AX17,BC17)</f>
        <v>0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>
        <f>SUM(BN17,BS17,BX17,CC17)</f>
        <v>0</v>
      </c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35</v>
      </c>
      <c r="DH17" s="228"/>
      <c r="DI17" s="228"/>
      <c r="DJ17" s="224">
        <f>SUM(M17,AL17,BK17,CK17)</f>
        <v>0</v>
      </c>
    </row>
    <row r="18" spans="1:114" x14ac:dyDescent="0.3">
      <c r="A18" s="217" t="s">
        <v>939</v>
      </c>
      <c r="B18" s="217"/>
      <c r="D18" s="218" t="s">
        <v>148</v>
      </c>
      <c r="E18" s="218" t="s">
        <v>148</v>
      </c>
      <c r="F18" s="218" t="s">
        <v>148</v>
      </c>
      <c r="G18" s="218" t="s">
        <v>148</v>
      </c>
      <c r="H18" s="219"/>
      <c r="J18" s="224">
        <v>35</v>
      </c>
      <c r="K18" s="228"/>
      <c r="L18" s="228"/>
      <c r="M18" s="224">
        <f t="shared" ref="M18:M61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f t="shared" ref="AI18:AI20" si="1">SUM(AN18,AS18,AX18,BC18)</f>
        <v>0</v>
      </c>
      <c r="AJ18" s="228"/>
      <c r="AK18" s="228"/>
      <c r="AL18" s="224">
        <f t="shared" ref="AL18:AL20" si="2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>
        <f t="shared" ref="BI18:BI20" si="3">SUM(BN18,BS18,BX18,CC18)</f>
        <v>0</v>
      </c>
      <c r="BJ18" s="228"/>
      <c r="BK18" s="228"/>
      <c r="BL18" s="224">
        <f t="shared" ref="BL18:BL20" si="4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5">SUM(CM18,CR18,CW18,DB18)</f>
        <v>0</v>
      </c>
      <c r="CI18" s="228"/>
      <c r="CJ18" s="228"/>
      <c r="CK18" s="224">
        <f t="shared" ref="CK18:CK20" si="6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7">SUM(J18,AI18,BH18,CH18)</f>
        <v>35</v>
      </c>
      <c r="DH18" s="228"/>
      <c r="DI18" s="228"/>
      <c r="DJ18" s="224">
        <f t="shared" ref="DJ18:DJ20" si="8">SUM(M18,AL18,BK18,CK18)</f>
        <v>0</v>
      </c>
    </row>
    <row r="19" spans="1:114" x14ac:dyDescent="0.3">
      <c r="A19" s="217" t="s">
        <v>918</v>
      </c>
      <c r="B19" s="217"/>
      <c r="D19" s="218" t="s">
        <v>918</v>
      </c>
      <c r="E19" s="218" t="s">
        <v>918</v>
      </c>
      <c r="F19" s="218" t="s">
        <v>918</v>
      </c>
      <c r="G19" s="218" t="s">
        <v>918</v>
      </c>
      <c r="H19" s="219"/>
      <c r="J19" s="224">
        <v>35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f t="shared" si="1"/>
        <v>0</v>
      </c>
      <c r="AJ19" s="228"/>
      <c r="AK19" s="228"/>
      <c r="AL19" s="224">
        <f t="shared" si="2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>
        <f t="shared" si="3"/>
        <v>0</v>
      </c>
      <c r="BJ19" s="228"/>
      <c r="BK19" s="228"/>
      <c r="BL19" s="224">
        <f t="shared" si="4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5"/>
        <v>0</v>
      </c>
      <c r="CI19" s="228"/>
      <c r="CJ19" s="228"/>
      <c r="CK19" s="224">
        <f t="shared" si="6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7"/>
        <v>35</v>
      </c>
      <c r="DH19" s="228"/>
      <c r="DI19" s="228"/>
      <c r="DJ19" s="224">
        <f t="shared" si="8"/>
        <v>0</v>
      </c>
    </row>
    <row r="20" spans="1:114" x14ac:dyDescent="0.3">
      <c r="A20" s="217" t="s">
        <v>938</v>
      </c>
      <c r="B20" s="217"/>
      <c r="D20" s="218" t="s">
        <v>148</v>
      </c>
      <c r="E20" s="218" t="s">
        <v>148</v>
      </c>
      <c r="F20" s="218" t="s">
        <v>148</v>
      </c>
      <c r="G20" s="218" t="s">
        <v>148</v>
      </c>
      <c r="H20" s="219"/>
      <c r="J20" s="224">
        <v>35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>
        <f t="shared" si="1"/>
        <v>0</v>
      </c>
      <c r="AJ20" s="228"/>
      <c r="AK20" s="228"/>
      <c r="AL20" s="224">
        <f t="shared" si="2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>
        <f t="shared" si="3"/>
        <v>0</v>
      </c>
      <c r="BJ20" s="228"/>
      <c r="BK20" s="228"/>
      <c r="BL20" s="224">
        <f t="shared" si="4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5"/>
        <v>0</v>
      </c>
      <c r="CI20" s="228"/>
      <c r="CJ20" s="228"/>
      <c r="CK20" s="224">
        <f t="shared" si="6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7"/>
        <v>35</v>
      </c>
      <c r="DH20" s="228"/>
      <c r="DI20" s="228"/>
      <c r="DJ20" s="224">
        <f t="shared" si="8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179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940</v>
      </c>
      <c r="B23" s="217"/>
      <c r="D23" s="218" t="s">
        <v>935</v>
      </c>
      <c r="E23" s="218" t="s">
        <v>935</v>
      </c>
      <c r="F23" s="218" t="s">
        <v>935</v>
      </c>
      <c r="G23" s="218" t="s">
        <v>935</v>
      </c>
      <c r="H23" s="219"/>
      <c r="J23" s="224">
        <v>70</v>
      </c>
      <c r="K23" s="228"/>
      <c r="L23" s="228"/>
      <c r="M23" s="224">
        <f t="shared" si="0"/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94">
        <f t="shared" ref="AI23" si="9">SUM(AN23,AS23,AX23,BC23)</f>
        <v>0</v>
      </c>
      <c r="AJ23" s="228"/>
      <c r="AK23" s="228"/>
      <c r="AL23" s="224">
        <f t="shared" ref="AL23" si="10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94">
        <f t="shared" ref="BI23" si="11">SUM(BN23,BS23,BX23,CC23)</f>
        <v>0</v>
      </c>
      <c r="BJ23" s="228"/>
      <c r="BK23" s="228"/>
      <c r="BL23" s="224">
        <f t="shared" ref="BL23" si="12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70</v>
      </c>
      <c r="DH23" s="228"/>
      <c r="DI23" s="228"/>
      <c r="DJ23" s="224">
        <f>SUM(M23,AL23,BL23,CK23)</f>
        <v>0</v>
      </c>
    </row>
    <row r="24" spans="1:114" s="201" customFormat="1" x14ac:dyDescent="0.3">
      <c r="A24" s="220"/>
      <c r="B24" s="220"/>
      <c r="D24" s="211"/>
      <c r="J24" s="244"/>
      <c r="K24" s="244"/>
      <c r="L24" s="244"/>
      <c r="M24" s="244"/>
      <c r="O24" s="244"/>
      <c r="P24" s="244"/>
      <c r="Q24" s="244"/>
      <c r="R24" s="244"/>
      <c r="T24" s="244"/>
      <c r="U24" s="244"/>
      <c r="V24" s="244"/>
      <c r="W24" s="244"/>
      <c r="Y24" s="244"/>
      <c r="Z24" s="244"/>
      <c r="AA24" s="244"/>
      <c r="AB24" s="244"/>
      <c r="AD24" s="244"/>
      <c r="AE24" s="244"/>
      <c r="AF24" s="244"/>
      <c r="AG24" s="244"/>
      <c r="AI24" s="244"/>
      <c r="AJ24" s="244"/>
      <c r="AK24" s="244"/>
      <c r="AL24" s="244"/>
      <c r="AN24" s="244"/>
      <c r="AO24" s="244"/>
      <c r="AP24" s="244"/>
      <c r="AQ24" s="244"/>
      <c r="AS24" s="244"/>
      <c r="AT24" s="244"/>
      <c r="AU24" s="244"/>
      <c r="AV24" s="244"/>
      <c r="AX24" s="244"/>
      <c r="AY24" s="244"/>
      <c r="AZ24" s="244"/>
      <c r="BA24" s="244"/>
      <c r="BC24" s="244"/>
      <c r="BD24" s="244"/>
      <c r="BE24" s="244"/>
      <c r="BF24" s="244"/>
      <c r="BI24" s="244"/>
      <c r="BJ24" s="244"/>
      <c r="BK24" s="244"/>
      <c r="BL24" s="244"/>
      <c r="BN24" s="244"/>
      <c r="BO24" s="244"/>
      <c r="BP24" s="244"/>
      <c r="BQ24" s="244"/>
      <c r="BS24" s="244"/>
      <c r="BT24" s="244"/>
      <c r="BU24" s="244"/>
      <c r="BV24" s="244"/>
      <c r="BX24" s="244"/>
      <c r="BY24" s="244"/>
      <c r="BZ24" s="244"/>
      <c r="CA24" s="244"/>
      <c r="CC24" s="244"/>
      <c r="CD24" s="244"/>
      <c r="CE24" s="244"/>
      <c r="CF24" s="244"/>
      <c r="CH24" s="244"/>
      <c r="CI24" s="244"/>
      <c r="CJ24" s="244"/>
      <c r="CK24" s="244"/>
      <c r="CM24" s="244"/>
      <c r="CN24" s="244"/>
      <c r="CO24" s="244"/>
      <c r="CP24" s="244"/>
      <c r="CR24" s="244"/>
      <c r="CS24" s="244"/>
      <c r="CT24" s="244"/>
      <c r="CU24" s="244"/>
      <c r="CW24" s="244"/>
      <c r="CX24" s="244"/>
      <c r="CY24" s="244"/>
      <c r="CZ24" s="244"/>
      <c r="DB24" s="244"/>
      <c r="DC24" s="244"/>
      <c r="DD24" s="244"/>
      <c r="DE24" s="244"/>
      <c r="DG24" s="244"/>
      <c r="DH24" s="244"/>
      <c r="DI24" s="244"/>
      <c r="DJ24" s="244"/>
    </row>
    <row r="25" spans="1:114" s="242" customFormat="1" ht="28.8" x14ac:dyDescent="0.3">
      <c r="A25" s="212" t="s">
        <v>175</v>
      </c>
      <c r="B25" s="213" t="s">
        <v>179</v>
      </c>
      <c r="C25" s="214"/>
      <c r="D25" s="215"/>
      <c r="E25" s="216"/>
      <c r="F25" s="216"/>
      <c r="G25" s="216"/>
      <c r="H25" s="216"/>
      <c r="I25" s="214"/>
      <c r="J25" s="230"/>
      <c r="K25" s="230"/>
      <c r="L25" s="230"/>
      <c r="M25" s="230"/>
      <c r="N25" s="214"/>
      <c r="O25" s="230"/>
      <c r="P25" s="230"/>
      <c r="Q25" s="230"/>
      <c r="R25" s="230"/>
      <c r="S25" s="214"/>
      <c r="T25" s="230"/>
      <c r="U25" s="230"/>
      <c r="V25" s="230"/>
      <c r="W25" s="230"/>
      <c r="X25" s="214"/>
      <c r="Y25" s="230"/>
      <c r="Z25" s="230"/>
      <c r="AA25" s="230"/>
      <c r="AB25" s="230"/>
      <c r="AD25" s="230"/>
      <c r="AE25" s="230"/>
      <c r="AF25" s="230"/>
      <c r="AG25" s="230"/>
      <c r="AI25" s="230"/>
      <c r="AJ25" s="230"/>
      <c r="AK25" s="230"/>
      <c r="AL25" s="230"/>
      <c r="AM25" s="214"/>
      <c r="AN25" s="230"/>
      <c r="AO25" s="230"/>
      <c r="AP25" s="230"/>
      <c r="AQ25" s="230"/>
      <c r="AR25" s="214"/>
      <c r="AS25" s="230"/>
      <c r="AT25" s="230"/>
      <c r="AU25" s="230"/>
      <c r="AV25" s="230"/>
      <c r="AW25" s="214"/>
      <c r="AX25" s="230"/>
      <c r="AY25" s="230"/>
      <c r="AZ25" s="230"/>
      <c r="BA25" s="230"/>
      <c r="BC25" s="230"/>
      <c r="BD25" s="230"/>
      <c r="BE25" s="230"/>
      <c r="BF25" s="230"/>
      <c r="BI25" s="230"/>
      <c r="BJ25" s="230"/>
      <c r="BK25" s="230"/>
      <c r="BL25" s="230"/>
      <c r="BM25" s="214"/>
      <c r="BN25" s="230"/>
      <c r="BO25" s="230"/>
      <c r="BP25" s="230"/>
      <c r="BQ25" s="230"/>
      <c r="BR25" s="214"/>
      <c r="BS25" s="230"/>
      <c r="BT25" s="230"/>
      <c r="BU25" s="230"/>
      <c r="BV25" s="230"/>
      <c r="BW25" s="214"/>
      <c r="BX25" s="230"/>
      <c r="BY25" s="230"/>
      <c r="BZ25" s="230"/>
      <c r="CA25" s="230"/>
      <c r="CC25" s="230"/>
      <c r="CD25" s="230"/>
      <c r="CE25" s="230"/>
      <c r="CF25" s="230"/>
      <c r="CH25" s="230"/>
      <c r="CI25" s="230"/>
      <c r="CJ25" s="230"/>
      <c r="CK25" s="230"/>
      <c r="CM25" s="230"/>
      <c r="CN25" s="230"/>
      <c r="CO25" s="230"/>
      <c r="CP25" s="230"/>
      <c r="CQ25" s="214"/>
      <c r="CR25" s="230"/>
      <c r="CS25" s="230"/>
      <c r="CT25" s="230"/>
      <c r="CU25" s="230"/>
      <c r="CV25" s="214"/>
      <c r="CW25" s="230"/>
      <c r="CX25" s="230"/>
      <c r="CY25" s="230"/>
      <c r="CZ25" s="230"/>
      <c r="DB25" s="230"/>
      <c r="DC25" s="230"/>
      <c r="DD25" s="230"/>
      <c r="DE25" s="230"/>
      <c r="DG25" s="230"/>
      <c r="DH25" s="230"/>
      <c r="DI25" s="230"/>
      <c r="DJ25" s="230"/>
    </row>
    <row r="26" spans="1:114" x14ac:dyDescent="0.3">
      <c r="A26" s="217" t="s">
        <v>176</v>
      </c>
      <c r="B26" s="217"/>
      <c r="D26" s="221" t="s">
        <v>920</v>
      </c>
      <c r="E26" s="221" t="s">
        <v>920</v>
      </c>
      <c r="F26" s="221" t="s">
        <v>920</v>
      </c>
      <c r="G26" s="221" t="s">
        <v>920</v>
      </c>
      <c r="H26" s="222"/>
      <c r="J26" s="224">
        <v>20</v>
      </c>
      <c r="K26" s="228"/>
      <c r="L26" s="228"/>
      <c r="M26" s="224">
        <f t="shared" si="0"/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94">
        <f t="shared" ref="AI26" si="13">SUM(AN26,AS26,AX26,BC26)</f>
        <v>0</v>
      </c>
      <c r="AJ26" s="228"/>
      <c r="AK26" s="228"/>
      <c r="AL26" s="224">
        <f t="shared" ref="AL26" si="14">SUM(AQ26,AV26,BA26,BF26)</f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94">
        <f t="shared" ref="BI26" si="15">SUM(BN26,BS26,BX26,CC26)</f>
        <v>0</v>
      </c>
      <c r="BJ26" s="228"/>
      <c r="BK26" s="228"/>
      <c r="BL26" s="224">
        <f t="shared" ref="BL26" si="16">SUM(BQ26,BV26,CA26,CF26)</f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>SUM(CM26,CR26,CW26,DB26)</f>
        <v>0</v>
      </c>
      <c r="CI26" s="228"/>
      <c r="CJ26" s="228"/>
      <c r="CK26" s="224">
        <f>SUM(CP26,CU26,CZ26,DE26)</f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>SUM(J26,AI26,BI26,CH26)</f>
        <v>20</v>
      </c>
      <c r="DH26" s="228"/>
      <c r="DI26" s="228"/>
      <c r="DJ26" s="224">
        <f>SUM(M26,AL26,BL26,CK26)</f>
        <v>0</v>
      </c>
    </row>
    <row r="27" spans="1:114" x14ac:dyDescent="0.3">
      <c r="A27" s="220" t="s">
        <v>944</v>
      </c>
      <c r="B27" s="217" t="s">
        <v>943</v>
      </c>
      <c r="D27" s="211"/>
      <c r="E27" s="211"/>
      <c r="F27" s="211"/>
      <c r="G27" s="211"/>
      <c r="H27" s="201"/>
      <c r="J27" s="244"/>
      <c r="K27" s="321"/>
      <c r="L27" s="321"/>
      <c r="M27" s="244"/>
      <c r="O27" s="244"/>
      <c r="P27" s="321"/>
      <c r="Q27" s="321"/>
      <c r="R27" s="244"/>
      <c r="T27" s="244"/>
      <c r="U27" s="321"/>
      <c r="V27" s="321"/>
      <c r="W27" s="244"/>
      <c r="Y27" s="244"/>
      <c r="Z27" s="321"/>
      <c r="AA27" s="321"/>
      <c r="AB27" s="244"/>
      <c r="AD27" s="244"/>
      <c r="AE27" s="321"/>
      <c r="AF27" s="321"/>
      <c r="AG27" s="244"/>
      <c r="AI27" s="244"/>
      <c r="AJ27" s="321"/>
      <c r="AK27" s="321"/>
      <c r="AL27" s="244"/>
      <c r="AM27" s="201"/>
      <c r="AN27" s="244"/>
      <c r="AO27" s="321"/>
      <c r="AP27" s="321"/>
      <c r="AQ27" s="244"/>
      <c r="AS27" s="244"/>
      <c r="AT27" s="321"/>
      <c r="AU27" s="321"/>
      <c r="AV27" s="244"/>
      <c r="AX27" s="244"/>
      <c r="AY27" s="321"/>
      <c r="AZ27" s="321"/>
      <c r="BA27" s="244"/>
      <c r="BC27" s="244"/>
      <c r="BD27" s="321"/>
      <c r="BE27" s="321"/>
      <c r="BF27" s="244"/>
      <c r="BI27" s="244"/>
      <c r="BJ27" s="321"/>
      <c r="BK27" s="321"/>
      <c r="BL27" s="244"/>
      <c r="BM27" s="201"/>
      <c r="BN27" s="244"/>
      <c r="BO27" s="321"/>
      <c r="BP27" s="321"/>
      <c r="BQ27" s="244"/>
      <c r="BS27" s="244"/>
      <c r="BT27" s="321"/>
      <c r="BU27" s="321"/>
      <c r="BV27" s="244"/>
      <c r="BX27" s="244"/>
      <c r="BY27" s="321"/>
      <c r="BZ27" s="321"/>
      <c r="CA27" s="244"/>
      <c r="CC27" s="244"/>
      <c r="CD27" s="321"/>
      <c r="CE27" s="321"/>
      <c r="CF27" s="244"/>
      <c r="CH27" s="244"/>
      <c r="CI27" s="321"/>
      <c r="CJ27" s="321"/>
      <c r="CK27" s="244"/>
      <c r="CM27" s="244"/>
      <c r="CN27" s="321"/>
      <c r="CO27" s="321"/>
      <c r="CP27" s="244"/>
      <c r="CR27" s="244"/>
      <c r="CS27" s="321"/>
      <c r="CT27" s="321"/>
      <c r="CU27" s="244"/>
      <c r="CW27" s="244"/>
      <c r="CX27" s="321"/>
      <c r="CY27" s="321"/>
      <c r="CZ27" s="244"/>
      <c r="DB27" s="244"/>
      <c r="DC27" s="321"/>
      <c r="DD27" s="321"/>
      <c r="DE27" s="244"/>
      <c r="DG27" s="244"/>
      <c r="DH27" s="321"/>
      <c r="DI27" s="321"/>
      <c r="DJ27" s="244"/>
    </row>
    <row r="28" spans="1:114" s="201" customFormat="1" x14ac:dyDescent="0.3">
      <c r="D28" s="211"/>
      <c r="J28" s="244"/>
      <c r="K28" s="244"/>
      <c r="L28" s="244"/>
      <c r="M28" s="244"/>
      <c r="O28" s="244"/>
      <c r="P28" s="244"/>
      <c r="Q28" s="244"/>
      <c r="R28" s="244"/>
      <c r="T28" s="244"/>
      <c r="U28" s="244"/>
      <c r="V28" s="244"/>
      <c r="W28" s="244"/>
      <c r="Y28" s="244"/>
      <c r="Z28" s="244"/>
      <c r="AA28" s="244"/>
      <c r="AB28" s="244"/>
      <c r="AD28" s="244"/>
      <c r="AE28" s="244"/>
      <c r="AF28" s="244"/>
      <c r="AG28" s="244"/>
      <c r="AI28" s="244"/>
      <c r="AJ28" s="244"/>
      <c r="AK28" s="244"/>
      <c r="AL28" s="244"/>
      <c r="AN28" s="244"/>
      <c r="AO28" s="244"/>
      <c r="AP28" s="244"/>
      <c r="AQ28" s="244"/>
      <c r="AS28" s="244"/>
      <c r="AT28" s="244"/>
      <c r="AU28" s="244"/>
      <c r="AV28" s="244"/>
      <c r="AX28" s="244"/>
      <c r="AY28" s="244"/>
      <c r="AZ28" s="244"/>
      <c r="BA28" s="244"/>
      <c r="BC28" s="244"/>
      <c r="BD28" s="244"/>
      <c r="BE28" s="244"/>
      <c r="BF28" s="244"/>
      <c r="BI28" s="244"/>
      <c r="BJ28" s="244"/>
      <c r="BK28" s="244"/>
      <c r="BL28" s="244"/>
      <c r="BN28" s="244"/>
      <c r="BO28" s="244"/>
      <c r="BP28" s="244"/>
      <c r="BQ28" s="244"/>
      <c r="BS28" s="244"/>
      <c r="BT28" s="244"/>
      <c r="BU28" s="244"/>
      <c r="BV28" s="244"/>
      <c r="BX28" s="244"/>
      <c r="BY28" s="244"/>
      <c r="BZ28" s="244"/>
      <c r="CA28" s="244"/>
      <c r="CC28" s="244"/>
      <c r="CD28" s="244"/>
      <c r="CE28" s="244"/>
      <c r="CF28" s="244"/>
      <c r="CH28" s="244"/>
      <c r="CI28" s="244"/>
      <c r="CJ28" s="244"/>
      <c r="CK28" s="244"/>
      <c r="CM28" s="244"/>
      <c r="CN28" s="244"/>
      <c r="CO28" s="244"/>
      <c r="CP28" s="244"/>
      <c r="CR28" s="244"/>
      <c r="CS28" s="244"/>
      <c r="CT28" s="244"/>
      <c r="CU28" s="244"/>
      <c r="CW28" s="244"/>
      <c r="CX28" s="244"/>
      <c r="CY28" s="244"/>
      <c r="CZ28" s="244"/>
      <c r="DB28" s="244"/>
      <c r="DC28" s="244"/>
      <c r="DD28" s="244"/>
      <c r="DE28" s="244"/>
      <c r="DG28" s="244"/>
      <c r="DH28" s="244"/>
      <c r="DI28" s="244"/>
      <c r="DJ28" s="244"/>
    </row>
    <row r="29" spans="1:114" s="242" customFormat="1" ht="28.8" x14ac:dyDescent="0.3">
      <c r="A29" s="212" t="s">
        <v>0</v>
      </c>
      <c r="B29" s="213" t="s">
        <v>179</v>
      </c>
      <c r="C29" s="214"/>
      <c r="D29" s="215"/>
      <c r="E29" s="216"/>
      <c r="F29" s="216"/>
      <c r="G29" s="216"/>
      <c r="H29" s="216"/>
      <c r="I29" s="214"/>
      <c r="J29" s="230"/>
      <c r="K29" s="230"/>
      <c r="L29" s="230"/>
      <c r="M29" s="230"/>
      <c r="N29" s="214"/>
      <c r="O29" s="230"/>
      <c r="P29" s="230"/>
      <c r="Q29" s="230"/>
      <c r="R29" s="230"/>
      <c r="S29" s="214"/>
      <c r="T29" s="230"/>
      <c r="U29" s="230"/>
      <c r="V29" s="230"/>
      <c r="W29" s="230"/>
      <c r="X29" s="214"/>
      <c r="Y29" s="230"/>
      <c r="Z29" s="230"/>
      <c r="AA29" s="230"/>
      <c r="AB29" s="230"/>
      <c r="AD29" s="230"/>
      <c r="AE29" s="230"/>
      <c r="AF29" s="230"/>
      <c r="AG29" s="230"/>
      <c r="AI29" s="230"/>
      <c r="AJ29" s="230"/>
      <c r="AK29" s="230"/>
      <c r="AL29" s="230"/>
      <c r="AM29" s="214"/>
      <c r="AN29" s="230"/>
      <c r="AO29" s="230"/>
      <c r="AP29" s="230"/>
      <c r="AQ29" s="230"/>
      <c r="AR29" s="214"/>
      <c r="AS29" s="230"/>
      <c r="AT29" s="230"/>
      <c r="AU29" s="230"/>
      <c r="AV29" s="230"/>
      <c r="AW29" s="214"/>
      <c r="AX29" s="230"/>
      <c r="AY29" s="230"/>
      <c r="AZ29" s="230"/>
      <c r="BA29" s="230"/>
      <c r="BC29" s="230"/>
      <c r="BD29" s="230"/>
      <c r="BE29" s="230"/>
      <c r="BF29" s="230"/>
      <c r="BI29" s="230"/>
      <c r="BJ29" s="230"/>
      <c r="BK29" s="230"/>
      <c r="BL29" s="230"/>
      <c r="BM29" s="214"/>
      <c r="BN29" s="230"/>
      <c r="BO29" s="230"/>
      <c r="BP29" s="230"/>
      <c r="BQ29" s="230"/>
      <c r="BR29" s="214"/>
      <c r="BS29" s="230"/>
      <c r="BT29" s="230"/>
      <c r="BU29" s="230"/>
      <c r="BV29" s="230"/>
      <c r="BW29" s="214"/>
      <c r="BX29" s="230"/>
      <c r="BY29" s="230"/>
      <c r="BZ29" s="230"/>
      <c r="CA29" s="230"/>
      <c r="CC29" s="230"/>
      <c r="CD29" s="230"/>
      <c r="CE29" s="230"/>
      <c r="CF29" s="230"/>
      <c r="CH29" s="230"/>
      <c r="CI29" s="230"/>
      <c r="CJ29" s="230"/>
      <c r="CK29" s="230"/>
      <c r="CM29" s="230"/>
      <c r="CN29" s="230"/>
      <c r="CO29" s="230"/>
      <c r="CP29" s="230"/>
      <c r="CQ29" s="214"/>
      <c r="CR29" s="230"/>
      <c r="CS29" s="230"/>
      <c r="CT29" s="230"/>
      <c r="CU29" s="230"/>
      <c r="CV29" s="214"/>
      <c r="CW29" s="230"/>
      <c r="CX29" s="230"/>
      <c r="CY29" s="230"/>
      <c r="CZ29" s="230"/>
      <c r="DB29" s="230"/>
      <c r="DC29" s="230"/>
      <c r="DD29" s="230"/>
      <c r="DE29" s="230"/>
      <c r="DG29" s="230"/>
      <c r="DH29" s="230"/>
      <c r="DI29" s="230"/>
      <c r="DJ29" s="230"/>
    </row>
    <row r="30" spans="1:114" x14ac:dyDescent="0.3">
      <c r="A30" s="223" t="s">
        <v>78</v>
      </c>
      <c r="B30" s="223"/>
      <c r="D30" s="221"/>
      <c r="E30" s="222"/>
      <c r="F30" s="222"/>
      <c r="G30" s="222"/>
      <c r="H30" s="222"/>
      <c r="J30" s="228"/>
      <c r="K30" s="224">
        <v>800</v>
      </c>
      <c r="L30" s="228"/>
      <c r="M30" s="228"/>
      <c r="O30" s="228"/>
      <c r="P30" s="224"/>
      <c r="Q30" s="228"/>
      <c r="R30" s="228"/>
      <c r="T30" s="228"/>
      <c r="U30" s="224"/>
      <c r="V30" s="228"/>
      <c r="W30" s="228"/>
      <c r="Y30" s="228"/>
      <c r="Z30" s="224"/>
      <c r="AA30" s="228"/>
      <c r="AB30" s="228"/>
      <c r="AD30" s="228"/>
      <c r="AE30" s="224"/>
      <c r="AF30" s="228"/>
      <c r="AG30" s="228"/>
      <c r="AI30" s="295"/>
      <c r="AJ30" s="224">
        <f>SUM(AO30,AT30,AY30,BD30)</f>
        <v>0</v>
      </c>
      <c r="AK30" s="228"/>
      <c r="AL30" s="228"/>
      <c r="AM30" s="201"/>
      <c r="AN30" s="228"/>
      <c r="AO30" s="224"/>
      <c r="AP30" s="228"/>
      <c r="AQ30" s="228"/>
      <c r="AS30" s="228"/>
      <c r="AT30" s="224"/>
      <c r="AU30" s="228"/>
      <c r="AV30" s="228"/>
      <c r="AX30" s="228"/>
      <c r="AY30" s="224"/>
      <c r="AZ30" s="228"/>
      <c r="BA30" s="228"/>
      <c r="BC30" s="228"/>
      <c r="BD30" s="224"/>
      <c r="BE30" s="228"/>
      <c r="BF30" s="228"/>
      <c r="BI30" s="295"/>
      <c r="BJ30" s="224">
        <f>SUM(BO30,BT30,BY30,CD30)</f>
        <v>0</v>
      </c>
      <c r="BK30" s="228"/>
      <c r="BL30" s="228"/>
      <c r="BM30" s="201"/>
      <c r="BN30" s="228"/>
      <c r="BO30" s="224"/>
      <c r="BP30" s="228"/>
      <c r="BQ30" s="228"/>
      <c r="BS30" s="228"/>
      <c r="BT30" s="224"/>
      <c r="BU30" s="228"/>
      <c r="BV30" s="228"/>
      <c r="BX30" s="228"/>
      <c r="BY30" s="224"/>
      <c r="BZ30" s="228"/>
      <c r="CA30" s="228"/>
      <c r="CC30" s="228"/>
      <c r="CD30" s="224"/>
      <c r="CE30" s="228"/>
      <c r="CF30" s="228"/>
      <c r="CH30" s="228"/>
      <c r="CI30" s="224">
        <f>SUM(CN30,CS30,CX30,DC30)</f>
        <v>0</v>
      </c>
      <c r="CJ30" s="228"/>
      <c r="CK30" s="228"/>
      <c r="CM30" s="228"/>
      <c r="CN30" s="224"/>
      <c r="CO30" s="228"/>
      <c r="CP30" s="228"/>
      <c r="CR30" s="228"/>
      <c r="CS30" s="224"/>
      <c r="CT30" s="228"/>
      <c r="CU30" s="228"/>
      <c r="CW30" s="228"/>
      <c r="CX30" s="224"/>
      <c r="CY30" s="228"/>
      <c r="CZ30" s="228"/>
      <c r="DB30" s="228"/>
      <c r="DC30" s="224"/>
      <c r="DD30" s="228"/>
      <c r="DE30" s="228"/>
      <c r="DG30" s="228"/>
      <c r="DH30" s="224">
        <f>SUM(K30,AJ30,BJ30,CI30)</f>
        <v>800</v>
      </c>
      <c r="DI30" s="228"/>
      <c r="DJ30" s="228"/>
    </row>
    <row r="31" spans="1:114" s="201" customFormat="1" outlineLevel="1" x14ac:dyDescent="0.3">
      <c r="D31" s="211"/>
      <c r="J31" s="244"/>
      <c r="K31" s="244"/>
      <c r="L31" s="244"/>
      <c r="M31" s="244"/>
      <c r="O31" s="244"/>
      <c r="P31" s="244"/>
      <c r="Q31" s="244"/>
      <c r="R31" s="244"/>
      <c r="T31" s="244"/>
      <c r="U31" s="244"/>
      <c r="V31" s="244"/>
      <c r="W31" s="244"/>
      <c r="Y31" s="244"/>
      <c r="Z31" s="244"/>
      <c r="AA31" s="244"/>
      <c r="AB31" s="244"/>
      <c r="AD31" s="244"/>
      <c r="AE31" s="244"/>
      <c r="AF31" s="244"/>
      <c r="AG31" s="244"/>
      <c r="AI31" s="244"/>
      <c r="AJ31" s="244"/>
      <c r="AK31" s="244"/>
      <c r="AL31" s="244"/>
      <c r="AN31" s="244"/>
      <c r="AO31" s="244"/>
      <c r="AP31" s="244"/>
      <c r="AQ31" s="244"/>
      <c r="AS31" s="244"/>
      <c r="AT31" s="244"/>
      <c r="AU31" s="244"/>
      <c r="AV31" s="244"/>
      <c r="AX31" s="244"/>
      <c r="AY31" s="244"/>
      <c r="AZ31" s="244"/>
      <c r="BA31" s="244"/>
      <c r="BC31" s="244"/>
      <c r="BD31" s="244"/>
      <c r="BE31" s="244"/>
      <c r="BF31" s="244"/>
      <c r="BI31" s="244"/>
      <c r="BJ31" s="244"/>
      <c r="BK31" s="244"/>
      <c r="BL31" s="244"/>
      <c r="BN31" s="244"/>
      <c r="BO31" s="244"/>
      <c r="BP31" s="244"/>
      <c r="BQ31" s="244"/>
      <c r="BS31" s="244"/>
      <c r="BT31" s="244"/>
      <c r="BU31" s="244"/>
      <c r="BV31" s="244"/>
      <c r="BX31" s="244"/>
      <c r="BY31" s="244"/>
      <c r="BZ31" s="244"/>
      <c r="CA31" s="244"/>
      <c r="CC31" s="244"/>
      <c r="CD31" s="244"/>
      <c r="CE31" s="244"/>
      <c r="CF31" s="244"/>
      <c r="CH31" s="244"/>
      <c r="CI31" s="244"/>
      <c r="CJ31" s="244"/>
      <c r="CK31" s="244"/>
      <c r="CM31" s="244"/>
      <c r="CN31" s="244"/>
      <c r="CO31" s="244"/>
      <c r="CP31" s="244"/>
      <c r="CR31" s="244"/>
      <c r="CS31" s="244"/>
      <c r="CT31" s="244"/>
      <c r="CU31" s="244"/>
      <c r="CW31" s="244"/>
      <c r="CX31" s="244"/>
      <c r="CY31" s="244"/>
      <c r="CZ31" s="244"/>
      <c r="DB31" s="244"/>
      <c r="DC31" s="244"/>
      <c r="DD31" s="244"/>
      <c r="DE31" s="244"/>
      <c r="DG31" s="244"/>
      <c r="DH31" s="244"/>
      <c r="DI31" s="244"/>
      <c r="DJ31" s="244"/>
    </row>
    <row r="32" spans="1:114" s="242" customFormat="1" outlineLevel="1" x14ac:dyDescent="0.3">
      <c r="A32" s="212" t="s">
        <v>193</v>
      </c>
      <c r="B32" s="212"/>
      <c r="C32" s="214"/>
      <c r="D32" s="215"/>
      <c r="E32" s="216"/>
      <c r="F32" s="216"/>
      <c r="G32" s="216"/>
      <c r="H32" s="216"/>
      <c r="I32" s="214"/>
      <c r="J32" s="230"/>
      <c r="K32" s="230"/>
      <c r="L32" s="230"/>
      <c r="M32" s="230"/>
      <c r="N32" s="214"/>
      <c r="O32" s="230"/>
      <c r="P32" s="230"/>
      <c r="Q32" s="230"/>
      <c r="R32" s="230"/>
      <c r="S32" s="214"/>
      <c r="T32" s="230"/>
      <c r="U32" s="230"/>
      <c r="V32" s="230"/>
      <c r="W32" s="230"/>
      <c r="X32" s="214"/>
      <c r="Y32" s="230"/>
      <c r="Z32" s="230"/>
      <c r="AA32" s="230"/>
      <c r="AB32" s="230"/>
      <c r="AD32" s="230"/>
      <c r="AE32" s="230"/>
      <c r="AF32" s="230"/>
      <c r="AG32" s="230"/>
      <c r="AI32" s="230"/>
      <c r="AJ32" s="230"/>
      <c r="AK32" s="230"/>
      <c r="AL32" s="230"/>
      <c r="AM32" s="214"/>
      <c r="AN32" s="230"/>
      <c r="AO32" s="230"/>
      <c r="AP32" s="230"/>
      <c r="AQ32" s="230"/>
      <c r="AR32" s="214"/>
      <c r="AS32" s="230"/>
      <c r="AT32" s="230"/>
      <c r="AU32" s="230"/>
      <c r="AV32" s="230"/>
      <c r="AW32" s="214"/>
      <c r="AX32" s="230"/>
      <c r="AY32" s="230"/>
      <c r="AZ32" s="230"/>
      <c r="BA32" s="230"/>
      <c r="BC32" s="230"/>
      <c r="BD32" s="230"/>
      <c r="BE32" s="230"/>
      <c r="BF32" s="230"/>
      <c r="BI32" s="230"/>
      <c r="BJ32" s="230"/>
      <c r="BK32" s="230"/>
      <c r="BL32" s="230"/>
      <c r="BM32" s="214"/>
      <c r="BN32" s="230"/>
      <c r="BO32" s="230"/>
      <c r="BP32" s="230"/>
      <c r="BQ32" s="230"/>
      <c r="BR32" s="214"/>
      <c r="BS32" s="230"/>
      <c r="BT32" s="230"/>
      <c r="BU32" s="230"/>
      <c r="BV32" s="230"/>
      <c r="BW32" s="214"/>
      <c r="BX32" s="230"/>
      <c r="BY32" s="230"/>
      <c r="BZ32" s="230"/>
      <c r="CA32" s="230"/>
      <c r="CC32" s="230"/>
      <c r="CD32" s="230"/>
      <c r="CE32" s="230"/>
      <c r="CF32" s="230"/>
      <c r="CH32" s="230"/>
      <c r="CI32" s="230"/>
      <c r="CJ32" s="230"/>
      <c r="CK32" s="230"/>
      <c r="CM32" s="230"/>
      <c r="CN32" s="230"/>
      <c r="CO32" s="230"/>
      <c r="CP32" s="230"/>
      <c r="CQ32" s="214"/>
      <c r="CR32" s="230"/>
      <c r="CS32" s="230"/>
      <c r="CT32" s="230"/>
      <c r="CU32" s="230"/>
      <c r="CV32" s="214"/>
      <c r="CW32" s="230"/>
      <c r="CX32" s="230"/>
      <c r="CY32" s="230"/>
      <c r="CZ32" s="230"/>
      <c r="DB32" s="230"/>
      <c r="DC32" s="230"/>
      <c r="DD32" s="230"/>
      <c r="DE32" s="230"/>
      <c r="DG32" s="230"/>
      <c r="DH32" s="230"/>
      <c r="DI32" s="230"/>
      <c r="DJ32" s="230"/>
    </row>
    <row r="33" spans="1:114" outlineLevel="1" x14ac:dyDescent="0.3">
      <c r="A33" s="224" t="s">
        <v>197</v>
      </c>
      <c r="B33" s="224"/>
      <c r="D33" s="221"/>
      <c r="E33" s="222"/>
      <c r="F33" s="222"/>
      <c r="G33" s="222"/>
      <c r="H33" s="222"/>
      <c r="I33" s="244"/>
      <c r="J33" s="228"/>
      <c r="K33" s="228"/>
      <c r="L33" s="228"/>
      <c r="M33" s="228"/>
      <c r="O33" s="228"/>
      <c r="P33" s="228"/>
      <c r="Q33" s="228"/>
      <c r="R33" s="228"/>
      <c r="T33" s="228"/>
      <c r="U33" s="228"/>
      <c r="V33" s="228"/>
      <c r="W33" s="228"/>
      <c r="Y33" s="228"/>
      <c r="Z33" s="228"/>
      <c r="AA33" s="228"/>
      <c r="AB33" s="228"/>
      <c r="AD33" s="228"/>
      <c r="AE33" s="228"/>
      <c r="AF33" s="228"/>
      <c r="AG33" s="228"/>
      <c r="AI33" s="228"/>
      <c r="AJ33" s="228"/>
      <c r="AK33" s="228"/>
      <c r="AL33" s="228"/>
      <c r="AM33" s="201"/>
      <c r="AN33" s="228"/>
      <c r="AO33" s="228"/>
      <c r="AP33" s="228"/>
      <c r="AQ33" s="228"/>
      <c r="AS33" s="228"/>
      <c r="AT33" s="228"/>
      <c r="AU33" s="228"/>
      <c r="AV33" s="228"/>
      <c r="AX33" s="228"/>
      <c r="AY33" s="228"/>
      <c r="AZ33" s="228"/>
      <c r="BA33" s="228"/>
      <c r="BC33" s="228"/>
      <c r="BD33" s="228"/>
      <c r="BE33" s="228"/>
      <c r="BF33" s="228"/>
      <c r="BI33" s="228"/>
      <c r="BJ33" s="228"/>
      <c r="BK33" s="228"/>
      <c r="BL33" s="228"/>
      <c r="BM33" s="201"/>
      <c r="BN33" s="228"/>
      <c r="BO33" s="228"/>
      <c r="BP33" s="228"/>
      <c r="BQ33" s="228"/>
      <c r="BS33" s="228"/>
      <c r="BT33" s="228"/>
      <c r="BU33" s="228"/>
      <c r="BV33" s="228"/>
      <c r="BX33" s="228"/>
      <c r="BY33" s="228"/>
      <c r="BZ33" s="228"/>
      <c r="CA33" s="228"/>
      <c r="CC33" s="228"/>
      <c r="CD33" s="228"/>
      <c r="CE33" s="228"/>
      <c r="CF33" s="228"/>
      <c r="CH33" s="228"/>
      <c r="CI33" s="228"/>
      <c r="CJ33" s="228"/>
      <c r="CK33" s="228"/>
      <c r="CL33" s="296"/>
      <c r="CM33" s="228"/>
      <c r="CN33" s="228"/>
      <c r="CO33" s="228"/>
      <c r="CP33" s="228"/>
      <c r="CR33" s="228"/>
      <c r="CS33" s="228"/>
      <c r="CT33" s="228"/>
      <c r="CU33" s="228"/>
      <c r="CW33" s="228"/>
      <c r="CX33" s="228"/>
      <c r="CY33" s="228"/>
      <c r="CZ33" s="228"/>
      <c r="DB33" s="228"/>
      <c r="DC33" s="228"/>
      <c r="DD33" s="228"/>
      <c r="DE33" s="228"/>
      <c r="DG33" s="228"/>
      <c r="DH33" s="228"/>
      <c r="DI33" s="228"/>
      <c r="DJ33" s="228"/>
    </row>
    <row r="34" spans="1:114" outlineLevel="1" x14ac:dyDescent="0.3">
      <c r="A34" s="224" t="s">
        <v>190</v>
      </c>
      <c r="B34" s="224"/>
      <c r="D34" s="221"/>
      <c r="E34" s="222"/>
      <c r="F34" s="222"/>
      <c r="G34" s="222"/>
      <c r="H34" s="222"/>
      <c r="I34" s="244"/>
      <c r="J34" s="228"/>
      <c r="K34" s="228"/>
      <c r="L34" s="228"/>
      <c r="M34" s="228"/>
      <c r="O34" s="228"/>
      <c r="P34" s="228"/>
      <c r="Q34" s="228"/>
      <c r="R34" s="228"/>
      <c r="T34" s="228"/>
      <c r="U34" s="228"/>
      <c r="V34" s="228"/>
      <c r="W34" s="228"/>
      <c r="Y34" s="228"/>
      <c r="Z34" s="228"/>
      <c r="AA34" s="228"/>
      <c r="AB34" s="228"/>
      <c r="AD34" s="228"/>
      <c r="AE34" s="228"/>
      <c r="AF34" s="228"/>
      <c r="AG34" s="228"/>
      <c r="AI34" s="228"/>
      <c r="AJ34" s="228"/>
      <c r="AK34" s="228"/>
      <c r="AL34" s="228"/>
      <c r="AM34" s="201"/>
      <c r="AN34" s="228"/>
      <c r="AO34" s="228"/>
      <c r="AP34" s="228"/>
      <c r="AQ34" s="228"/>
      <c r="AS34" s="228"/>
      <c r="AT34" s="228"/>
      <c r="AU34" s="228"/>
      <c r="AV34" s="228"/>
      <c r="AX34" s="228"/>
      <c r="AY34" s="228"/>
      <c r="AZ34" s="228"/>
      <c r="BA34" s="228"/>
      <c r="BC34" s="228"/>
      <c r="BD34" s="228"/>
      <c r="BE34" s="228"/>
      <c r="BF34" s="228"/>
      <c r="BI34" s="228"/>
      <c r="BJ34" s="228"/>
      <c r="BK34" s="228"/>
      <c r="BL34" s="228"/>
      <c r="BM34" s="201"/>
      <c r="BN34" s="228"/>
      <c r="BO34" s="228"/>
      <c r="BP34" s="228"/>
      <c r="BQ34" s="228"/>
      <c r="BS34" s="228"/>
      <c r="BT34" s="228"/>
      <c r="BU34" s="228"/>
      <c r="BV34" s="228"/>
      <c r="BX34" s="228"/>
      <c r="BY34" s="228"/>
      <c r="BZ34" s="228"/>
      <c r="CA34" s="228"/>
      <c r="CC34" s="228"/>
      <c r="CD34" s="228"/>
      <c r="CE34" s="228"/>
      <c r="CF34" s="228"/>
      <c r="CH34" s="228"/>
      <c r="CI34" s="228"/>
      <c r="CJ34" s="228"/>
      <c r="CK34" s="228"/>
      <c r="CM34" s="228"/>
      <c r="CN34" s="228"/>
      <c r="CO34" s="228"/>
      <c r="CP34" s="228"/>
      <c r="CR34" s="228"/>
      <c r="CS34" s="228"/>
      <c r="CT34" s="228"/>
      <c r="CU34" s="228"/>
      <c r="CW34" s="228"/>
      <c r="CX34" s="228"/>
      <c r="CY34" s="228"/>
      <c r="CZ34" s="228"/>
      <c r="DB34" s="228"/>
      <c r="DC34" s="228"/>
      <c r="DD34" s="228"/>
      <c r="DE34" s="228"/>
      <c r="DG34" s="228"/>
      <c r="DH34" s="228"/>
      <c r="DI34" s="228"/>
      <c r="DJ34" s="228"/>
    </row>
    <row r="35" spans="1:114" outlineLevel="1" x14ac:dyDescent="0.3">
      <c r="A35" s="224" t="s">
        <v>191</v>
      </c>
      <c r="B35" s="224"/>
      <c r="D35" s="221"/>
      <c r="E35" s="222"/>
      <c r="F35" s="222"/>
      <c r="G35" s="222"/>
      <c r="H35" s="222"/>
      <c r="I35" s="244"/>
      <c r="J35" s="228"/>
      <c r="K35" s="228"/>
      <c r="L35" s="228"/>
      <c r="M35" s="228"/>
      <c r="O35" s="228"/>
      <c r="P35" s="228"/>
      <c r="Q35" s="228"/>
      <c r="R35" s="228"/>
      <c r="T35" s="228"/>
      <c r="U35" s="228"/>
      <c r="V35" s="228"/>
      <c r="W35" s="228"/>
      <c r="Y35" s="228"/>
      <c r="Z35" s="228"/>
      <c r="AA35" s="228"/>
      <c r="AB35" s="228"/>
      <c r="AD35" s="228"/>
      <c r="AE35" s="228"/>
      <c r="AF35" s="228"/>
      <c r="AG35" s="228"/>
      <c r="AI35" s="228"/>
      <c r="AJ35" s="228"/>
      <c r="AK35" s="228"/>
      <c r="AL35" s="228"/>
      <c r="AM35" s="201"/>
      <c r="AN35" s="228"/>
      <c r="AO35" s="228"/>
      <c r="AP35" s="228"/>
      <c r="AQ35" s="228"/>
      <c r="AS35" s="228"/>
      <c r="AT35" s="228"/>
      <c r="AU35" s="228"/>
      <c r="AV35" s="228"/>
      <c r="AX35" s="228"/>
      <c r="AY35" s="228"/>
      <c r="AZ35" s="228"/>
      <c r="BA35" s="228"/>
      <c r="BC35" s="228"/>
      <c r="BD35" s="228"/>
      <c r="BE35" s="228"/>
      <c r="BF35" s="228"/>
      <c r="BI35" s="228"/>
      <c r="BJ35" s="228"/>
      <c r="BK35" s="228"/>
      <c r="BL35" s="228"/>
      <c r="BM35" s="201"/>
      <c r="BN35" s="228"/>
      <c r="BO35" s="228"/>
      <c r="BP35" s="228"/>
      <c r="BQ35" s="228"/>
      <c r="BS35" s="228"/>
      <c r="BT35" s="228"/>
      <c r="BU35" s="228"/>
      <c r="BV35" s="228"/>
      <c r="BX35" s="228"/>
      <c r="BY35" s="228"/>
      <c r="BZ35" s="228"/>
      <c r="CA35" s="228"/>
      <c r="CC35" s="228"/>
      <c r="CD35" s="228"/>
      <c r="CE35" s="228"/>
      <c r="CF35" s="228"/>
      <c r="CH35" s="228"/>
      <c r="CI35" s="228"/>
      <c r="CJ35" s="228"/>
      <c r="CK35" s="228"/>
      <c r="CM35" s="228"/>
      <c r="CN35" s="228"/>
      <c r="CO35" s="228"/>
      <c r="CP35" s="228"/>
      <c r="CR35" s="228"/>
      <c r="CS35" s="228"/>
      <c r="CT35" s="228"/>
      <c r="CU35" s="228"/>
      <c r="CW35" s="228"/>
      <c r="CX35" s="228"/>
      <c r="CY35" s="228"/>
      <c r="CZ35" s="228"/>
      <c r="DB35" s="228"/>
      <c r="DC35" s="228"/>
      <c r="DD35" s="228"/>
      <c r="DE35" s="228"/>
      <c r="DG35" s="228"/>
      <c r="DH35" s="228"/>
      <c r="DI35" s="228"/>
      <c r="DJ35" s="228"/>
    </row>
    <row r="36" spans="1:114" outlineLevel="1" x14ac:dyDescent="0.3">
      <c r="A36" s="224" t="s">
        <v>192</v>
      </c>
      <c r="B36" s="224"/>
      <c r="D36" s="221"/>
      <c r="E36" s="222"/>
      <c r="F36" s="222"/>
      <c r="G36" s="222"/>
      <c r="H36" s="222"/>
      <c r="I36" s="244"/>
      <c r="J36" s="228"/>
      <c r="K36" s="228"/>
      <c r="L36" s="228"/>
      <c r="M36" s="228"/>
      <c r="O36" s="228"/>
      <c r="P36" s="228"/>
      <c r="Q36" s="228"/>
      <c r="R36" s="228"/>
      <c r="T36" s="228"/>
      <c r="U36" s="228"/>
      <c r="V36" s="228"/>
      <c r="W36" s="228"/>
      <c r="Y36" s="228"/>
      <c r="Z36" s="228"/>
      <c r="AA36" s="228"/>
      <c r="AB36" s="228"/>
      <c r="AD36" s="228"/>
      <c r="AE36" s="228"/>
      <c r="AF36" s="228"/>
      <c r="AG36" s="228"/>
      <c r="AI36" s="228"/>
      <c r="AJ36" s="228"/>
      <c r="AK36" s="228"/>
      <c r="AL36" s="228"/>
      <c r="AM36" s="201"/>
      <c r="AN36" s="228"/>
      <c r="AO36" s="228"/>
      <c r="AP36" s="228"/>
      <c r="AQ36" s="228"/>
      <c r="AS36" s="228"/>
      <c r="AT36" s="228"/>
      <c r="AU36" s="228"/>
      <c r="AV36" s="228"/>
      <c r="AX36" s="228"/>
      <c r="AY36" s="228"/>
      <c r="AZ36" s="228"/>
      <c r="BA36" s="228"/>
      <c r="BC36" s="228"/>
      <c r="BD36" s="228"/>
      <c r="BE36" s="228"/>
      <c r="BF36" s="228"/>
      <c r="BI36" s="228"/>
      <c r="BJ36" s="228"/>
      <c r="BK36" s="228"/>
      <c r="BL36" s="228"/>
      <c r="BM36" s="201"/>
      <c r="BN36" s="228"/>
      <c r="BO36" s="228"/>
      <c r="BP36" s="228"/>
      <c r="BQ36" s="228"/>
      <c r="BS36" s="228"/>
      <c r="BT36" s="228"/>
      <c r="BU36" s="228"/>
      <c r="BV36" s="228"/>
      <c r="BX36" s="228"/>
      <c r="BY36" s="228"/>
      <c r="BZ36" s="228"/>
      <c r="CA36" s="228"/>
      <c r="CC36" s="228"/>
      <c r="CD36" s="228"/>
      <c r="CE36" s="228"/>
      <c r="CF36" s="228"/>
      <c r="CH36" s="228"/>
      <c r="CI36" s="228"/>
      <c r="CJ36" s="228"/>
      <c r="CK36" s="228"/>
      <c r="CM36" s="228"/>
      <c r="CN36" s="228"/>
      <c r="CO36" s="228"/>
      <c r="CP36" s="228"/>
      <c r="CR36" s="228"/>
      <c r="CS36" s="228"/>
      <c r="CT36" s="228"/>
      <c r="CU36" s="228"/>
      <c r="CW36" s="228"/>
      <c r="CX36" s="228"/>
      <c r="CY36" s="228"/>
      <c r="CZ36" s="228"/>
      <c r="DB36" s="228"/>
      <c r="DC36" s="228"/>
      <c r="DD36" s="228"/>
      <c r="DE36" s="228"/>
      <c r="DG36" s="228"/>
      <c r="DH36" s="228"/>
      <c r="DI36" s="228"/>
      <c r="DJ36" s="228"/>
    </row>
    <row r="37" spans="1:114" outlineLevel="1" x14ac:dyDescent="0.3">
      <c r="A37" s="224" t="s">
        <v>174</v>
      </c>
      <c r="B37" s="224"/>
      <c r="D37" s="221"/>
      <c r="E37" s="222"/>
      <c r="F37" s="222"/>
      <c r="G37" s="222"/>
      <c r="H37" s="222"/>
      <c r="I37" s="244"/>
      <c r="J37" s="228"/>
      <c r="K37" s="228"/>
      <c r="L37" s="228"/>
      <c r="M37" s="228"/>
      <c r="O37" s="228"/>
      <c r="P37" s="228"/>
      <c r="Q37" s="228"/>
      <c r="R37" s="228"/>
      <c r="T37" s="228"/>
      <c r="U37" s="228"/>
      <c r="V37" s="228"/>
      <c r="W37" s="228"/>
      <c r="Y37" s="228"/>
      <c r="Z37" s="228"/>
      <c r="AA37" s="228"/>
      <c r="AB37" s="228"/>
      <c r="AD37" s="228"/>
      <c r="AE37" s="228"/>
      <c r="AF37" s="228"/>
      <c r="AG37" s="228"/>
      <c r="AI37" s="228"/>
      <c r="AJ37" s="228"/>
      <c r="AK37" s="228"/>
      <c r="AL37" s="228"/>
      <c r="AM37" s="201"/>
      <c r="AN37" s="228"/>
      <c r="AO37" s="228"/>
      <c r="AP37" s="228"/>
      <c r="AQ37" s="228"/>
      <c r="AS37" s="228"/>
      <c r="AT37" s="228"/>
      <c r="AU37" s="228"/>
      <c r="AV37" s="228"/>
      <c r="AX37" s="228"/>
      <c r="AY37" s="228"/>
      <c r="AZ37" s="228"/>
      <c r="BA37" s="228"/>
      <c r="BC37" s="228"/>
      <c r="BD37" s="228"/>
      <c r="BE37" s="228"/>
      <c r="BF37" s="228"/>
      <c r="BI37" s="228"/>
      <c r="BJ37" s="228"/>
      <c r="BK37" s="228"/>
      <c r="BL37" s="228"/>
      <c r="BM37" s="201"/>
      <c r="BN37" s="228"/>
      <c r="BO37" s="228"/>
      <c r="BP37" s="228"/>
      <c r="BQ37" s="228"/>
      <c r="BS37" s="228"/>
      <c r="BT37" s="228"/>
      <c r="BU37" s="228"/>
      <c r="BV37" s="228"/>
      <c r="BX37" s="228"/>
      <c r="BY37" s="228"/>
      <c r="BZ37" s="228"/>
      <c r="CA37" s="228"/>
      <c r="CC37" s="228"/>
      <c r="CD37" s="228"/>
      <c r="CE37" s="228"/>
      <c r="CF37" s="228"/>
      <c r="CH37" s="228"/>
      <c r="CI37" s="228"/>
      <c r="CJ37" s="228"/>
      <c r="CK37" s="228"/>
      <c r="CM37" s="228"/>
      <c r="CN37" s="228"/>
      <c r="CO37" s="228"/>
      <c r="CP37" s="228"/>
      <c r="CR37" s="228"/>
      <c r="CS37" s="228"/>
      <c r="CT37" s="228"/>
      <c r="CU37" s="228"/>
      <c r="CW37" s="228"/>
      <c r="CX37" s="228"/>
      <c r="CY37" s="228"/>
      <c r="CZ37" s="228"/>
      <c r="DB37" s="228"/>
      <c r="DC37" s="228"/>
      <c r="DD37" s="228"/>
      <c r="DE37" s="228"/>
      <c r="DG37" s="228"/>
      <c r="DH37" s="228"/>
      <c r="DI37" s="228"/>
      <c r="DJ37" s="228"/>
    </row>
    <row r="38" spans="1:114" outlineLevel="1" x14ac:dyDescent="0.3">
      <c r="A38" s="224" t="s">
        <v>186</v>
      </c>
      <c r="B38" s="224"/>
      <c r="D38" s="221"/>
      <c r="E38" s="222"/>
      <c r="F38" s="222"/>
      <c r="G38" s="222"/>
      <c r="H38" s="222"/>
      <c r="I38" s="244"/>
      <c r="J38" s="228"/>
      <c r="K38" s="228"/>
      <c r="L38" s="228"/>
      <c r="M38" s="228"/>
      <c r="O38" s="228"/>
      <c r="P38" s="228"/>
      <c r="Q38" s="228"/>
      <c r="R38" s="228"/>
      <c r="T38" s="228"/>
      <c r="U38" s="228"/>
      <c r="V38" s="228"/>
      <c r="W38" s="228"/>
      <c r="Y38" s="228"/>
      <c r="Z38" s="228"/>
      <c r="AA38" s="228"/>
      <c r="AB38" s="228"/>
      <c r="AD38" s="228"/>
      <c r="AE38" s="228"/>
      <c r="AF38" s="228"/>
      <c r="AG38" s="228"/>
      <c r="AI38" s="228"/>
      <c r="AJ38" s="228"/>
      <c r="AK38" s="228"/>
      <c r="AL38" s="228"/>
      <c r="AM38" s="201"/>
      <c r="AN38" s="228"/>
      <c r="AO38" s="228"/>
      <c r="AP38" s="228"/>
      <c r="AQ38" s="228"/>
      <c r="AS38" s="228"/>
      <c r="AT38" s="228"/>
      <c r="AU38" s="228"/>
      <c r="AV38" s="228"/>
      <c r="AX38" s="228"/>
      <c r="AY38" s="228"/>
      <c r="AZ38" s="228"/>
      <c r="BA38" s="228"/>
      <c r="BC38" s="228"/>
      <c r="BD38" s="228"/>
      <c r="BE38" s="228"/>
      <c r="BF38" s="228"/>
      <c r="BI38" s="228"/>
      <c r="BJ38" s="228"/>
      <c r="BK38" s="228"/>
      <c r="BL38" s="228"/>
      <c r="BM38" s="201"/>
      <c r="BN38" s="228"/>
      <c r="BO38" s="228"/>
      <c r="BP38" s="228"/>
      <c r="BQ38" s="228"/>
      <c r="BS38" s="228"/>
      <c r="BT38" s="228"/>
      <c r="BU38" s="228"/>
      <c r="BV38" s="228"/>
      <c r="BX38" s="228"/>
      <c r="BY38" s="228"/>
      <c r="BZ38" s="228"/>
      <c r="CA38" s="228"/>
      <c r="CC38" s="228"/>
      <c r="CD38" s="228"/>
      <c r="CE38" s="228"/>
      <c r="CF38" s="228"/>
      <c r="CH38" s="228"/>
      <c r="CI38" s="228"/>
      <c r="CJ38" s="228"/>
      <c r="CK38" s="228"/>
      <c r="CM38" s="228"/>
      <c r="CN38" s="228"/>
      <c r="CO38" s="228"/>
      <c r="CP38" s="228"/>
      <c r="CR38" s="228"/>
      <c r="CS38" s="228"/>
      <c r="CT38" s="228"/>
      <c r="CU38" s="228"/>
      <c r="CW38" s="228"/>
      <c r="CX38" s="228"/>
      <c r="CY38" s="228"/>
      <c r="CZ38" s="228"/>
      <c r="DB38" s="228"/>
      <c r="DC38" s="228"/>
      <c r="DD38" s="228"/>
      <c r="DE38" s="228"/>
      <c r="DG38" s="228"/>
      <c r="DH38" s="228"/>
      <c r="DI38" s="228"/>
      <c r="DJ38" s="228"/>
    </row>
    <row r="39" spans="1:114" outlineLevel="1" x14ac:dyDescent="0.3">
      <c r="A39" s="224" t="s">
        <v>945</v>
      </c>
      <c r="B39" s="224"/>
      <c r="D39" s="221"/>
      <c r="E39" s="222"/>
      <c r="F39" s="222"/>
      <c r="G39" s="222"/>
      <c r="H39" s="222"/>
      <c r="I39" s="244"/>
      <c r="J39" s="228"/>
      <c r="K39" s="228"/>
      <c r="L39" s="228"/>
      <c r="M39" s="228"/>
      <c r="O39" s="228"/>
      <c r="P39" s="228"/>
      <c r="Q39" s="228"/>
      <c r="R39" s="228"/>
      <c r="T39" s="228"/>
      <c r="U39" s="228"/>
      <c r="V39" s="228"/>
      <c r="W39" s="228"/>
      <c r="Y39" s="228"/>
      <c r="Z39" s="228"/>
      <c r="AA39" s="228"/>
      <c r="AB39" s="228"/>
      <c r="AD39" s="228"/>
      <c r="AE39" s="228"/>
      <c r="AF39" s="228"/>
      <c r="AG39" s="228"/>
      <c r="AI39" s="228"/>
      <c r="AJ39" s="228"/>
      <c r="AK39" s="228"/>
      <c r="AL39" s="228"/>
      <c r="AM39" s="201"/>
      <c r="AN39" s="228"/>
      <c r="AO39" s="228"/>
      <c r="AP39" s="228"/>
      <c r="AQ39" s="228"/>
      <c r="AS39" s="228"/>
      <c r="AT39" s="228"/>
      <c r="AU39" s="228"/>
      <c r="AV39" s="228"/>
      <c r="AX39" s="228"/>
      <c r="AY39" s="228"/>
      <c r="AZ39" s="228"/>
      <c r="BA39" s="228"/>
      <c r="BC39" s="228"/>
      <c r="BD39" s="228"/>
      <c r="BE39" s="228"/>
      <c r="BF39" s="228"/>
      <c r="BI39" s="228"/>
      <c r="BJ39" s="228"/>
      <c r="BK39" s="228"/>
      <c r="BL39" s="228"/>
      <c r="BM39" s="201"/>
      <c r="BN39" s="228"/>
      <c r="BO39" s="228"/>
      <c r="BP39" s="228"/>
      <c r="BQ39" s="228"/>
      <c r="BS39" s="228"/>
      <c r="BT39" s="228"/>
      <c r="BU39" s="228"/>
      <c r="BV39" s="228"/>
      <c r="BX39" s="228"/>
      <c r="BY39" s="228"/>
      <c r="BZ39" s="228"/>
      <c r="CA39" s="228"/>
      <c r="CC39" s="228"/>
      <c r="CD39" s="228"/>
      <c r="CE39" s="228"/>
      <c r="CF39" s="228"/>
      <c r="CH39" s="228"/>
      <c r="CI39" s="228"/>
      <c r="CJ39" s="228"/>
      <c r="CK39" s="228"/>
      <c r="CM39" s="228"/>
      <c r="CN39" s="228"/>
      <c r="CO39" s="228"/>
      <c r="CP39" s="228"/>
      <c r="CR39" s="228"/>
      <c r="CS39" s="228"/>
      <c r="CT39" s="228"/>
      <c r="CU39" s="228"/>
      <c r="CW39" s="228"/>
      <c r="CX39" s="228"/>
      <c r="CY39" s="228"/>
      <c r="CZ39" s="228"/>
      <c r="DB39" s="228"/>
      <c r="DC39" s="228"/>
      <c r="DD39" s="228"/>
      <c r="DE39" s="228"/>
      <c r="DG39" s="228"/>
      <c r="DH39" s="228"/>
      <c r="DI39" s="228"/>
      <c r="DJ39" s="228"/>
    </row>
    <row r="40" spans="1:114" outlineLevel="1" x14ac:dyDescent="0.3">
      <c r="A40" s="224" t="s">
        <v>187</v>
      </c>
      <c r="B40" s="224"/>
      <c r="D40" s="221"/>
      <c r="E40" s="222"/>
      <c r="F40" s="222"/>
      <c r="G40" s="222"/>
      <c r="H40" s="222"/>
      <c r="I40" s="244"/>
      <c r="J40" s="228"/>
      <c r="K40" s="228"/>
      <c r="L40" s="228"/>
      <c r="M40" s="228"/>
      <c r="O40" s="228"/>
      <c r="P40" s="228"/>
      <c r="Q40" s="228"/>
      <c r="R40" s="228"/>
      <c r="T40" s="228"/>
      <c r="U40" s="228"/>
      <c r="V40" s="228"/>
      <c r="W40" s="228"/>
      <c r="Y40" s="228"/>
      <c r="Z40" s="228"/>
      <c r="AA40" s="228"/>
      <c r="AB40" s="228"/>
      <c r="AD40" s="228"/>
      <c r="AE40" s="228"/>
      <c r="AF40" s="228"/>
      <c r="AG40" s="228"/>
      <c r="AI40" s="228"/>
      <c r="AJ40" s="228"/>
      <c r="AK40" s="228"/>
      <c r="AL40" s="228"/>
      <c r="AM40" s="201"/>
      <c r="AN40" s="228"/>
      <c r="AO40" s="228"/>
      <c r="AP40" s="228"/>
      <c r="AQ40" s="228"/>
      <c r="AS40" s="228"/>
      <c r="AT40" s="228"/>
      <c r="AU40" s="228"/>
      <c r="AV40" s="228"/>
      <c r="AX40" s="228"/>
      <c r="AY40" s="228"/>
      <c r="AZ40" s="228"/>
      <c r="BA40" s="228"/>
      <c r="BC40" s="228"/>
      <c r="BD40" s="228"/>
      <c r="BE40" s="228"/>
      <c r="BF40" s="228"/>
      <c r="BI40" s="228"/>
      <c r="BJ40" s="228"/>
      <c r="BK40" s="228"/>
      <c r="BL40" s="228"/>
      <c r="BM40" s="201"/>
      <c r="BN40" s="228"/>
      <c r="BO40" s="228"/>
      <c r="BP40" s="228"/>
      <c r="BQ40" s="228"/>
      <c r="BS40" s="228"/>
      <c r="BT40" s="228"/>
      <c r="BU40" s="228"/>
      <c r="BV40" s="228"/>
      <c r="BX40" s="228"/>
      <c r="BY40" s="228"/>
      <c r="BZ40" s="228"/>
      <c r="CA40" s="228"/>
      <c r="CC40" s="228"/>
      <c r="CD40" s="228"/>
      <c r="CE40" s="228"/>
      <c r="CF40" s="228"/>
      <c r="CH40" s="228"/>
      <c r="CI40" s="228"/>
      <c r="CJ40" s="228"/>
      <c r="CK40" s="228"/>
      <c r="CM40" s="228"/>
      <c r="CN40" s="228"/>
      <c r="CO40" s="228"/>
      <c r="CP40" s="228"/>
      <c r="CR40" s="228"/>
      <c r="CS40" s="228"/>
      <c r="CT40" s="228"/>
      <c r="CU40" s="228"/>
      <c r="CW40" s="228"/>
      <c r="CX40" s="228"/>
      <c r="CY40" s="228"/>
      <c r="CZ40" s="228"/>
      <c r="DB40" s="228"/>
      <c r="DC40" s="228"/>
      <c r="DD40" s="228"/>
      <c r="DE40" s="228"/>
      <c r="DG40" s="228"/>
      <c r="DH40" s="228"/>
      <c r="DI40" s="228"/>
      <c r="DJ40" s="228"/>
    </row>
    <row r="41" spans="1:114" outlineLevel="1" x14ac:dyDescent="0.3">
      <c r="A41" s="223" t="s">
        <v>188</v>
      </c>
      <c r="B41" s="223"/>
      <c r="D41" s="221"/>
      <c r="E41" s="222"/>
      <c r="F41" s="222"/>
      <c r="G41" s="222"/>
      <c r="H41" s="222"/>
      <c r="J41" s="228"/>
      <c r="K41" s="228"/>
      <c r="L41" s="228"/>
      <c r="M41" s="228"/>
      <c r="O41" s="228"/>
      <c r="P41" s="228"/>
      <c r="Q41" s="228"/>
      <c r="R41" s="228"/>
      <c r="T41" s="228"/>
      <c r="U41" s="228"/>
      <c r="V41" s="228"/>
      <c r="W41" s="228"/>
      <c r="Y41" s="228"/>
      <c r="Z41" s="228"/>
      <c r="AA41" s="228"/>
      <c r="AB41" s="228"/>
      <c r="AD41" s="228"/>
      <c r="AE41" s="228"/>
      <c r="AF41" s="228"/>
      <c r="AG41" s="228"/>
      <c r="AI41" s="228"/>
      <c r="AJ41" s="228"/>
      <c r="AK41" s="228"/>
      <c r="AL41" s="228"/>
      <c r="AM41" s="201"/>
      <c r="AN41" s="228"/>
      <c r="AO41" s="228"/>
      <c r="AP41" s="228"/>
      <c r="AQ41" s="228"/>
      <c r="AS41" s="228"/>
      <c r="AT41" s="228"/>
      <c r="AU41" s="228"/>
      <c r="AV41" s="228"/>
      <c r="AX41" s="228"/>
      <c r="AY41" s="228"/>
      <c r="AZ41" s="228"/>
      <c r="BA41" s="228"/>
      <c r="BC41" s="228"/>
      <c r="BD41" s="228"/>
      <c r="BE41" s="228"/>
      <c r="BF41" s="228"/>
      <c r="BI41" s="228"/>
      <c r="BJ41" s="228"/>
      <c r="BK41" s="228"/>
      <c r="BL41" s="228"/>
      <c r="BM41" s="201"/>
      <c r="BN41" s="228"/>
      <c r="BO41" s="228"/>
      <c r="BP41" s="228"/>
      <c r="BQ41" s="228"/>
      <c r="BS41" s="228"/>
      <c r="BT41" s="228"/>
      <c r="BU41" s="228"/>
      <c r="BV41" s="228"/>
      <c r="BX41" s="228"/>
      <c r="BY41" s="228"/>
      <c r="BZ41" s="228"/>
      <c r="CA41" s="228"/>
      <c r="CC41" s="228"/>
      <c r="CD41" s="228"/>
      <c r="CE41" s="228"/>
      <c r="CF41" s="228"/>
      <c r="CH41" s="228"/>
      <c r="CI41" s="228"/>
      <c r="CJ41" s="228"/>
      <c r="CK41" s="228"/>
      <c r="CM41" s="228"/>
      <c r="CN41" s="228"/>
      <c r="CO41" s="228"/>
      <c r="CP41" s="228"/>
      <c r="CR41" s="228"/>
      <c r="CS41" s="228"/>
      <c r="CT41" s="228"/>
      <c r="CU41" s="228"/>
      <c r="CW41" s="228"/>
      <c r="CX41" s="228"/>
      <c r="CY41" s="228"/>
      <c r="CZ41" s="228"/>
      <c r="DB41" s="228"/>
      <c r="DC41" s="228"/>
      <c r="DD41" s="228"/>
      <c r="DE41" s="228"/>
      <c r="DG41" s="228"/>
      <c r="DH41" s="228"/>
      <c r="DI41" s="228"/>
      <c r="DJ41" s="228"/>
    </row>
    <row r="42" spans="1:114" s="201" customFormat="1" ht="18" customHeight="1" x14ac:dyDescent="0.3">
      <c r="A42" s="214" t="s">
        <v>196</v>
      </c>
      <c r="D42" s="211"/>
      <c r="J42" s="244"/>
      <c r="K42" s="244"/>
      <c r="L42" s="244"/>
      <c r="M42" s="244"/>
      <c r="O42" s="244"/>
      <c r="P42" s="244"/>
      <c r="Q42" s="244"/>
      <c r="R42" s="244"/>
      <c r="T42" s="244"/>
      <c r="U42" s="244"/>
      <c r="V42" s="244"/>
      <c r="W42" s="244"/>
      <c r="Y42" s="244"/>
      <c r="Z42" s="244"/>
      <c r="AA42" s="244"/>
      <c r="AB42" s="244"/>
      <c r="AD42" s="244"/>
      <c r="AE42" s="244"/>
      <c r="AF42" s="244"/>
      <c r="AG42" s="244"/>
      <c r="AI42" s="244"/>
      <c r="AJ42" s="244"/>
      <c r="AK42" s="244"/>
      <c r="AL42" s="244"/>
      <c r="AN42" s="244"/>
      <c r="AO42" s="244"/>
      <c r="AP42" s="244"/>
      <c r="AQ42" s="244"/>
      <c r="AS42" s="244"/>
      <c r="AT42" s="244"/>
      <c r="AU42" s="244"/>
      <c r="AV42" s="244"/>
      <c r="AX42" s="244"/>
      <c r="AY42" s="244"/>
      <c r="AZ42" s="244"/>
      <c r="BA42" s="244"/>
      <c r="BC42" s="244"/>
      <c r="BD42" s="244"/>
      <c r="BE42" s="244"/>
      <c r="BF42" s="244"/>
      <c r="BI42" s="244"/>
      <c r="BJ42" s="244"/>
      <c r="BK42" s="244"/>
      <c r="BL42" s="244"/>
      <c r="BN42" s="244"/>
      <c r="BO42" s="244"/>
      <c r="BP42" s="244"/>
      <c r="BQ42" s="244"/>
      <c r="BS42" s="244"/>
      <c r="BT42" s="244"/>
      <c r="BU42" s="244"/>
      <c r="BV42" s="244"/>
      <c r="BX42" s="244"/>
      <c r="BY42" s="244"/>
      <c r="BZ42" s="244"/>
      <c r="CA42" s="244"/>
      <c r="CC42" s="244"/>
      <c r="CD42" s="244"/>
      <c r="CE42" s="244"/>
      <c r="CF42" s="244"/>
      <c r="CH42" s="244"/>
      <c r="CI42" s="244"/>
      <c r="CJ42" s="244"/>
      <c r="CK42" s="244"/>
      <c r="CM42" s="244"/>
      <c r="CN42" s="244"/>
      <c r="CO42" s="244"/>
      <c r="CP42" s="244"/>
      <c r="CR42" s="244"/>
      <c r="CS42" s="244"/>
      <c r="CT42" s="244"/>
      <c r="CU42" s="244"/>
      <c r="CW42" s="244"/>
      <c r="CX42" s="244"/>
      <c r="CY42" s="244"/>
      <c r="CZ42" s="244"/>
      <c r="DB42" s="244"/>
      <c r="DC42" s="244"/>
      <c r="DD42" s="244"/>
      <c r="DE42" s="244"/>
      <c r="DG42" s="244"/>
      <c r="DH42" s="244"/>
      <c r="DI42" s="244"/>
      <c r="DJ42" s="244"/>
    </row>
    <row r="43" spans="1:114" s="242" customFormat="1" x14ac:dyDescent="0.3">
      <c r="A43" s="212" t="s">
        <v>1</v>
      </c>
      <c r="B43" s="212"/>
      <c r="C43" s="214"/>
      <c r="D43" s="215"/>
      <c r="E43" s="216"/>
      <c r="F43" s="216"/>
      <c r="G43" s="216"/>
      <c r="H43" s="216"/>
      <c r="I43" s="214"/>
      <c r="J43" s="230"/>
      <c r="K43" s="230"/>
      <c r="L43" s="230"/>
      <c r="M43" s="230"/>
      <c r="N43" s="214"/>
      <c r="O43" s="230"/>
      <c r="P43" s="230"/>
      <c r="Q43" s="230"/>
      <c r="R43" s="230"/>
      <c r="S43" s="214"/>
      <c r="T43" s="230"/>
      <c r="U43" s="230"/>
      <c r="V43" s="230"/>
      <c r="W43" s="230"/>
      <c r="X43" s="214"/>
      <c r="Y43" s="230"/>
      <c r="Z43" s="230"/>
      <c r="AA43" s="230"/>
      <c r="AB43" s="230"/>
      <c r="AD43" s="230"/>
      <c r="AE43" s="230"/>
      <c r="AF43" s="230"/>
      <c r="AG43" s="230"/>
      <c r="AI43" s="230"/>
      <c r="AJ43" s="230"/>
      <c r="AK43" s="230"/>
      <c r="AL43" s="230"/>
      <c r="AM43" s="214"/>
      <c r="AN43" s="230"/>
      <c r="AO43" s="230"/>
      <c r="AP43" s="230"/>
      <c r="AQ43" s="230"/>
      <c r="AR43" s="214"/>
      <c r="AS43" s="230"/>
      <c r="AT43" s="230"/>
      <c r="AU43" s="230"/>
      <c r="AV43" s="230"/>
      <c r="AW43" s="214"/>
      <c r="AX43" s="230"/>
      <c r="AY43" s="230"/>
      <c r="AZ43" s="230"/>
      <c r="BA43" s="230"/>
      <c r="BC43" s="230"/>
      <c r="BD43" s="230"/>
      <c r="BE43" s="230"/>
      <c r="BF43" s="230"/>
      <c r="BI43" s="230"/>
      <c r="BJ43" s="230"/>
      <c r="BK43" s="230"/>
      <c r="BL43" s="230"/>
      <c r="BM43" s="214"/>
      <c r="BN43" s="230"/>
      <c r="BO43" s="230"/>
      <c r="BP43" s="230"/>
      <c r="BQ43" s="230"/>
      <c r="BR43" s="214"/>
      <c r="BS43" s="230"/>
      <c r="BT43" s="230"/>
      <c r="BU43" s="230"/>
      <c r="BV43" s="230"/>
      <c r="BW43" s="214"/>
      <c r="BX43" s="230"/>
      <c r="BY43" s="230"/>
      <c r="BZ43" s="230"/>
      <c r="CA43" s="230"/>
      <c r="CC43" s="230"/>
      <c r="CD43" s="230"/>
      <c r="CE43" s="230"/>
      <c r="CF43" s="230"/>
      <c r="CH43" s="230"/>
      <c r="CI43" s="230"/>
      <c r="CJ43" s="230"/>
      <c r="CK43" s="230"/>
      <c r="CM43" s="230"/>
      <c r="CN43" s="230"/>
      <c r="CO43" s="230"/>
      <c r="CP43" s="230"/>
      <c r="CQ43" s="214"/>
      <c r="CR43" s="230"/>
      <c r="CS43" s="230"/>
      <c r="CT43" s="230"/>
      <c r="CU43" s="230"/>
      <c r="CV43" s="214"/>
      <c r="CW43" s="230"/>
      <c r="CX43" s="230"/>
      <c r="CY43" s="230"/>
      <c r="CZ43" s="230"/>
      <c r="DB43" s="230"/>
      <c r="DC43" s="230"/>
      <c r="DD43" s="230"/>
      <c r="DE43" s="230"/>
      <c r="DG43" s="230"/>
      <c r="DH43" s="230"/>
      <c r="DI43" s="230"/>
      <c r="DJ43" s="230"/>
    </row>
    <row r="44" spans="1:114" x14ac:dyDescent="0.3">
      <c r="A44" s="223" t="s">
        <v>935</v>
      </c>
      <c r="B44" s="223"/>
      <c r="D44" s="225"/>
      <c r="E44" s="226"/>
      <c r="F44" s="226"/>
      <c r="G44" s="226"/>
      <c r="H44" s="226"/>
      <c r="I44" s="244"/>
      <c r="J44" s="228"/>
      <c r="K44" s="228"/>
      <c r="L44" s="224">
        <v>1</v>
      </c>
      <c r="M44" s="228"/>
      <c r="O44" s="228"/>
      <c r="P44" s="228"/>
      <c r="Q44" s="224"/>
      <c r="R44" s="228"/>
      <c r="T44" s="228"/>
      <c r="U44" s="228"/>
      <c r="V44" s="224"/>
      <c r="W44" s="228"/>
      <c r="Y44" s="228"/>
      <c r="Z44" s="228"/>
      <c r="AA44" s="224"/>
      <c r="AB44" s="228"/>
      <c r="AD44" s="228"/>
      <c r="AE44" s="228"/>
      <c r="AF44" s="224"/>
      <c r="AG44" s="228"/>
      <c r="AI44" s="228"/>
      <c r="AJ44" s="228"/>
      <c r="AK44" s="224">
        <f>SUM(AP44,AU44,AZ44,BE44)</f>
        <v>0</v>
      </c>
      <c r="AL44" s="228"/>
      <c r="AM44" s="201"/>
      <c r="AN44" s="228"/>
      <c r="AO44" s="228"/>
      <c r="AP44" s="224"/>
      <c r="AQ44" s="228"/>
      <c r="AS44" s="228"/>
      <c r="AT44" s="228"/>
      <c r="AU44" s="224"/>
      <c r="AV44" s="228"/>
      <c r="AX44" s="228"/>
      <c r="AY44" s="228"/>
      <c r="AZ44" s="224"/>
      <c r="BA44" s="228"/>
      <c r="BC44" s="228"/>
      <c r="BD44" s="228"/>
      <c r="BE44" s="224"/>
      <c r="BF44" s="228"/>
      <c r="BI44" s="228"/>
      <c r="BJ44" s="228"/>
      <c r="BK44" s="224">
        <f>SUM(BP44,BU44,BZ44,CE44)</f>
        <v>0</v>
      </c>
      <c r="BL44" s="228"/>
      <c r="BM44" s="201"/>
      <c r="BN44" s="228"/>
      <c r="BO44" s="228"/>
      <c r="BP44" s="224"/>
      <c r="BQ44" s="228"/>
      <c r="BS44" s="228"/>
      <c r="BT44" s="228"/>
      <c r="BU44" s="224"/>
      <c r="BV44" s="228"/>
      <c r="BX44" s="228"/>
      <c r="BY44" s="228"/>
      <c r="BZ44" s="224"/>
      <c r="CA44" s="228"/>
      <c r="CC44" s="228"/>
      <c r="CD44" s="228"/>
      <c r="CE44" s="224"/>
      <c r="CF44" s="228"/>
      <c r="CH44" s="228"/>
      <c r="CI44" s="228"/>
      <c r="CJ44" s="224">
        <f>SUM(CO44,CT44,CY44,DD44)</f>
        <v>0</v>
      </c>
      <c r="CK44" s="228"/>
      <c r="CM44" s="228"/>
      <c r="CN44" s="228"/>
      <c r="CO44" s="224"/>
      <c r="CP44" s="228"/>
      <c r="CR44" s="228"/>
      <c r="CS44" s="228"/>
      <c r="CT44" s="224"/>
      <c r="CU44" s="228"/>
      <c r="CW44" s="228"/>
      <c r="CX44" s="228"/>
      <c r="CY44" s="224"/>
      <c r="CZ44" s="228"/>
      <c r="DB44" s="228"/>
      <c r="DC44" s="228"/>
      <c r="DD44" s="224"/>
      <c r="DE44" s="228"/>
      <c r="DG44" s="228"/>
      <c r="DH44" s="228"/>
      <c r="DI44" s="224">
        <f>SUM(L44,AK44,BK44,CJ44)</f>
        <v>1</v>
      </c>
      <c r="DJ44" s="228"/>
    </row>
    <row r="45" spans="1:114" x14ac:dyDescent="0.3">
      <c r="A45" s="223" t="s">
        <v>147</v>
      </c>
      <c r="B45" s="223"/>
      <c r="D45" s="227"/>
      <c r="E45" s="228"/>
      <c r="F45" s="228"/>
      <c r="G45" s="228"/>
      <c r="H45" s="228"/>
      <c r="I45" s="244"/>
      <c r="J45" s="228"/>
      <c r="K45" s="228"/>
      <c r="L45" s="224">
        <v>1</v>
      </c>
      <c r="M45" s="228"/>
      <c r="O45" s="228"/>
      <c r="P45" s="228"/>
      <c r="Q45" s="224"/>
      <c r="R45" s="228"/>
      <c r="T45" s="228"/>
      <c r="U45" s="228"/>
      <c r="V45" s="224"/>
      <c r="W45" s="228"/>
      <c r="Y45" s="228"/>
      <c r="Z45" s="228"/>
      <c r="AA45" s="224"/>
      <c r="AB45" s="228"/>
      <c r="AD45" s="228"/>
      <c r="AE45" s="228"/>
      <c r="AF45" s="224"/>
      <c r="AG45" s="228"/>
      <c r="AI45" s="228"/>
      <c r="AJ45" s="228"/>
      <c r="AK45" s="224">
        <f t="shared" ref="AK45:AK58" si="17">SUM(AP45,AU45,AZ45,BE45)</f>
        <v>0</v>
      </c>
      <c r="AL45" s="228"/>
      <c r="AM45" s="201"/>
      <c r="AN45" s="228"/>
      <c r="AO45" s="228"/>
      <c r="AP45" s="224"/>
      <c r="AQ45" s="228"/>
      <c r="AS45" s="228"/>
      <c r="AT45" s="228"/>
      <c r="AU45" s="224"/>
      <c r="AV45" s="228"/>
      <c r="AX45" s="228"/>
      <c r="AY45" s="228"/>
      <c r="AZ45" s="224"/>
      <c r="BA45" s="228"/>
      <c r="BC45" s="228"/>
      <c r="BD45" s="228"/>
      <c r="BE45" s="224"/>
      <c r="BF45" s="228"/>
      <c r="BI45" s="228"/>
      <c r="BJ45" s="228"/>
      <c r="BK45" s="224">
        <f t="shared" ref="BK45:BK58" si="18">SUM(BP45,BU45,BZ45,CE45)</f>
        <v>0</v>
      </c>
      <c r="BL45" s="228"/>
      <c r="BM45" s="201"/>
      <c r="BN45" s="228"/>
      <c r="BO45" s="228"/>
      <c r="BP45" s="224"/>
      <c r="BQ45" s="228"/>
      <c r="BS45" s="228"/>
      <c r="BT45" s="228"/>
      <c r="BU45" s="224"/>
      <c r="BV45" s="228"/>
      <c r="BX45" s="228"/>
      <c r="BY45" s="228"/>
      <c r="BZ45" s="224"/>
      <c r="CA45" s="228"/>
      <c r="CC45" s="228"/>
      <c r="CD45" s="228"/>
      <c r="CE45" s="224"/>
      <c r="CF45" s="228"/>
      <c r="CH45" s="228"/>
      <c r="CI45" s="228"/>
      <c r="CJ45" s="224">
        <f t="shared" ref="CJ45:CJ58" si="19">SUM(CO45,CT45,CY45,DD45)</f>
        <v>0</v>
      </c>
      <c r="CK45" s="228"/>
      <c r="CM45" s="228"/>
      <c r="CN45" s="228"/>
      <c r="CO45" s="224"/>
      <c r="CP45" s="228"/>
      <c r="CR45" s="228"/>
      <c r="CS45" s="228"/>
      <c r="CT45" s="224"/>
      <c r="CU45" s="228"/>
      <c r="CW45" s="228"/>
      <c r="CX45" s="228"/>
      <c r="CY45" s="224"/>
      <c r="CZ45" s="228"/>
      <c r="DB45" s="228"/>
      <c r="DC45" s="228"/>
      <c r="DD45" s="224"/>
      <c r="DE45" s="228"/>
      <c r="DG45" s="228"/>
      <c r="DH45" s="228"/>
      <c r="DI45" s="224">
        <f t="shared" ref="DI45:DI58" si="20">SUM(L45,AK45,BK45,CJ45)</f>
        <v>1</v>
      </c>
      <c r="DJ45" s="228"/>
    </row>
    <row r="46" spans="1:114" x14ac:dyDescent="0.3">
      <c r="A46" s="223" t="s">
        <v>147</v>
      </c>
      <c r="B46" s="223"/>
      <c r="D46" s="227"/>
      <c r="E46" s="228"/>
      <c r="F46" s="228"/>
      <c r="G46" s="228"/>
      <c r="H46" s="228"/>
      <c r="I46" s="244"/>
      <c r="J46" s="228"/>
      <c r="K46" s="228"/>
      <c r="L46" s="224">
        <v>1</v>
      </c>
      <c r="M46" s="228"/>
      <c r="O46" s="228"/>
      <c r="P46" s="228"/>
      <c r="Q46" s="224"/>
      <c r="R46" s="228"/>
      <c r="T46" s="228"/>
      <c r="U46" s="228"/>
      <c r="V46" s="224"/>
      <c r="W46" s="228"/>
      <c r="Y46" s="228"/>
      <c r="Z46" s="228"/>
      <c r="AA46" s="224"/>
      <c r="AB46" s="228"/>
      <c r="AD46" s="228"/>
      <c r="AE46" s="228"/>
      <c r="AF46" s="224"/>
      <c r="AG46" s="228"/>
      <c r="AI46" s="228"/>
      <c r="AJ46" s="228"/>
      <c r="AK46" s="224">
        <f t="shared" si="17"/>
        <v>0</v>
      </c>
      <c r="AL46" s="228"/>
      <c r="AM46" s="201"/>
      <c r="AN46" s="228"/>
      <c r="AO46" s="228"/>
      <c r="AP46" s="224"/>
      <c r="AQ46" s="228"/>
      <c r="AS46" s="228"/>
      <c r="AT46" s="228"/>
      <c r="AU46" s="224"/>
      <c r="AV46" s="228"/>
      <c r="AX46" s="228"/>
      <c r="AY46" s="228"/>
      <c r="AZ46" s="224"/>
      <c r="BA46" s="228"/>
      <c r="BC46" s="228"/>
      <c r="BD46" s="228"/>
      <c r="BE46" s="224"/>
      <c r="BF46" s="228"/>
      <c r="BI46" s="228"/>
      <c r="BJ46" s="228"/>
      <c r="BK46" s="224">
        <f t="shared" si="18"/>
        <v>0</v>
      </c>
      <c r="BL46" s="228"/>
      <c r="BM46" s="201"/>
      <c r="BN46" s="228"/>
      <c r="BO46" s="228"/>
      <c r="BP46" s="224"/>
      <c r="BQ46" s="228"/>
      <c r="BS46" s="228"/>
      <c r="BT46" s="228"/>
      <c r="BU46" s="224"/>
      <c r="BV46" s="228"/>
      <c r="BX46" s="228"/>
      <c r="BY46" s="228"/>
      <c r="BZ46" s="224"/>
      <c r="CA46" s="228"/>
      <c r="CC46" s="228"/>
      <c r="CD46" s="228"/>
      <c r="CE46" s="224"/>
      <c r="CF46" s="228"/>
      <c r="CH46" s="228"/>
      <c r="CI46" s="228"/>
      <c r="CJ46" s="224">
        <f t="shared" si="19"/>
        <v>0</v>
      </c>
      <c r="CK46" s="228"/>
      <c r="CM46" s="228"/>
      <c r="CN46" s="228"/>
      <c r="CO46" s="224"/>
      <c r="CP46" s="228"/>
      <c r="CR46" s="228"/>
      <c r="CS46" s="228"/>
      <c r="CT46" s="224"/>
      <c r="CU46" s="228"/>
      <c r="CW46" s="228"/>
      <c r="CX46" s="228"/>
      <c r="CY46" s="224"/>
      <c r="CZ46" s="228"/>
      <c r="DB46" s="228"/>
      <c r="DC46" s="228"/>
      <c r="DD46" s="224"/>
      <c r="DE46" s="228"/>
      <c r="DG46" s="228"/>
      <c r="DH46" s="228"/>
      <c r="DI46" s="224">
        <f t="shared" si="20"/>
        <v>1</v>
      </c>
      <c r="DJ46" s="228"/>
    </row>
    <row r="47" spans="1:114" x14ac:dyDescent="0.3">
      <c r="A47" s="223" t="s">
        <v>149</v>
      </c>
      <c r="B47" s="223"/>
      <c r="D47" s="227"/>
      <c r="E47" s="228"/>
      <c r="F47" s="228"/>
      <c r="G47" s="228"/>
      <c r="H47" s="228"/>
      <c r="I47" s="244"/>
      <c r="J47" s="228"/>
      <c r="K47" s="228"/>
      <c r="L47" s="224">
        <v>1</v>
      </c>
      <c r="M47" s="228"/>
      <c r="O47" s="228"/>
      <c r="P47" s="228"/>
      <c r="Q47" s="224"/>
      <c r="R47" s="228"/>
      <c r="T47" s="228"/>
      <c r="U47" s="228"/>
      <c r="V47" s="224"/>
      <c r="W47" s="228"/>
      <c r="Y47" s="228"/>
      <c r="Z47" s="228"/>
      <c r="AA47" s="224"/>
      <c r="AB47" s="228"/>
      <c r="AD47" s="228"/>
      <c r="AE47" s="228"/>
      <c r="AF47" s="224"/>
      <c r="AG47" s="228"/>
      <c r="AI47" s="228"/>
      <c r="AJ47" s="228"/>
      <c r="AK47" s="224">
        <f t="shared" si="17"/>
        <v>0</v>
      </c>
      <c r="AL47" s="228"/>
      <c r="AM47" s="201"/>
      <c r="AN47" s="228"/>
      <c r="AO47" s="228"/>
      <c r="AP47" s="224"/>
      <c r="AQ47" s="228"/>
      <c r="AS47" s="228"/>
      <c r="AT47" s="228"/>
      <c r="AU47" s="224"/>
      <c r="AV47" s="228"/>
      <c r="AX47" s="228"/>
      <c r="AY47" s="228"/>
      <c r="AZ47" s="224"/>
      <c r="BA47" s="228"/>
      <c r="BC47" s="228"/>
      <c r="BD47" s="228"/>
      <c r="BE47" s="224"/>
      <c r="BF47" s="228"/>
      <c r="BI47" s="228"/>
      <c r="BJ47" s="228"/>
      <c r="BK47" s="224">
        <f t="shared" si="18"/>
        <v>0</v>
      </c>
      <c r="BL47" s="228"/>
      <c r="BM47" s="201"/>
      <c r="BN47" s="228"/>
      <c r="BO47" s="228"/>
      <c r="BP47" s="224"/>
      <c r="BQ47" s="228"/>
      <c r="BS47" s="228"/>
      <c r="BT47" s="228"/>
      <c r="BU47" s="224"/>
      <c r="BV47" s="228"/>
      <c r="BX47" s="228"/>
      <c r="BY47" s="228"/>
      <c r="BZ47" s="224"/>
      <c r="CA47" s="228"/>
      <c r="CC47" s="228"/>
      <c r="CD47" s="228"/>
      <c r="CE47" s="224"/>
      <c r="CF47" s="228"/>
      <c r="CH47" s="228"/>
      <c r="CI47" s="228"/>
      <c r="CJ47" s="224">
        <f t="shared" si="19"/>
        <v>0</v>
      </c>
      <c r="CK47" s="228"/>
      <c r="CM47" s="228"/>
      <c r="CN47" s="228"/>
      <c r="CO47" s="224"/>
      <c r="CP47" s="228"/>
      <c r="CR47" s="228"/>
      <c r="CS47" s="228"/>
      <c r="CT47" s="224"/>
      <c r="CU47" s="228"/>
      <c r="CW47" s="228"/>
      <c r="CX47" s="228"/>
      <c r="CY47" s="224"/>
      <c r="CZ47" s="228"/>
      <c r="DB47" s="228"/>
      <c r="DC47" s="228"/>
      <c r="DD47" s="224"/>
      <c r="DE47" s="228"/>
      <c r="DG47" s="228"/>
      <c r="DH47" s="228"/>
      <c r="DI47" s="224">
        <f t="shared" si="20"/>
        <v>1</v>
      </c>
      <c r="DJ47" s="228"/>
    </row>
    <row r="48" spans="1:114" x14ac:dyDescent="0.3">
      <c r="A48" s="223"/>
      <c r="B48" s="223"/>
      <c r="D48" s="227"/>
      <c r="E48" s="228"/>
      <c r="F48" s="228"/>
      <c r="G48" s="228"/>
      <c r="H48" s="228"/>
      <c r="I48" s="244"/>
      <c r="J48" s="228"/>
      <c r="K48" s="228"/>
      <c r="L48" s="224">
        <f t="shared" ref="L48:L49" si="21">SUM(Q48,V48,AA48,AF48)</f>
        <v>0</v>
      </c>
      <c r="M48" s="228"/>
      <c r="O48" s="228"/>
      <c r="P48" s="228"/>
      <c r="Q48" s="224"/>
      <c r="R48" s="228"/>
      <c r="T48" s="228"/>
      <c r="U48" s="228"/>
      <c r="V48" s="224"/>
      <c r="W48" s="228"/>
      <c r="Y48" s="228"/>
      <c r="Z48" s="228"/>
      <c r="AA48" s="224"/>
      <c r="AB48" s="228"/>
      <c r="AD48" s="228"/>
      <c r="AE48" s="228"/>
      <c r="AF48" s="224"/>
      <c r="AG48" s="228"/>
      <c r="AI48" s="228"/>
      <c r="AJ48" s="228"/>
      <c r="AK48" s="224">
        <f t="shared" si="17"/>
        <v>0</v>
      </c>
      <c r="AL48" s="228"/>
      <c r="AM48" s="201"/>
      <c r="AN48" s="228"/>
      <c r="AO48" s="228"/>
      <c r="AP48" s="224"/>
      <c r="AQ48" s="228"/>
      <c r="AS48" s="228"/>
      <c r="AT48" s="228"/>
      <c r="AU48" s="224"/>
      <c r="AV48" s="228"/>
      <c r="AX48" s="228"/>
      <c r="AY48" s="228"/>
      <c r="AZ48" s="224"/>
      <c r="BA48" s="228"/>
      <c r="BC48" s="228"/>
      <c r="BD48" s="228"/>
      <c r="BE48" s="224"/>
      <c r="BF48" s="228"/>
      <c r="BI48" s="228"/>
      <c r="BJ48" s="228"/>
      <c r="BK48" s="224">
        <f t="shared" si="18"/>
        <v>0</v>
      </c>
      <c r="BL48" s="228"/>
      <c r="BM48" s="201"/>
      <c r="BN48" s="228"/>
      <c r="BO48" s="228"/>
      <c r="BP48" s="224"/>
      <c r="BQ48" s="228"/>
      <c r="BS48" s="228"/>
      <c r="BT48" s="228"/>
      <c r="BU48" s="224"/>
      <c r="BV48" s="228"/>
      <c r="BX48" s="228"/>
      <c r="BY48" s="228"/>
      <c r="BZ48" s="224"/>
      <c r="CA48" s="228"/>
      <c r="CC48" s="228"/>
      <c r="CD48" s="228"/>
      <c r="CE48" s="224"/>
      <c r="CF48" s="228"/>
      <c r="CH48" s="228"/>
      <c r="CI48" s="228"/>
      <c r="CJ48" s="224">
        <f t="shared" si="19"/>
        <v>0</v>
      </c>
      <c r="CK48" s="228"/>
      <c r="CM48" s="228"/>
      <c r="CN48" s="228"/>
      <c r="CO48" s="224"/>
      <c r="CP48" s="228"/>
      <c r="CR48" s="228"/>
      <c r="CS48" s="228"/>
      <c r="CT48" s="224"/>
      <c r="CU48" s="228"/>
      <c r="CW48" s="228"/>
      <c r="CX48" s="228"/>
      <c r="CY48" s="224"/>
      <c r="CZ48" s="228"/>
      <c r="DB48" s="228"/>
      <c r="DC48" s="228"/>
      <c r="DD48" s="224"/>
      <c r="DE48" s="228"/>
      <c r="DG48" s="228"/>
      <c r="DH48" s="228"/>
      <c r="DI48" s="224">
        <f t="shared" si="20"/>
        <v>0</v>
      </c>
      <c r="DJ48" s="228"/>
    </row>
    <row r="49" spans="1:114" x14ac:dyDescent="0.3">
      <c r="A49" s="223"/>
      <c r="B49" s="223"/>
      <c r="D49" s="227"/>
      <c r="E49" s="228"/>
      <c r="F49" s="228"/>
      <c r="G49" s="228"/>
      <c r="H49" s="228"/>
      <c r="I49" s="244"/>
      <c r="J49" s="228"/>
      <c r="K49" s="228"/>
      <c r="L49" s="224">
        <f t="shared" si="21"/>
        <v>0</v>
      </c>
      <c r="M49" s="228"/>
      <c r="O49" s="228"/>
      <c r="P49" s="228"/>
      <c r="Q49" s="224"/>
      <c r="R49" s="228"/>
      <c r="T49" s="228"/>
      <c r="U49" s="228"/>
      <c r="V49" s="224"/>
      <c r="W49" s="228"/>
      <c r="Y49" s="228"/>
      <c r="Z49" s="228"/>
      <c r="AA49" s="224"/>
      <c r="AB49" s="228"/>
      <c r="AD49" s="228"/>
      <c r="AE49" s="228"/>
      <c r="AF49" s="224"/>
      <c r="AG49" s="228"/>
      <c r="AI49" s="228"/>
      <c r="AJ49" s="228"/>
      <c r="AK49" s="224">
        <f t="shared" si="17"/>
        <v>0</v>
      </c>
      <c r="AL49" s="228"/>
      <c r="AM49" s="201"/>
      <c r="AN49" s="228"/>
      <c r="AO49" s="228"/>
      <c r="AP49" s="224"/>
      <c r="AQ49" s="228"/>
      <c r="AS49" s="228"/>
      <c r="AT49" s="228"/>
      <c r="AU49" s="224"/>
      <c r="AV49" s="228"/>
      <c r="AX49" s="228"/>
      <c r="AY49" s="228"/>
      <c r="AZ49" s="224"/>
      <c r="BA49" s="228"/>
      <c r="BC49" s="228"/>
      <c r="BD49" s="228"/>
      <c r="BE49" s="224"/>
      <c r="BF49" s="228"/>
      <c r="BI49" s="228"/>
      <c r="BJ49" s="228"/>
      <c r="BK49" s="224">
        <f t="shared" si="18"/>
        <v>0</v>
      </c>
      <c r="BL49" s="228"/>
      <c r="BM49" s="201"/>
      <c r="BN49" s="228"/>
      <c r="BO49" s="228"/>
      <c r="BP49" s="224"/>
      <c r="BQ49" s="228"/>
      <c r="BS49" s="228"/>
      <c r="BT49" s="228"/>
      <c r="BU49" s="224"/>
      <c r="BV49" s="228"/>
      <c r="BX49" s="228"/>
      <c r="BY49" s="228"/>
      <c r="BZ49" s="224"/>
      <c r="CA49" s="228"/>
      <c r="CC49" s="228"/>
      <c r="CD49" s="228"/>
      <c r="CE49" s="224"/>
      <c r="CF49" s="228"/>
      <c r="CH49" s="228"/>
      <c r="CI49" s="228"/>
      <c r="CJ49" s="224">
        <f t="shared" si="19"/>
        <v>0</v>
      </c>
      <c r="CK49" s="228"/>
      <c r="CM49" s="228"/>
      <c r="CN49" s="228"/>
      <c r="CO49" s="224"/>
      <c r="CP49" s="228"/>
      <c r="CR49" s="228"/>
      <c r="CS49" s="228"/>
      <c r="CT49" s="224"/>
      <c r="CU49" s="228"/>
      <c r="CW49" s="228"/>
      <c r="CX49" s="228"/>
      <c r="CY49" s="224"/>
      <c r="CZ49" s="228"/>
      <c r="DB49" s="228"/>
      <c r="DC49" s="228"/>
      <c r="DD49" s="224"/>
      <c r="DE49" s="228"/>
      <c r="DG49" s="228"/>
      <c r="DH49" s="228"/>
      <c r="DI49" s="224">
        <f t="shared" si="20"/>
        <v>0</v>
      </c>
      <c r="DJ49" s="228"/>
    </row>
    <row r="50" spans="1:114" x14ac:dyDescent="0.3">
      <c r="A50" s="223"/>
      <c r="B50" s="223"/>
      <c r="D50" s="227"/>
      <c r="E50" s="228"/>
      <c r="F50" s="228"/>
      <c r="G50" s="228"/>
      <c r="H50" s="228"/>
      <c r="I50" s="244"/>
      <c r="J50" s="228"/>
      <c r="K50" s="228"/>
      <c r="L50" s="224">
        <f t="shared" ref="L50:L58" si="22">SUM(Q50,V50,AA50,AF50)</f>
        <v>0</v>
      </c>
      <c r="M50" s="228"/>
      <c r="O50" s="228"/>
      <c r="P50" s="228"/>
      <c r="Q50" s="224"/>
      <c r="R50" s="228"/>
      <c r="T50" s="228"/>
      <c r="U50" s="228"/>
      <c r="V50" s="224"/>
      <c r="W50" s="228"/>
      <c r="Y50" s="228"/>
      <c r="Z50" s="228"/>
      <c r="AA50" s="224"/>
      <c r="AB50" s="228"/>
      <c r="AD50" s="228"/>
      <c r="AE50" s="228"/>
      <c r="AF50" s="224"/>
      <c r="AG50" s="228"/>
      <c r="AI50" s="228"/>
      <c r="AJ50" s="228"/>
      <c r="AK50" s="224">
        <f t="shared" si="17"/>
        <v>0</v>
      </c>
      <c r="AL50" s="228"/>
      <c r="AM50" s="201"/>
      <c r="AN50" s="228"/>
      <c r="AO50" s="228"/>
      <c r="AP50" s="224"/>
      <c r="AQ50" s="228"/>
      <c r="AS50" s="228"/>
      <c r="AT50" s="228"/>
      <c r="AU50" s="224"/>
      <c r="AV50" s="228"/>
      <c r="AX50" s="228"/>
      <c r="AY50" s="228"/>
      <c r="AZ50" s="224"/>
      <c r="BA50" s="228"/>
      <c r="BC50" s="228"/>
      <c r="BD50" s="228"/>
      <c r="BE50" s="224"/>
      <c r="BF50" s="228"/>
      <c r="BI50" s="228"/>
      <c r="BJ50" s="228"/>
      <c r="BK50" s="224">
        <f t="shared" si="18"/>
        <v>0</v>
      </c>
      <c r="BL50" s="228"/>
      <c r="BM50" s="201"/>
      <c r="BN50" s="228"/>
      <c r="BO50" s="228"/>
      <c r="BP50" s="224"/>
      <c r="BQ50" s="228"/>
      <c r="BS50" s="228"/>
      <c r="BT50" s="228"/>
      <c r="BU50" s="224"/>
      <c r="BV50" s="228"/>
      <c r="BX50" s="228"/>
      <c r="BY50" s="228"/>
      <c r="BZ50" s="224"/>
      <c r="CA50" s="228"/>
      <c r="CC50" s="228"/>
      <c r="CD50" s="228"/>
      <c r="CE50" s="224"/>
      <c r="CF50" s="228"/>
      <c r="CH50" s="228"/>
      <c r="CI50" s="228"/>
      <c r="CJ50" s="224">
        <f t="shared" si="19"/>
        <v>0</v>
      </c>
      <c r="CK50" s="228"/>
      <c r="CM50" s="228"/>
      <c r="CN50" s="228"/>
      <c r="CO50" s="224"/>
      <c r="CP50" s="228"/>
      <c r="CR50" s="228"/>
      <c r="CS50" s="228"/>
      <c r="CT50" s="224"/>
      <c r="CU50" s="228"/>
      <c r="CW50" s="228"/>
      <c r="CX50" s="228"/>
      <c r="CY50" s="224"/>
      <c r="CZ50" s="228"/>
      <c r="DB50" s="228"/>
      <c r="DC50" s="228"/>
      <c r="DD50" s="224"/>
      <c r="DE50" s="228"/>
      <c r="DG50" s="228"/>
      <c r="DH50" s="228"/>
      <c r="DI50" s="224">
        <f t="shared" si="20"/>
        <v>0</v>
      </c>
      <c r="DJ50" s="228"/>
    </row>
    <row r="51" spans="1:114" x14ac:dyDescent="0.3">
      <c r="A51" s="223"/>
      <c r="B51" s="223"/>
      <c r="D51" s="227"/>
      <c r="E51" s="228"/>
      <c r="F51" s="228"/>
      <c r="G51" s="228"/>
      <c r="H51" s="228"/>
      <c r="I51" s="244"/>
      <c r="J51" s="228"/>
      <c r="K51" s="228"/>
      <c r="L51" s="224">
        <f t="shared" si="22"/>
        <v>0</v>
      </c>
      <c r="M51" s="228"/>
      <c r="O51" s="228"/>
      <c r="P51" s="228"/>
      <c r="Q51" s="224"/>
      <c r="R51" s="228"/>
      <c r="T51" s="228"/>
      <c r="U51" s="228"/>
      <c r="V51" s="224"/>
      <c r="W51" s="228"/>
      <c r="Y51" s="228"/>
      <c r="Z51" s="228"/>
      <c r="AA51" s="224"/>
      <c r="AB51" s="228"/>
      <c r="AD51" s="228"/>
      <c r="AE51" s="228"/>
      <c r="AF51" s="224"/>
      <c r="AG51" s="228"/>
      <c r="AI51" s="228"/>
      <c r="AJ51" s="228"/>
      <c r="AK51" s="224">
        <f t="shared" si="17"/>
        <v>0</v>
      </c>
      <c r="AL51" s="228"/>
      <c r="AM51" s="201"/>
      <c r="AN51" s="228"/>
      <c r="AO51" s="228"/>
      <c r="AP51" s="224"/>
      <c r="AQ51" s="228"/>
      <c r="AS51" s="228"/>
      <c r="AT51" s="228"/>
      <c r="AU51" s="224"/>
      <c r="AV51" s="228"/>
      <c r="AX51" s="228"/>
      <c r="AY51" s="228"/>
      <c r="AZ51" s="224"/>
      <c r="BA51" s="228"/>
      <c r="BC51" s="228"/>
      <c r="BD51" s="228"/>
      <c r="BE51" s="224"/>
      <c r="BF51" s="228"/>
      <c r="BI51" s="228"/>
      <c r="BJ51" s="228"/>
      <c r="BK51" s="224">
        <f t="shared" si="18"/>
        <v>0</v>
      </c>
      <c r="BL51" s="228"/>
      <c r="BM51" s="201"/>
      <c r="BN51" s="228"/>
      <c r="BO51" s="228"/>
      <c r="BP51" s="224"/>
      <c r="BQ51" s="228"/>
      <c r="BS51" s="228"/>
      <c r="BT51" s="228"/>
      <c r="BU51" s="224"/>
      <c r="BV51" s="228"/>
      <c r="BX51" s="228"/>
      <c r="BY51" s="228"/>
      <c r="BZ51" s="224"/>
      <c r="CA51" s="228"/>
      <c r="CC51" s="228"/>
      <c r="CD51" s="228"/>
      <c r="CE51" s="224"/>
      <c r="CF51" s="228"/>
      <c r="CH51" s="228"/>
      <c r="CI51" s="228"/>
      <c r="CJ51" s="224">
        <f t="shared" si="19"/>
        <v>0</v>
      </c>
      <c r="CK51" s="228"/>
      <c r="CM51" s="228"/>
      <c r="CN51" s="228"/>
      <c r="CO51" s="224"/>
      <c r="CP51" s="228"/>
      <c r="CR51" s="228"/>
      <c r="CS51" s="228"/>
      <c r="CT51" s="224"/>
      <c r="CU51" s="228"/>
      <c r="CW51" s="228"/>
      <c r="CX51" s="228"/>
      <c r="CY51" s="224"/>
      <c r="CZ51" s="228"/>
      <c r="DB51" s="228"/>
      <c r="DC51" s="228"/>
      <c r="DD51" s="224"/>
      <c r="DE51" s="228"/>
      <c r="DG51" s="228"/>
      <c r="DH51" s="228"/>
      <c r="DI51" s="224">
        <f t="shared" si="20"/>
        <v>0</v>
      </c>
      <c r="DJ51" s="228"/>
    </row>
    <row r="52" spans="1:114" x14ac:dyDescent="0.3">
      <c r="A52" s="223"/>
      <c r="B52" s="223"/>
      <c r="D52" s="227"/>
      <c r="E52" s="228"/>
      <c r="F52" s="228"/>
      <c r="G52" s="228"/>
      <c r="H52" s="228"/>
      <c r="I52" s="244"/>
      <c r="J52" s="228"/>
      <c r="K52" s="228"/>
      <c r="L52" s="224">
        <f t="shared" si="22"/>
        <v>0</v>
      </c>
      <c r="M52" s="228"/>
      <c r="O52" s="228"/>
      <c r="P52" s="228"/>
      <c r="Q52" s="224"/>
      <c r="R52" s="228"/>
      <c r="T52" s="228"/>
      <c r="U52" s="228"/>
      <c r="V52" s="224"/>
      <c r="W52" s="228"/>
      <c r="Y52" s="228"/>
      <c r="Z52" s="228"/>
      <c r="AA52" s="224"/>
      <c r="AB52" s="228"/>
      <c r="AD52" s="228"/>
      <c r="AE52" s="228"/>
      <c r="AF52" s="224"/>
      <c r="AG52" s="228"/>
      <c r="AI52" s="228"/>
      <c r="AJ52" s="228"/>
      <c r="AK52" s="224">
        <f t="shared" si="17"/>
        <v>0</v>
      </c>
      <c r="AL52" s="228"/>
      <c r="AM52" s="201"/>
      <c r="AN52" s="228"/>
      <c r="AO52" s="228"/>
      <c r="AP52" s="224"/>
      <c r="AQ52" s="228"/>
      <c r="AS52" s="228"/>
      <c r="AT52" s="228"/>
      <c r="AU52" s="224"/>
      <c r="AV52" s="228"/>
      <c r="AX52" s="228"/>
      <c r="AY52" s="228"/>
      <c r="AZ52" s="224"/>
      <c r="BA52" s="228"/>
      <c r="BC52" s="228"/>
      <c r="BD52" s="228"/>
      <c r="BE52" s="224"/>
      <c r="BF52" s="228"/>
      <c r="BI52" s="228"/>
      <c r="BJ52" s="228"/>
      <c r="BK52" s="224">
        <f t="shared" si="18"/>
        <v>0</v>
      </c>
      <c r="BL52" s="228"/>
      <c r="BM52" s="201"/>
      <c r="BN52" s="228"/>
      <c r="BO52" s="228"/>
      <c r="BP52" s="224"/>
      <c r="BQ52" s="228"/>
      <c r="BS52" s="228"/>
      <c r="BT52" s="228"/>
      <c r="BU52" s="224"/>
      <c r="BV52" s="228"/>
      <c r="BX52" s="228"/>
      <c r="BY52" s="228"/>
      <c r="BZ52" s="224"/>
      <c r="CA52" s="228"/>
      <c r="CC52" s="228"/>
      <c r="CD52" s="228"/>
      <c r="CE52" s="224"/>
      <c r="CF52" s="228"/>
      <c r="CH52" s="228"/>
      <c r="CI52" s="228"/>
      <c r="CJ52" s="224">
        <f t="shared" si="19"/>
        <v>0</v>
      </c>
      <c r="CK52" s="228"/>
      <c r="CM52" s="228"/>
      <c r="CN52" s="228"/>
      <c r="CO52" s="224"/>
      <c r="CP52" s="228"/>
      <c r="CR52" s="228"/>
      <c r="CS52" s="228"/>
      <c r="CT52" s="224"/>
      <c r="CU52" s="228"/>
      <c r="CW52" s="228"/>
      <c r="CX52" s="228"/>
      <c r="CY52" s="224"/>
      <c r="CZ52" s="228"/>
      <c r="DB52" s="228"/>
      <c r="DC52" s="228"/>
      <c r="DD52" s="224"/>
      <c r="DE52" s="228"/>
      <c r="DG52" s="228"/>
      <c r="DH52" s="228"/>
      <c r="DI52" s="224">
        <f t="shared" si="20"/>
        <v>0</v>
      </c>
      <c r="DJ52" s="228"/>
    </row>
    <row r="53" spans="1:114" x14ac:dyDescent="0.3">
      <c r="A53" s="223"/>
      <c r="B53" s="223"/>
      <c r="D53" s="227"/>
      <c r="E53" s="228"/>
      <c r="F53" s="228"/>
      <c r="G53" s="228"/>
      <c r="H53" s="228"/>
      <c r="I53" s="244"/>
      <c r="J53" s="228"/>
      <c r="K53" s="228"/>
      <c r="L53" s="224">
        <f t="shared" si="22"/>
        <v>0</v>
      </c>
      <c r="M53" s="228"/>
      <c r="O53" s="228"/>
      <c r="P53" s="228"/>
      <c r="Q53" s="224"/>
      <c r="R53" s="228"/>
      <c r="T53" s="228"/>
      <c r="U53" s="228"/>
      <c r="V53" s="224"/>
      <c r="W53" s="228"/>
      <c r="Y53" s="228"/>
      <c r="Z53" s="228"/>
      <c r="AA53" s="224"/>
      <c r="AB53" s="228"/>
      <c r="AD53" s="228"/>
      <c r="AE53" s="228"/>
      <c r="AF53" s="224"/>
      <c r="AG53" s="228"/>
      <c r="AI53" s="228"/>
      <c r="AJ53" s="228"/>
      <c r="AK53" s="224">
        <f t="shared" si="17"/>
        <v>0</v>
      </c>
      <c r="AL53" s="228"/>
      <c r="AM53" s="201"/>
      <c r="AN53" s="228"/>
      <c r="AO53" s="228"/>
      <c r="AP53" s="224"/>
      <c r="AQ53" s="228"/>
      <c r="AS53" s="228"/>
      <c r="AT53" s="228"/>
      <c r="AU53" s="224"/>
      <c r="AV53" s="228"/>
      <c r="AX53" s="228"/>
      <c r="AY53" s="228"/>
      <c r="AZ53" s="224"/>
      <c r="BA53" s="228"/>
      <c r="BC53" s="228"/>
      <c r="BD53" s="228"/>
      <c r="BE53" s="224"/>
      <c r="BF53" s="228"/>
      <c r="BI53" s="228"/>
      <c r="BJ53" s="228"/>
      <c r="BK53" s="224">
        <f t="shared" si="18"/>
        <v>0</v>
      </c>
      <c r="BL53" s="228"/>
      <c r="BM53" s="201"/>
      <c r="BN53" s="228"/>
      <c r="BO53" s="228"/>
      <c r="BP53" s="224"/>
      <c r="BQ53" s="228"/>
      <c r="BS53" s="228"/>
      <c r="BT53" s="228"/>
      <c r="BU53" s="224"/>
      <c r="BV53" s="228"/>
      <c r="BX53" s="228"/>
      <c r="BY53" s="228"/>
      <c r="BZ53" s="224"/>
      <c r="CA53" s="228"/>
      <c r="CC53" s="228"/>
      <c r="CD53" s="228"/>
      <c r="CE53" s="224"/>
      <c r="CF53" s="228"/>
      <c r="CH53" s="228"/>
      <c r="CI53" s="228"/>
      <c r="CJ53" s="224">
        <f t="shared" si="19"/>
        <v>0</v>
      </c>
      <c r="CK53" s="228"/>
      <c r="CM53" s="228"/>
      <c r="CN53" s="228"/>
      <c r="CO53" s="224"/>
      <c r="CP53" s="228"/>
      <c r="CR53" s="228"/>
      <c r="CS53" s="228"/>
      <c r="CT53" s="224"/>
      <c r="CU53" s="228"/>
      <c r="CW53" s="228"/>
      <c r="CX53" s="228"/>
      <c r="CY53" s="224"/>
      <c r="CZ53" s="228"/>
      <c r="DB53" s="228"/>
      <c r="DC53" s="228"/>
      <c r="DD53" s="224"/>
      <c r="DE53" s="228"/>
      <c r="DG53" s="228"/>
      <c r="DH53" s="228"/>
      <c r="DI53" s="224">
        <f t="shared" si="20"/>
        <v>0</v>
      </c>
      <c r="DJ53" s="228"/>
    </row>
    <row r="54" spans="1:114" x14ac:dyDescent="0.3">
      <c r="A54" s="223"/>
      <c r="B54" s="223"/>
      <c r="D54" s="227"/>
      <c r="E54" s="228"/>
      <c r="F54" s="228"/>
      <c r="G54" s="228"/>
      <c r="H54" s="228"/>
      <c r="I54" s="244"/>
      <c r="J54" s="228"/>
      <c r="K54" s="228"/>
      <c r="L54" s="224">
        <f t="shared" si="22"/>
        <v>0</v>
      </c>
      <c r="M54" s="228"/>
      <c r="O54" s="228"/>
      <c r="P54" s="228"/>
      <c r="Q54" s="224"/>
      <c r="R54" s="228"/>
      <c r="T54" s="228"/>
      <c r="U54" s="228"/>
      <c r="V54" s="224"/>
      <c r="W54" s="228"/>
      <c r="Y54" s="228"/>
      <c r="Z54" s="228"/>
      <c r="AA54" s="224"/>
      <c r="AB54" s="228"/>
      <c r="AD54" s="228"/>
      <c r="AE54" s="228"/>
      <c r="AF54" s="224"/>
      <c r="AG54" s="228"/>
      <c r="AI54" s="228"/>
      <c r="AJ54" s="228"/>
      <c r="AK54" s="224">
        <f t="shared" si="17"/>
        <v>0</v>
      </c>
      <c r="AL54" s="228"/>
      <c r="AM54" s="201"/>
      <c r="AN54" s="228"/>
      <c r="AO54" s="228"/>
      <c r="AP54" s="224"/>
      <c r="AQ54" s="228"/>
      <c r="AS54" s="228"/>
      <c r="AT54" s="228"/>
      <c r="AU54" s="224"/>
      <c r="AV54" s="228"/>
      <c r="AX54" s="228"/>
      <c r="AY54" s="228"/>
      <c r="AZ54" s="224"/>
      <c r="BA54" s="228"/>
      <c r="BC54" s="228"/>
      <c r="BD54" s="228"/>
      <c r="BE54" s="224"/>
      <c r="BF54" s="228"/>
      <c r="BI54" s="228"/>
      <c r="BJ54" s="228"/>
      <c r="BK54" s="224">
        <f t="shared" si="18"/>
        <v>0</v>
      </c>
      <c r="BL54" s="228"/>
      <c r="BM54" s="201"/>
      <c r="BN54" s="228"/>
      <c r="BO54" s="228"/>
      <c r="BP54" s="224"/>
      <c r="BQ54" s="228"/>
      <c r="BS54" s="228"/>
      <c r="BT54" s="228"/>
      <c r="BU54" s="224"/>
      <c r="BV54" s="228"/>
      <c r="BX54" s="228"/>
      <c r="BY54" s="228"/>
      <c r="BZ54" s="224"/>
      <c r="CA54" s="228"/>
      <c r="CC54" s="228"/>
      <c r="CD54" s="228"/>
      <c r="CE54" s="224"/>
      <c r="CF54" s="228"/>
      <c r="CH54" s="228"/>
      <c r="CI54" s="228"/>
      <c r="CJ54" s="224">
        <f t="shared" si="19"/>
        <v>0</v>
      </c>
      <c r="CK54" s="228"/>
      <c r="CM54" s="228"/>
      <c r="CN54" s="228"/>
      <c r="CO54" s="224"/>
      <c r="CP54" s="228"/>
      <c r="CR54" s="228"/>
      <c r="CS54" s="228"/>
      <c r="CT54" s="224"/>
      <c r="CU54" s="228"/>
      <c r="CW54" s="228"/>
      <c r="CX54" s="228"/>
      <c r="CY54" s="224"/>
      <c r="CZ54" s="228"/>
      <c r="DB54" s="228"/>
      <c r="DC54" s="228"/>
      <c r="DD54" s="224"/>
      <c r="DE54" s="228"/>
      <c r="DG54" s="228"/>
      <c r="DH54" s="228"/>
      <c r="DI54" s="224">
        <f t="shared" si="20"/>
        <v>0</v>
      </c>
      <c r="DJ54" s="228"/>
    </row>
    <row r="55" spans="1:114" x14ac:dyDescent="0.3">
      <c r="A55" s="223"/>
      <c r="B55" s="223"/>
      <c r="D55" s="227"/>
      <c r="E55" s="228"/>
      <c r="F55" s="228"/>
      <c r="G55" s="228"/>
      <c r="H55" s="228"/>
      <c r="I55" s="244"/>
      <c r="J55" s="228"/>
      <c r="K55" s="228"/>
      <c r="L55" s="224">
        <f t="shared" si="22"/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f t="shared" si="17"/>
        <v>0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f t="shared" si="18"/>
        <v>0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 t="shared" si="19"/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 t="shared" si="20"/>
        <v>0</v>
      </c>
      <c r="DJ55" s="228"/>
    </row>
    <row r="56" spans="1:114" x14ac:dyDescent="0.3">
      <c r="A56" s="223"/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si="22"/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f t="shared" si="17"/>
        <v>0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f t="shared" si="18"/>
        <v>0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si="19"/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si="20"/>
        <v>0</v>
      </c>
      <c r="DJ56" s="228"/>
    </row>
    <row r="57" spans="1:114" x14ac:dyDescent="0.3">
      <c r="A57" s="223"/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22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si="17"/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f t="shared" si="18"/>
        <v>0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19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20"/>
        <v>0</v>
      </c>
      <c r="DJ57" s="228"/>
    </row>
    <row r="58" spans="1:114" x14ac:dyDescent="0.3">
      <c r="A58" s="223"/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22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17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f t="shared" si="18"/>
        <v>0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97"/>
      <c r="CI58" s="297"/>
      <c r="CJ58" s="224">
        <f t="shared" si="19"/>
        <v>0</v>
      </c>
      <c r="CK58" s="297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97"/>
      <c r="DH58" s="297"/>
      <c r="DI58" s="224">
        <f t="shared" si="20"/>
        <v>0</v>
      </c>
      <c r="DJ58" s="297"/>
    </row>
    <row r="59" spans="1:114" s="201" customFormat="1" x14ac:dyDescent="0.3">
      <c r="D59" s="211"/>
      <c r="J59" s="244"/>
      <c r="K59" s="244"/>
      <c r="L59" s="244"/>
      <c r="M59" s="244"/>
      <c r="O59" s="244"/>
      <c r="P59" s="244"/>
      <c r="Q59" s="244"/>
      <c r="R59" s="244"/>
      <c r="T59" s="244"/>
      <c r="U59" s="244"/>
      <c r="V59" s="244"/>
      <c r="W59" s="244"/>
      <c r="Y59" s="244"/>
      <c r="Z59" s="244"/>
      <c r="AA59" s="244"/>
      <c r="AB59" s="244"/>
      <c r="AD59" s="244"/>
      <c r="AE59" s="244"/>
      <c r="AF59" s="244"/>
      <c r="AG59" s="244"/>
      <c r="AI59" s="244"/>
      <c r="AJ59" s="244"/>
      <c r="AK59" s="244"/>
      <c r="AL59" s="244"/>
      <c r="AN59" s="244"/>
      <c r="AO59" s="244"/>
      <c r="AP59" s="244"/>
      <c r="AQ59" s="244"/>
      <c r="AS59" s="244"/>
      <c r="AT59" s="244"/>
      <c r="AU59" s="244"/>
      <c r="AV59" s="244"/>
      <c r="AX59" s="244"/>
      <c r="AY59" s="244"/>
      <c r="AZ59" s="244"/>
      <c r="BA59" s="244"/>
      <c r="BC59" s="244"/>
      <c r="BD59" s="244"/>
      <c r="BE59" s="244"/>
      <c r="BF59" s="244"/>
      <c r="BI59" s="244"/>
      <c r="BJ59" s="244"/>
      <c r="BK59" s="244"/>
      <c r="BL59" s="244"/>
      <c r="BN59" s="244"/>
      <c r="BO59" s="244"/>
      <c r="BP59" s="244"/>
      <c r="BQ59" s="244"/>
      <c r="BS59" s="244"/>
      <c r="BT59" s="244"/>
      <c r="BU59" s="244"/>
      <c r="BV59" s="244"/>
      <c r="BX59" s="244"/>
      <c r="BY59" s="244"/>
      <c r="BZ59" s="244"/>
      <c r="CA59" s="244"/>
      <c r="CC59" s="244"/>
      <c r="CD59" s="244"/>
      <c r="CE59" s="244"/>
      <c r="CF59" s="244"/>
      <c r="CH59" s="244"/>
      <c r="CI59" s="244"/>
      <c r="CJ59" s="244"/>
      <c r="CK59" s="244"/>
      <c r="CM59" s="244"/>
      <c r="CN59" s="244"/>
      <c r="CO59" s="244"/>
      <c r="CP59" s="244"/>
      <c r="CR59" s="244"/>
      <c r="CS59" s="244"/>
      <c r="CT59" s="244"/>
      <c r="CU59" s="244"/>
      <c r="CW59" s="244"/>
      <c r="CX59" s="244"/>
      <c r="CY59" s="244"/>
      <c r="CZ59" s="244"/>
      <c r="DB59" s="244"/>
      <c r="DC59" s="244"/>
      <c r="DD59" s="244"/>
      <c r="DE59" s="244"/>
      <c r="DG59" s="244"/>
      <c r="DH59" s="244"/>
      <c r="DI59" s="244"/>
      <c r="DJ59" s="244"/>
    </row>
    <row r="60" spans="1:114" s="242" customFormat="1" ht="28.8" x14ac:dyDescent="0.3">
      <c r="A60" s="212" t="s">
        <v>6</v>
      </c>
      <c r="B60" s="213" t="s">
        <v>179</v>
      </c>
      <c r="C60" s="214"/>
      <c r="D60" s="229"/>
      <c r="E60" s="230"/>
      <c r="F60" s="230"/>
      <c r="G60" s="230"/>
      <c r="H60" s="230"/>
      <c r="I60" s="214"/>
      <c r="J60" s="230"/>
      <c r="K60" s="230"/>
      <c r="L60" s="230"/>
      <c r="M60" s="230"/>
      <c r="N60" s="214"/>
      <c r="O60" s="230"/>
      <c r="P60" s="230"/>
      <c r="Q60" s="230"/>
      <c r="R60" s="230"/>
      <c r="S60" s="214"/>
      <c r="T60" s="230"/>
      <c r="U60" s="230"/>
      <c r="V60" s="230"/>
      <c r="W60" s="230"/>
      <c r="X60" s="214"/>
      <c r="Y60" s="230"/>
      <c r="Z60" s="230"/>
      <c r="AA60" s="230"/>
      <c r="AB60" s="230"/>
      <c r="AD60" s="230"/>
      <c r="AE60" s="230"/>
      <c r="AF60" s="230"/>
      <c r="AG60" s="230"/>
      <c r="AI60" s="230"/>
      <c r="AJ60" s="230"/>
      <c r="AK60" s="230"/>
      <c r="AL60" s="230"/>
      <c r="AM60" s="214"/>
      <c r="AN60" s="230"/>
      <c r="AO60" s="230"/>
      <c r="AP60" s="230"/>
      <c r="AQ60" s="230"/>
      <c r="AR60" s="214"/>
      <c r="AS60" s="230"/>
      <c r="AT60" s="230"/>
      <c r="AU60" s="230"/>
      <c r="AV60" s="230"/>
      <c r="AW60" s="214"/>
      <c r="AX60" s="230"/>
      <c r="AY60" s="230"/>
      <c r="AZ60" s="230"/>
      <c r="BA60" s="230"/>
      <c r="BC60" s="230"/>
      <c r="BD60" s="230"/>
      <c r="BE60" s="230"/>
      <c r="BF60" s="230"/>
      <c r="BI60" s="230"/>
      <c r="BJ60" s="230"/>
      <c r="BK60" s="230"/>
      <c r="BL60" s="230"/>
      <c r="BM60" s="214"/>
      <c r="BN60" s="230"/>
      <c r="BO60" s="230"/>
      <c r="BP60" s="230"/>
      <c r="BQ60" s="230"/>
      <c r="BR60" s="214"/>
      <c r="BS60" s="230"/>
      <c r="BT60" s="230"/>
      <c r="BU60" s="230"/>
      <c r="BV60" s="230"/>
      <c r="BW60" s="214"/>
      <c r="BX60" s="230"/>
      <c r="BY60" s="230"/>
      <c r="BZ60" s="230"/>
      <c r="CA60" s="230"/>
      <c r="CC60" s="230"/>
      <c r="CD60" s="230"/>
      <c r="CE60" s="230"/>
      <c r="CF60" s="230"/>
      <c r="CH60" s="230"/>
      <c r="CI60" s="230"/>
      <c r="CJ60" s="230"/>
      <c r="CK60" s="230"/>
      <c r="CM60" s="230"/>
      <c r="CN60" s="230"/>
      <c r="CO60" s="230"/>
      <c r="CP60" s="230"/>
      <c r="CQ60" s="214"/>
      <c r="CR60" s="230"/>
      <c r="CS60" s="230"/>
      <c r="CT60" s="230"/>
      <c r="CU60" s="230"/>
      <c r="CV60" s="214"/>
      <c r="CW60" s="230"/>
      <c r="CX60" s="230"/>
      <c r="CY60" s="230"/>
      <c r="CZ60" s="230"/>
      <c r="DB60" s="230"/>
      <c r="DC60" s="230"/>
      <c r="DD60" s="230"/>
      <c r="DE60" s="230"/>
      <c r="DG60" s="230"/>
      <c r="DH60" s="230"/>
      <c r="DI60" s="230"/>
      <c r="DJ60" s="230"/>
    </row>
    <row r="61" spans="1:114" x14ac:dyDescent="0.3">
      <c r="A61" s="223" t="s">
        <v>79</v>
      </c>
      <c r="B61" s="223"/>
      <c r="D61" s="231"/>
      <c r="E61" s="223"/>
      <c r="F61" s="223"/>
      <c r="G61" s="223"/>
      <c r="H61" s="223"/>
      <c r="J61" s="224">
        <f t="shared" ref="J61" si="23">SUM(O61,T61,Y61,AD61)</f>
        <v>0</v>
      </c>
      <c r="K61" s="224">
        <f>SUM(P61,U61,Z61,AE61)</f>
        <v>0</v>
      </c>
      <c r="L61" s="228"/>
      <c r="M61" s="224">
        <f t="shared" si="0"/>
        <v>0</v>
      </c>
      <c r="O61" s="224"/>
      <c r="P61" s="224"/>
      <c r="Q61" s="228"/>
      <c r="R61" s="224"/>
      <c r="T61" s="224"/>
      <c r="U61" s="224"/>
      <c r="V61" s="228"/>
      <c r="W61" s="224"/>
      <c r="Y61" s="224"/>
      <c r="Z61" s="224"/>
      <c r="AA61" s="228"/>
      <c r="AB61" s="224"/>
      <c r="AD61" s="224"/>
      <c r="AE61" s="224"/>
      <c r="AF61" s="228"/>
      <c r="AG61" s="224"/>
      <c r="AI61" s="224">
        <f t="shared" ref="AI61:AI63" si="24">SUM(AN61,AS61,AX61,BC61)</f>
        <v>0</v>
      </c>
      <c r="AJ61" s="224">
        <f>SUM(AO61,AT61,AY61,BD61)</f>
        <v>0</v>
      </c>
      <c r="AK61" s="228"/>
      <c r="AL61" s="224">
        <f t="shared" ref="AL61:AL63" si="25">SUM(AQ61,AV61,BA61,BF61)</f>
        <v>0</v>
      </c>
      <c r="AM61" s="201"/>
      <c r="AN61" s="224"/>
      <c r="AO61" s="224"/>
      <c r="AP61" s="228"/>
      <c r="AQ61" s="224"/>
      <c r="AS61" s="224"/>
      <c r="AT61" s="224"/>
      <c r="AU61" s="228"/>
      <c r="AV61" s="224"/>
      <c r="AX61" s="224"/>
      <c r="AY61" s="224"/>
      <c r="AZ61" s="228"/>
      <c r="BA61" s="224"/>
      <c r="BC61" s="224"/>
      <c r="BD61" s="224"/>
      <c r="BE61" s="228"/>
      <c r="BF61" s="224"/>
      <c r="BI61" s="224">
        <f t="shared" ref="BI61:BI63" si="26">SUM(BN61,BS61,BX61,CC61)</f>
        <v>0</v>
      </c>
      <c r="BJ61" s="224">
        <f>SUM(BO61,BT61,BY61,CD61)</f>
        <v>0</v>
      </c>
      <c r="BK61" s="228"/>
      <c r="BL61" s="224">
        <f t="shared" ref="BL61:BL63" si="27">SUM(BQ61,BV61,CA61,CF61)</f>
        <v>0</v>
      </c>
      <c r="BM61" s="201"/>
      <c r="BN61" s="224"/>
      <c r="BO61" s="224"/>
      <c r="BP61" s="228"/>
      <c r="BQ61" s="224"/>
      <c r="BS61" s="224"/>
      <c r="BT61" s="224"/>
      <c r="BU61" s="228"/>
      <c r="BV61" s="224"/>
      <c r="BX61" s="224"/>
      <c r="BY61" s="224"/>
      <c r="BZ61" s="228"/>
      <c r="CA61" s="224"/>
      <c r="CC61" s="224"/>
      <c r="CD61" s="224"/>
      <c r="CE61" s="228"/>
      <c r="CF61" s="224"/>
      <c r="CH61" s="224">
        <f>SUM(CM61,CR61,CW61,DB61)</f>
        <v>0</v>
      </c>
      <c r="CI61" s="224">
        <f>SUM(CN61,CS61,CX61,DC61)</f>
        <v>0</v>
      </c>
      <c r="CJ61" s="228"/>
      <c r="CK61" s="224">
        <f>SUM(CP61,CU61,CZ61,DE61)</f>
        <v>0</v>
      </c>
      <c r="CM61" s="224"/>
      <c r="CN61" s="224"/>
      <c r="CO61" s="228"/>
      <c r="CP61" s="224"/>
      <c r="CR61" s="224"/>
      <c r="CS61" s="224"/>
      <c r="CT61" s="228"/>
      <c r="CU61" s="224"/>
      <c r="CW61" s="224"/>
      <c r="CX61" s="224"/>
      <c r="CY61" s="228"/>
      <c r="CZ61" s="224"/>
      <c r="DB61" s="224"/>
      <c r="DC61" s="224"/>
      <c r="DD61" s="228"/>
      <c r="DE61" s="224"/>
      <c r="DG61" s="224">
        <f>SUM(J61,AI61,BI61,CH61)</f>
        <v>0</v>
      </c>
      <c r="DH61" s="224">
        <f>SUM(K61,AJ61,BJ61,CI61)</f>
        <v>0</v>
      </c>
      <c r="DI61" s="228"/>
      <c r="DJ61" s="224">
        <f>SUM(M61,AL61,BL61,CK61)</f>
        <v>0</v>
      </c>
    </row>
    <row r="62" spans="1:114" x14ac:dyDescent="0.3">
      <c r="A62" s="223" t="s">
        <v>80</v>
      </c>
      <c r="B62" s="223"/>
      <c r="D62" s="231"/>
      <c r="E62" s="223"/>
      <c r="F62" s="223"/>
      <c r="G62" s="223"/>
      <c r="H62" s="223"/>
      <c r="J62" s="224">
        <f t="shared" ref="J62:J63" si="28">SUM(O62,T62,Y62,AD62)</f>
        <v>0</v>
      </c>
      <c r="K62" s="224">
        <f t="shared" ref="K62:K63" si="29">SUM(P62,U62,Z62,AE62)</f>
        <v>0</v>
      </c>
      <c r="L62" s="228"/>
      <c r="M62" s="224">
        <f t="shared" ref="M62:M65" si="30">SUM(R62,W62,AB62,AG62)</f>
        <v>0</v>
      </c>
      <c r="O62" s="224"/>
      <c r="P62" s="224"/>
      <c r="Q62" s="228"/>
      <c r="R62" s="224"/>
      <c r="T62" s="224"/>
      <c r="U62" s="224"/>
      <c r="V62" s="228"/>
      <c r="W62" s="224"/>
      <c r="Y62" s="224"/>
      <c r="Z62" s="224"/>
      <c r="AA62" s="228"/>
      <c r="AB62" s="224"/>
      <c r="AD62" s="224"/>
      <c r="AE62" s="224"/>
      <c r="AF62" s="228"/>
      <c r="AG62" s="224"/>
      <c r="AI62" s="224">
        <f t="shared" si="24"/>
        <v>0</v>
      </c>
      <c r="AJ62" s="224">
        <f t="shared" ref="AJ62:AJ63" si="31">SUM(AO62,AT62,AY62,BD62)</f>
        <v>0</v>
      </c>
      <c r="AK62" s="228"/>
      <c r="AL62" s="224">
        <f t="shared" si="25"/>
        <v>0</v>
      </c>
      <c r="AM62" s="201"/>
      <c r="AN62" s="224"/>
      <c r="AO62" s="224"/>
      <c r="AP62" s="228"/>
      <c r="AQ62" s="224"/>
      <c r="AS62" s="224"/>
      <c r="AT62" s="224"/>
      <c r="AU62" s="228"/>
      <c r="AV62" s="224"/>
      <c r="AX62" s="224"/>
      <c r="AY62" s="224"/>
      <c r="AZ62" s="228"/>
      <c r="BA62" s="224"/>
      <c r="BC62" s="224"/>
      <c r="BD62" s="224"/>
      <c r="BE62" s="228"/>
      <c r="BF62" s="224"/>
      <c r="BI62" s="224">
        <f t="shared" si="26"/>
        <v>0</v>
      </c>
      <c r="BJ62" s="224">
        <f t="shared" ref="BJ62:BJ63" si="32">SUM(BO62,BT62,BY62,CD62)</f>
        <v>0</v>
      </c>
      <c r="BK62" s="228"/>
      <c r="BL62" s="224">
        <f t="shared" si="27"/>
        <v>0</v>
      </c>
      <c r="BM62" s="201"/>
      <c r="BN62" s="224"/>
      <c r="BO62" s="224"/>
      <c r="BP62" s="228"/>
      <c r="BQ62" s="224"/>
      <c r="BS62" s="224"/>
      <c r="BT62" s="224"/>
      <c r="BU62" s="228"/>
      <c r="BV62" s="224"/>
      <c r="BX62" s="224"/>
      <c r="BY62" s="224"/>
      <c r="BZ62" s="228"/>
      <c r="CA62" s="224"/>
      <c r="CC62" s="224"/>
      <c r="CD62" s="224"/>
      <c r="CE62" s="228"/>
      <c r="CF62" s="224"/>
      <c r="CH62" s="224">
        <f t="shared" ref="CH62:CH63" si="33">SUM(CM62,CR62,CW62,DB62)</f>
        <v>0</v>
      </c>
      <c r="CI62" s="224">
        <f t="shared" ref="CI62:CI63" si="34">SUM(CN62,CS62,CX62,DC62)</f>
        <v>0</v>
      </c>
      <c r="CJ62" s="228"/>
      <c r="CK62" s="224">
        <f t="shared" ref="CK62:CK63" si="35">SUM(CP62,CU62,CZ62,DE62)</f>
        <v>0</v>
      </c>
      <c r="CM62" s="224"/>
      <c r="CN62" s="224"/>
      <c r="CO62" s="228"/>
      <c r="CP62" s="224"/>
      <c r="CR62" s="224"/>
      <c r="CS62" s="224"/>
      <c r="CT62" s="228"/>
      <c r="CU62" s="224"/>
      <c r="CW62" s="224"/>
      <c r="CX62" s="224"/>
      <c r="CY62" s="228"/>
      <c r="CZ62" s="224"/>
      <c r="DB62" s="224"/>
      <c r="DC62" s="224"/>
      <c r="DD62" s="228"/>
      <c r="DE62" s="224"/>
      <c r="DG62" s="224">
        <f t="shared" ref="DG62:DG63" si="36">SUM(J62,AI62,BI62,CH62)</f>
        <v>0</v>
      </c>
      <c r="DH62" s="224">
        <f t="shared" ref="DH62:DH63" si="37">SUM(K62,AJ62,BJ62,CI62)</f>
        <v>0</v>
      </c>
      <c r="DI62" s="228"/>
      <c r="DJ62" s="224">
        <f t="shared" ref="DJ62:DJ63" si="38">SUM(M62,AL62,BL62,CK62)</f>
        <v>0</v>
      </c>
    </row>
    <row r="63" spans="1:114" x14ac:dyDescent="0.3">
      <c r="A63" s="223" t="s">
        <v>81</v>
      </c>
      <c r="B63" s="223"/>
      <c r="D63" s="231"/>
      <c r="E63" s="223"/>
      <c r="F63" s="223"/>
      <c r="G63" s="223"/>
      <c r="H63" s="223"/>
      <c r="J63" s="224">
        <f t="shared" si="28"/>
        <v>0</v>
      </c>
      <c r="K63" s="224">
        <f t="shared" si="29"/>
        <v>0</v>
      </c>
      <c r="L63" s="228"/>
      <c r="M63" s="224">
        <f t="shared" si="30"/>
        <v>0</v>
      </c>
      <c r="O63" s="224"/>
      <c r="P63" s="224"/>
      <c r="Q63" s="228"/>
      <c r="R63" s="224"/>
      <c r="T63" s="224"/>
      <c r="U63" s="224"/>
      <c r="V63" s="228"/>
      <c r="W63" s="224"/>
      <c r="Y63" s="224"/>
      <c r="Z63" s="224"/>
      <c r="AA63" s="228"/>
      <c r="AB63" s="224"/>
      <c r="AD63" s="224"/>
      <c r="AE63" s="224"/>
      <c r="AF63" s="228"/>
      <c r="AG63" s="224"/>
      <c r="AI63" s="224">
        <f t="shared" si="24"/>
        <v>0</v>
      </c>
      <c r="AJ63" s="224">
        <f t="shared" si="31"/>
        <v>0</v>
      </c>
      <c r="AK63" s="228"/>
      <c r="AL63" s="224">
        <f t="shared" si="25"/>
        <v>0</v>
      </c>
      <c r="AM63" s="201"/>
      <c r="AN63" s="224"/>
      <c r="AO63" s="224"/>
      <c r="AP63" s="228"/>
      <c r="AQ63" s="224"/>
      <c r="AS63" s="224"/>
      <c r="AT63" s="224"/>
      <c r="AU63" s="228"/>
      <c r="AV63" s="224"/>
      <c r="AX63" s="224"/>
      <c r="AY63" s="224"/>
      <c r="AZ63" s="228"/>
      <c r="BA63" s="224"/>
      <c r="BC63" s="224"/>
      <c r="BD63" s="224"/>
      <c r="BE63" s="228"/>
      <c r="BF63" s="224"/>
      <c r="BI63" s="224">
        <f t="shared" si="26"/>
        <v>0</v>
      </c>
      <c r="BJ63" s="224">
        <f t="shared" si="32"/>
        <v>0</v>
      </c>
      <c r="BK63" s="228"/>
      <c r="BL63" s="224">
        <f t="shared" si="27"/>
        <v>0</v>
      </c>
      <c r="BM63" s="201"/>
      <c r="BN63" s="224"/>
      <c r="BO63" s="224"/>
      <c r="BP63" s="228"/>
      <c r="BQ63" s="224"/>
      <c r="BS63" s="224"/>
      <c r="BT63" s="224"/>
      <c r="BU63" s="228"/>
      <c r="BV63" s="224"/>
      <c r="BX63" s="224"/>
      <c r="BY63" s="224"/>
      <c r="BZ63" s="228"/>
      <c r="CA63" s="224"/>
      <c r="CC63" s="224"/>
      <c r="CD63" s="224"/>
      <c r="CE63" s="228"/>
      <c r="CF63" s="224"/>
      <c r="CH63" s="224">
        <f t="shared" si="33"/>
        <v>0</v>
      </c>
      <c r="CI63" s="224">
        <f t="shared" si="34"/>
        <v>0</v>
      </c>
      <c r="CJ63" s="228"/>
      <c r="CK63" s="224">
        <f t="shared" si="35"/>
        <v>0</v>
      </c>
      <c r="CM63" s="224"/>
      <c r="CN63" s="224"/>
      <c r="CO63" s="228"/>
      <c r="CP63" s="224"/>
      <c r="CR63" s="224"/>
      <c r="CS63" s="224"/>
      <c r="CT63" s="228"/>
      <c r="CU63" s="224"/>
      <c r="CW63" s="224"/>
      <c r="CX63" s="224"/>
      <c r="CY63" s="228"/>
      <c r="CZ63" s="224"/>
      <c r="DB63" s="224"/>
      <c r="DC63" s="224"/>
      <c r="DD63" s="228"/>
      <c r="DE63" s="224"/>
      <c r="DG63" s="224">
        <f t="shared" si="36"/>
        <v>0</v>
      </c>
      <c r="DH63" s="224">
        <f t="shared" si="37"/>
        <v>0</v>
      </c>
      <c r="DI63" s="228"/>
      <c r="DJ63" s="224">
        <f t="shared" si="38"/>
        <v>0</v>
      </c>
    </row>
    <row r="64" spans="1:114" s="201" customFormat="1" x14ac:dyDescent="0.3">
      <c r="D64" s="211"/>
      <c r="J64" s="244"/>
      <c r="K64" s="244"/>
      <c r="L64" s="244"/>
      <c r="M64" s="244"/>
      <c r="O64" s="244"/>
      <c r="P64" s="244"/>
      <c r="Q64" s="244"/>
      <c r="R64" s="244"/>
      <c r="T64" s="244"/>
      <c r="U64" s="244"/>
      <c r="V64" s="244"/>
      <c r="W64" s="244"/>
      <c r="Y64" s="244"/>
      <c r="Z64" s="244"/>
      <c r="AA64" s="244"/>
      <c r="AB64" s="244"/>
      <c r="AD64" s="244"/>
      <c r="AE64" s="244"/>
      <c r="AF64" s="244"/>
      <c r="AG64" s="244"/>
      <c r="AI64" s="244"/>
      <c r="AJ64" s="244"/>
      <c r="AK64" s="244"/>
      <c r="AL64" s="244"/>
      <c r="AM64" s="244"/>
      <c r="AN64" s="244"/>
      <c r="AO64" s="244"/>
      <c r="AP64" s="244"/>
      <c r="AQ64" s="244"/>
      <c r="AS64" s="244"/>
      <c r="AT64" s="244"/>
      <c r="AU64" s="244"/>
      <c r="AV64" s="244"/>
      <c r="AX64" s="244"/>
      <c r="AY64" s="244"/>
      <c r="AZ64" s="244"/>
      <c r="BA64" s="244"/>
      <c r="BC64" s="244"/>
      <c r="BD64" s="244"/>
      <c r="BE64" s="244"/>
      <c r="BF64" s="244"/>
      <c r="BI64" s="244"/>
      <c r="BJ64" s="244"/>
      <c r="BK64" s="244"/>
      <c r="BL64" s="244"/>
      <c r="BM64" s="244"/>
      <c r="BN64" s="244"/>
      <c r="BO64" s="244"/>
      <c r="BP64" s="244"/>
      <c r="BQ64" s="244"/>
      <c r="BS64" s="244"/>
      <c r="BT64" s="244"/>
      <c r="BU64" s="244"/>
      <c r="BV64" s="244"/>
      <c r="BX64" s="244"/>
      <c r="BY64" s="244"/>
      <c r="BZ64" s="244"/>
      <c r="CA64" s="244"/>
      <c r="CC64" s="244"/>
      <c r="CD64" s="244"/>
      <c r="CE64" s="244"/>
      <c r="CF64" s="244"/>
      <c r="CH64" s="244"/>
      <c r="CI64" s="244"/>
      <c r="CJ64" s="244"/>
      <c r="CK64" s="244"/>
      <c r="CM64" s="244"/>
      <c r="CN64" s="244"/>
      <c r="CO64" s="244"/>
      <c r="CP64" s="244"/>
      <c r="CR64" s="244"/>
      <c r="CS64" s="244"/>
      <c r="CT64" s="244"/>
      <c r="CU64" s="244"/>
      <c r="CW64" s="244"/>
      <c r="CX64" s="244"/>
      <c r="CY64" s="244"/>
      <c r="CZ64" s="244"/>
      <c r="DB64" s="244"/>
      <c r="DC64" s="244"/>
      <c r="DD64" s="244"/>
      <c r="DE64" s="244"/>
      <c r="DG64" s="244"/>
      <c r="DH64" s="244"/>
      <c r="DI64" s="244"/>
      <c r="DJ64" s="244"/>
    </row>
    <row r="65" spans="1:114" s="204" customFormat="1" x14ac:dyDescent="0.3">
      <c r="A65" s="298" t="s">
        <v>142</v>
      </c>
      <c r="B65" s="299"/>
      <c r="C65" s="210"/>
      <c r="D65" s="300"/>
      <c r="E65" s="299"/>
      <c r="F65" s="299"/>
      <c r="G65" s="299"/>
      <c r="H65" s="299"/>
      <c r="I65" s="210"/>
      <c r="J65" s="301">
        <f>SUM(J17:J64)</f>
        <v>230</v>
      </c>
      <c r="K65" s="302">
        <f>SUM(K17:K64)</f>
        <v>800</v>
      </c>
      <c r="L65" s="302">
        <f>SUM(L17:L64)</f>
        <v>4</v>
      </c>
      <c r="M65" s="224">
        <f t="shared" si="30"/>
        <v>0</v>
      </c>
      <c r="N65" s="210"/>
      <c r="O65" s="303">
        <f>SUM(O17:O64)</f>
        <v>0</v>
      </c>
      <c r="P65" s="302">
        <f>SUM(P17:P64)</f>
        <v>0</v>
      </c>
      <c r="Q65" s="302">
        <f>SUM(Q17:Q64)</f>
        <v>0</v>
      </c>
      <c r="R65" s="302">
        <f>SUM(R17:R64)</f>
        <v>0</v>
      </c>
      <c r="S65" s="210"/>
      <c r="T65" s="303">
        <f>SUM(T17:T64)</f>
        <v>0</v>
      </c>
      <c r="U65" s="302">
        <f>SUM(U17:U64)</f>
        <v>0</v>
      </c>
      <c r="V65" s="302">
        <f>SUM(V17:V64)</f>
        <v>0</v>
      </c>
      <c r="W65" s="302">
        <f>SUM(W17:W64)</f>
        <v>0</v>
      </c>
      <c r="X65" s="210"/>
      <c r="Y65" s="303">
        <f>SUM(Y17:Y64)</f>
        <v>0</v>
      </c>
      <c r="Z65" s="302">
        <f>SUM(Z17:Z64)</f>
        <v>0</v>
      </c>
      <c r="AA65" s="302">
        <f>SUM(AA17:AA64)</f>
        <v>0</v>
      </c>
      <c r="AB65" s="302">
        <f>SUM(AB17:AB64)</f>
        <v>0</v>
      </c>
      <c r="AC65" s="203"/>
      <c r="AD65" s="303">
        <f>SUM(AD17:AD64)</f>
        <v>0</v>
      </c>
      <c r="AE65" s="302">
        <f>SUM(AE17:AE64)</f>
        <v>0</v>
      </c>
      <c r="AF65" s="302">
        <f>SUM(AF17:AF64)</f>
        <v>0</v>
      </c>
      <c r="AG65" s="302">
        <f>SUM(AG17:AG64)</f>
        <v>0</v>
      </c>
      <c r="AH65" s="203"/>
      <c r="AI65" s="302">
        <f>SUM(AI17:AI64)</f>
        <v>0</v>
      </c>
      <c r="AJ65" s="302">
        <f>SUM(AJ17:AJ64)</f>
        <v>0</v>
      </c>
      <c r="AK65" s="302">
        <f>SUM(AK17:AK64)</f>
        <v>0</v>
      </c>
      <c r="AL65" s="302">
        <f t="shared" ref="AL65" si="39">SUM(AQ65,AV65,BA65,BF65)</f>
        <v>0</v>
      </c>
      <c r="AM65" s="304"/>
      <c r="AN65" s="303">
        <f>SUM(AN17:AN64)</f>
        <v>0</v>
      </c>
      <c r="AO65" s="302">
        <f>SUM(AO17:AO64)</f>
        <v>0</v>
      </c>
      <c r="AP65" s="302">
        <f>SUM(AP17:AP64)</f>
        <v>0</v>
      </c>
      <c r="AQ65" s="302">
        <f>SUM(AQ17:AQ64)</f>
        <v>0</v>
      </c>
      <c r="AR65" s="210"/>
      <c r="AS65" s="303">
        <f>SUM(AS17:AS64)</f>
        <v>0</v>
      </c>
      <c r="AT65" s="302">
        <f>SUM(AT17:AT64)</f>
        <v>0</v>
      </c>
      <c r="AU65" s="302">
        <f>SUM(AU17:AU64)</f>
        <v>0</v>
      </c>
      <c r="AV65" s="302">
        <f>SUM(AV17:AV64)</f>
        <v>0</v>
      </c>
      <c r="AW65" s="210"/>
      <c r="AX65" s="303">
        <f>SUM(AX17:AX64)</f>
        <v>0</v>
      </c>
      <c r="AY65" s="302">
        <f>SUM(AY17:AY64)</f>
        <v>0</v>
      </c>
      <c r="AZ65" s="302">
        <f>SUM(AZ17:AZ64)</f>
        <v>0</v>
      </c>
      <c r="BA65" s="302">
        <f>SUM(BA17:BA64)</f>
        <v>0</v>
      </c>
      <c r="BB65" s="203"/>
      <c r="BC65" s="303">
        <f>SUM(BC17:BC64)</f>
        <v>0</v>
      </c>
      <c r="BD65" s="302">
        <f>SUM(BD17:BD64)</f>
        <v>0</v>
      </c>
      <c r="BE65" s="302">
        <f>SUM(BE17:BE64)</f>
        <v>0</v>
      </c>
      <c r="BF65" s="302">
        <f>SUM(BF17:BF64)</f>
        <v>0</v>
      </c>
      <c r="BG65" s="203"/>
      <c r="BH65" s="203"/>
      <c r="BI65" s="302">
        <f>SUM(BI17:BI64)</f>
        <v>0</v>
      </c>
      <c r="BJ65" s="302">
        <f>SUM(BJ17:BJ64)</f>
        <v>0</v>
      </c>
      <c r="BK65" s="302">
        <f>SUM(BK17:BK64)</f>
        <v>0</v>
      </c>
      <c r="BL65" s="302">
        <f t="shared" ref="BL65" si="40">SUM(BQ65,BV65,CA65,CF65)</f>
        <v>0</v>
      </c>
      <c r="BM65" s="304"/>
      <c r="BN65" s="303">
        <f>SUM(BN17:BN64)</f>
        <v>0</v>
      </c>
      <c r="BO65" s="302">
        <f>SUM(BO17:BO64)</f>
        <v>0</v>
      </c>
      <c r="BP65" s="302">
        <f>SUM(BP17:BP64)</f>
        <v>0</v>
      </c>
      <c r="BQ65" s="302">
        <f>SUM(BQ17:BQ64)</f>
        <v>0</v>
      </c>
      <c r="BR65" s="210"/>
      <c r="BS65" s="303">
        <f>SUM(BS17:BS64)</f>
        <v>0</v>
      </c>
      <c r="BT65" s="302">
        <f>SUM(BT17:BT64)</f>
        <v>0</v>
      </c>
      <c r="BU65" s="302">
        <f>SUM(BU17:BU64)</f>
        <v>0</v>
      </c>
      <c r="BV65" s="302">
        <f>SUM(BV17:BV64)</f>
        <v>0</v>
      </c>
      <c r="BW65" s="210"/>
      <c r="BX65" s="303">
        <f>SUM(BX17:BX64)</f>
        <v>0</v>
      </c>
      <c r="BY65" s="302">
        <f>SUM(BY17:BY64)</f>
        <v>0</v>
      </c>
      <c r="BZ65" s="302">
        <f>SUM(BZ17:BZ64)</f>
        <v>0</v>
      </c>
      <c r="CA65" s="302">
        <f>SUM(CA17:CA64)</f>
        <v>0</v>
      </c>
      <c r="CB65" s="203"/>
      <c r="CC65" s="303">
        <f>SUM(CC17:CC64)</f>
        <v>0</v>
      </c>
      <c r="CD65" s="302">
        <f>SUM(CD17:CD64)</f>
        <v>0</v>
      </c>
      <c r="CE65" s="302">
        <f>SUM(CE17:CE64)</f>
        <v>0</v>
      </c>
      <c r="CF65" s="302">
        <f>SUM(CF17:CF64)</f>
        <v>0</v>
      </c>
      <c r="CG65" s="203"/>
      <c r="CH65" s="302">
        <f>SUM(CH17:CH64)</f>
        <v>0</v>
      </c>
      <c r="CI65" s="302">
        <f>SUM(CI17:CI64)</f>
        <v>0</v>
      </c>
      <c r="CJ65" s="302">
        <f>SUM(CJ17:CJ64)</f>
        <v>0</v>
      </c>
      <c r="CK65" s="302">
        <f t="shared" ref="CK65" si="41">SUM(CP65,CU65,CZ65,DE65)</f>
        <v>0</v>
      </c>
      <c r="CM65" s="303">
        <f>SUM(CM17:CM64)</f>
        <v>0</v>
      </c>
      <c r="CN65" s="302">
        <f>SUM(CN17:CN64)</f>
        <v>0</v>
      </c>
      <c r="CO65" s="302">
        <f>SUM(CO17:CO64)</f>
        <v>0</v>
      </c>
      <c r="CP65" s="302">
        <f>SUM(CP17:CP64)</f>
        <v>0</v>
      </c>
      <c r="CQ65" s="210"/>
      <c r="CR65" s="303">
        <f>SUM(CR17:CR64)</f>
        <v>0</v>
      </c>
      <c r="CS65" s="302">
        <f>SUM(CS17:CS64)</f>
        <v>0</v>
      </c>
      <c r="CT65" s="302">
        <f>SUM(CT17:CT64)</f>
        <v>0</v>
      </c>
      <c r="CU65" s="302">
        <f>SUM(CU17:CU64)</f>
        <v>0</v>
      </c>
      <c r="CV65" s="210"/>
      <c r="CW65" s="303">
        <f>SUM(CW17:CW64)</f>
        <v>0</v>
      </c>
      <c r="CX65" s="302">
        <f>SUM(CX17:CX64)</f>
        <v>0</v>
      </c>
      <c r="CY65" s="302">
        <f>SUM(CY17:CY64)</f>
        <v>0</v>
      </c>
      <c r="CZ65" s="302">
        <f>SUM(CZ17:CZ64)</f>
        <v>0</v>
      </c>
      <c r="DA65" s="203"/>
      <c r="DB65" s="303">
        <f>SUM(DB17:DB64)</f>
        <v>0</v>
      </c>
      <c r="DC65" s="302">
        <f>SUM(DC17:DC64)</f>
        <v>0</v>
      </c>
      <c r="DD65" s="302">
        <f>SUM(DD17:DD64)</f>
        <v>0</v>
      </c>
      <c r="DE65" s="302">
        <f>SUM(DE17:DE64)</f>
        <v>0</v>
      </c>
      <c r="DF65" s="203"/>
      <c r="DG65" s="302">
        <f>SUM(DG17:DG64)</f>
        <v>230</v>
      </c>
      <c r="DH65" s="302">
        <f>SUM(DH17:DH64)</f>
        <v>800</v>
      </c>
      <c r="DI65" s="302">
        <f>SUM(DI17:DI64)</f>
        <v>4</v>
      </c>
      <c r="DJ65" s="302">
        <f t="shared" ref="DJ65" si="42">SUM(DO65,DT65,DY65,ED65)</f>
        <v>0</v>
      </c>
    </row>
    <row r="67" spans="1:114" x14ac:dyDescent="0.3">
      <c r="A67" s="305" t="s">
        <v>143</v>
      </c>
      <c r="B67" s="299"/>
      <c r="J67" s="382" t="s">
        <v>181</v>
      </c>
      <c r="K67" s="383"/>
      <c r="L67" s="384"/>
      <c r="M67" s="302">
        <f>SUM(J65:M65)</f>
        <v>1034</v>
      </c>
      <c r="O67" s="382" t="s">
        <v>180</v>
      </c>
      <c r="P67" s="383"/>
      <c r="Q67" s="384"/>
      <c r="R67" s="302">
        <f>SUM(O65:R65)</f>
        <v>0</v>
      </c>
      <c r="T67" s="382" t="s">
        <v>180</v>
      </c>
      <c r="U67" s="383"/>
      <c r="V67" s="384"/>
      <c r="W67" s="302">
        <f>SUM(T65:W65)</f>
        <v>0</v>
      </c>
      <c r="Y67" s="382" t="s">
        <v>180</v>
      </c>
      <c r="Z67" s="383"/>
      <c r="AA67" s="384"/>
      <c r="AB67" s="302">
        <f>SUM(Y65:AB65)</f>
        <v>0</v>
      </c>
      <c r="AD67" s="382" t="s">
        <v>180</v>
      </c>
      <c r="AE67" s="383"/>
      <c r="AF67" s="384"/>
      <c r="AG67" s="302">
        <f>SUM(AD65:AG65)</f>
        <v>0</v>
      </c>
      <c r="AI67" s="382" t="s">
        <v>181</v>
      </c>
      <c r="AJ67" s="383"/>
      <c r="AK67" s="384"/>
      <c r="AL67" s="302">
        <f>SUM(AI65:AL65)</f>
        <v>0</v>
      </c>
      <c r="AM67" s="304"/>
      <c r="AN67" s="382" t="s">
        <v>180</v>
      </c>
      <c r="AO67" s="383"/>
      <c r="AP67" s="384"/>
      <c r="AQ67" s="302">
        <f>+AN65+AO65+AP65+AQ65</f>
        <v>0</v>
      </c>
      <c r="AS67" s="382" t="s">
        <v>180</v>
      </c>
      <c r="AT67" s="383"/>
      <c r="AU67" s="384"/>
      <c r="AV67" s="302">
        <f>+AS65+AT65+AU65+AV65</f>
        <v>0</v>
      </c>
      <c r="AX67" s="382" t="s">
        <v>180</v>
      </c>
      <c r="AY67" s="383"/>
      <c r="AZ67" s="384"/>
      <c r="BA67" s="302">
        <f>+AX65+AY65+AZ65+BA65</f>
        <v>0</v>
      </c>
      <c r="BC67" s="382" t="s">
        <v>180</v>
      </c>
      <c r="BD67" s="383"/>
      <c r="BE67" s="384"/>
      <c r="BF67" s="302">
        <f>+BC65+BD65+BE65+BF65</f>
        <v>0</v>
      </c>
      <c r="BI67" s="382" t="s">
        <v>181</v>
      </c>
      <c r="BJ67" s="383"/>
      <c r="BK67" s="384"/>
      <c r="BL67" s="302">
        <f>SUM(BI65:BL65)</f>
        <v>0</v>
      </c>
      <c r="BM67" s="304"/>
      <c r="BN67" s="382" t="s">
        <v>180</v>
      </c>
      <c r="BO67" s="383"/>
      <c r="BP67" s="384"/>
      <c r="BQ67" s="302">
        <f>SUM(BN65:BQ65)</f>
        <v>0</v>
      </c>
      <c r="BS67" s="382" t="s">
        <v>180</v>
      </c>
      <c r="BT67" s="383"/>
      <c r="BU67" s="384"/>
      <c r="BV67" s="302">
        <f>SUM(BS65:BV65)</f>
        <v>0</v>
      </c>
      <c r="BX67" s="382" t="s">
        <v>180</v>
      </c>
      <c r="BY67" s="383"/>
      <c r="BZ67" s="384"/>
      <c r="CA67" s="302">
        <f>SUM(BX65:CA65)</f>
        <v>0</v>
      </c>
      <c r="CC67" s="382" t="s">
        <v>180</v>
      </c>
      <c r="CD67" s="383"/>
      <c r="CE67" s="384"/>
      <c r="CF67" s="302">
        <f>SUM(CC65:CF65)</f>
        <v>0</v>
      </c>
      <c r="CH67" s="382" t="s">
        <v>182</v>
      </c>
      <c r="CI67" s="383"/>
      <c r="CJ67" s="384"/>
      <c r="CK67" s="302">
        <f>SUM(CH65:CK65)</f>
        <v>0</v>
      </c>
      <c r="CM67" s="382" t="s">
        <v>180</v>
      </c>
      <c r="CN67" s="383"/>
      <c r="CO67" s="384"/>
      <c r="CP67" s="302">
        <f>SUM(CM65:CP65)</f>
        <v>0</v>
      </c>
      <c r="CR67" s="382" t="s">
        <v>180</v>
      </c>
      <c r="CS67" s="383"/>
      <c r="CT67" s="384"/>
      <c r="CU67" s="302">
        <f>SUM(CR65:CU65)</f>
        <v>0</v>
      </c>
      <c r="CW67" s="382" t="s">
        <v>180</v>
      </c>
      <c r="CX67" s="383"/>
      <c r="CY67" s="384"/>
      <c r="CZ67" s="302">
        <f>SUM(CW65:CZ65)</f>
        <v>0</v>
      </c>
      <c r="DB67" s="382" t="s">
        <v>180</v>
      </c>
      <c r="DC67" s="383"/>
      <c r="DD67" s="384"/>
      <c r="DE67" s="302">
        <f>SUM(DB65:DE65)</f>
        <v>0</v>
      </c>
      <c r="DG67" s="382" t="s">
        <v>182</v>
      </c>
      <c r="DH67" s="383"/>
      <c r="DI67" s="384"/>
      <c r="DJ67" s="302">
        <f>SUM(DG65:DJ65)</f>
        <v>1034</v>
      </c>
    </row>
    <row r="70" spans="1:114" x14ac:dyDescent="0.3">
      <c r="A70" s="204" t="s">
        <v>23</v>
      </c>
      <c r="B70" s="204"/>
      <c r="D70" s="360">
        <f>Examenprogramma!$B$25</f>
        <v>44388</v>
      </c>
      <c r="E70" s="360"/>
      <c r="F70" s="360"/>
      <c r="G70" s="360"/>
      <c r="H70" s="360"/>
      <c r="J70" s="201"/>
      <c r="K70" s="201"/>
      <c r="L70" s="201"/>
      <c r="M70" s="201"/>
      <c r="O70" s="201"/>
      <c r="P70" s="201"/>
      <c r="Q70" s="201"/>
      <c r="R70" s="201"/>
      <c r="T70" s="201"/>
      <c r="U70" s="201"/>
      <c r="V70" s="201"/>
      <c r="W70" s="201"/>
      <c r="AN70" s="201"/>
      <c r="AO70" s="201"/>
      <c r="AP70" s="201"/>
      <c r="AQ70" s="201"/>
      <c r="AS70" s="201"/>
      <c r="AT70" s="201"/>
      <c r="AU70" s="201"/>
      <c r="AV70" s="201"/>
      <c r="BN70" s="201"/>
      <c r="BO70" s="201"/>
      <c r="BP70" s="201"/>
      <c r="BQ70" s="201"/>
      <c r="BS70" s="201"/>
      <c r="BT70" s="201"/>
      <c r="BU70" s="201"/>
      <c r="BV70" s="201"/>
      <c r="CM70" s="201"/>
      <c r="CN70" s="201"/>
      <c r="CO70" s="201"/>
      <c r="CP70" s="201"/>
      <c r="CR70" s="201"/>
      <c r="CS70" s="201"/>
      <c r="CT70" s="201"/>
      <c r="CU70" s="201"/>
    </row>
    <row r="71" spans="1:114" x14ac:dyDescent="0.3">
      <c r="A71" s="204" t="s">
        <v>24</v>
      </c>
      <c r="B71" s="204"/>
      <c r="D71" s="361" t="str">
        <f>Examenprogramma!$B$26</f>
        <v>Naaldwijk</v>
      </c>
      <c r="E71" s="361"/>
      <c r="F71" s="361"/>
      <c r="G71" s="361"/>
      <c r="H71" s="361"/>
      <c r="J71" s="201"/>
      <c r="K71" s="201"/>
      <c r="L71" s="201"/>
      <c r="M71" s="201"/>
      <c r="O71" s="201"/>
      <c r="P71" s="201"/>
      <c r="Q71" s="201"/>
      <c r="R71" s="201"/>
      <c r="T71" s="201"/>
      <c r="U71" s="201"/>
      <c r="V71" s="201"/>
      <c r="W71" s="201"/>
      <c r="AN71" s="201"/>
      <c r="AO71" s="201"/>
      <c r="AP71" s="201"/>
      <c r="AQ71" s="201"/>
      <c r="AS71" s="201"/>
      <c r="AT71" s="201"/>
      <c r="AU71" s="201"/>
      <c r="AV71" s="201"/>
      <c r="BN71" s="201"/>
      <c r="BO71" s="201"/>
      <c r="BP71" s="201"/>
      <c r="BQ71" s="201"/>
      <c r="BS71" s="201"/>
      <c r="BT71" s="201"/>
      <c r="BU71" s="201"/>
      <c r="BV71" s="201"/>
      <c r="CM71" s="201"/>
      <c r="CN71" s="201"/>
      <c r="CO71" s="201"/>
      <c r="CP71" s="201"/>
      <c r="CR71" s="201"/>
      <c r="CS71" s="201"/>
      <c r="CT71" s="201"/>
      <c r="CU71" s="201"/>
    </row>
    <row r="72" spans="1:114" x14ac:dyDescent="0.3">
      <c r="A72" s="204" t="s">
        <v>20</v>
      </c>
      <c r="B72" s="204"/>
      <c r="D72" s="362" t="str">
        <f>Examenprogramma!$B$27</f>
        <v>M.P. de Groot</v>
      </c>
      <c r="E72" s="362"/>
      <c r="F72" s="362"/>
      <c r="G72" s="362"/>
      <c r="H72" s="362"/>
      <c r="J72" s="201"/>
      <c r="K72" s="201"/>
      <c r="L72" s="201"/>
      <c r="M72" s="201"/>
      <c r="O72" s="201"/>
      <c r="P72" s="201"/>
      <c r="Q72" s="201"/>
      <c r="R72" s="201"/>
      <c r="T72" s="201"/>
      <c r="U72" s="201"/>
      <c r="V72" s="201"/>
      <c r="W72" s="201"/>
      <c r="AN72" s="201"/>
      <c r="AO72" s="201"/>
      <c r="AP72" s="201"/>
      <c r="AQ72" s="201"/>
      <c r="AS72" s="201"/>
      <c r="AT72" s="201"/>
      <c r="AU72" s="201"/>
      <c r="AV72" s="201"/>
      <c r="BN72" s="201"/>
      <c r="BO72" s="201"/>
      <c r="BP72" s="201"/>
      <c r="BQ72" s="201"/>
      <c r="BS72" s="201"/>
      <c r="BT72" s="201"/>
      <c r="BU72" s="201"/>
      <c r="BV72" s="201"/>
      <c r="CM72" s="201"/>
      <c r="CN72" s="201"/>
      <c r="CO72" s="201"/>
      <c r="CP72" s="201"/>
      <c r="CR72" s="201"/>
      <c r="CS72" s="201"/>
      <c r="CT72" s="201"/>
      <c r="CU72" s="201"/>
    </row>
    <row r="86" spans="4:4" x14ac:dyDescent="0.3">
      <c r="D86" s="232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67:CO67"/>
    <mergeCell ref="CR67:CT67"/>
    <mergeCell ref="CW67:CY67"/>
    <mergeCell ref="DB67:DD67"/>
    <mergeCell ref="DG67:DI67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67:CJ67"/>
    <mergeCell ref="B12:B14"/>
    <mergeCell ref="BI67:BK67"/>
    <mergeCell ref="BN67:BP67"/>
    <mergeCell ref="BS67:BU67"/>
    <mergeCell ref="BX67:BZ67"/>
    <mergeCell ref="CC67:CE67"/>
    <mergeCell ref="AI67:AK67"/>
    <mergeCell ref="AN67:AP67"/>
    <mergeCell ref="AS67:AU67"/>
    <mergeCell ref="AX67:AZ67"/>
    <mergeCell ref="BC67:BE67"/>
    <mergeCell ref="J67:L67"/>
    <mergeCell ref="O67:Q67"/>
    <mergeCell ref="T67:V67"/>
    <mergeCell ref="Y67:AA67"/>
    <mergeCell ref="AD67:AF67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70:H70"/>
    <mergeCell ref="D71:H71"/>
    <mergeCell ref="D72:H72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prompt="Selecteer het examenonderdeel" sqref="A44:B44" xr:uid="{00000000-0002-0000-0100-000000000000}">
      <formula1>Examinering</formula1>
    </dataValidation>
    <dataValidation type="list" allowBlank="1" showErrorMessage="1" prompt="Selecteer het examenonderdeel" sqref="I30 D24:H24 I61:I63 I23:I24" xr:uid="{00000000-0002-0000-0100-000001000000}">
      <formula1>Examinering</formula1>
    </dataValidation>
    <dataValidation allowBlank="1" showInputMessage="1" showErrorMessage="1" prompt="Selecteer het examenonderdeel" sqref="A33:B33" xr:uid="{00000000-0002-0000-0100-000002000000}"/>
    <dataValidation allowBlank="1" showErrorMessage="1" prompt="Selecteer het examenonderdeel" sqref="I17:I20 I26:I27" xr:uid="{00000000-0002-0000-0100-000003000000}"/>
    <dataValidation type="list" allowBlank="1" showInputMessage="1" showErrorMessage="1" sqref="A45:B58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3" r:id="rId5" display="Beroepsgericht vak 1" xr:uid="{00000000-0004-0000-0100-000004000000}"/>
    <hyperlink ref="A26" r:id="rId6" display="Beroepsgericht vak 1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Examenprogramma!$A$12:$A$20</xm:f>
          </x14:formula1>
          <xm:sqref>H17:H20 E17:G17 D18:G20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Examenprogramma!$A$12:$A$20</xm:f>
          </x14:formula1>
          <xm:sqref>D23:H23</xm:sqref>
        </x14:dataValidation>
        <x14:dataValidation type="list" allowBlank="1" showErrorMessage="1" prompt="Selecteer het examenonderdeel" xr:uid="{00000000-0002-0000-0100-000007000000}">
          <x14:formula1>
            <xm:f>Examenprogramma!$A$12:$A$20</xm:f>
          </x14:formula1>
          <xm:sqref>D33:H41 D30:H30 D61:H63 D26:H27</xm:sqref>
        </x14:dataValidation>
        <x14:dataValidation type="list" errorStyle="warning" showInputMessage="1" showErrorMessage="1" xr:uid="{00000000-0002-0000-0100-000008000000}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opLeftCell="A19" zoomScale="70" zoomScaleNormal="70" workbookViewId="0">
      <selection activeCell="D26" sqref="D26"/>
    </sheetView>
  </sheetViews>
  <sheetFormatPr defaultColWidth="8.88671875" defaultRowHeight="14.4" x14ac:dyDescent="0.3"/>
  <cols>
    <col min="1" max="1" width="32.6640625" style="310" customWidth="1"/>
    <col min="2" max="3" width="38.44140625" style="310" customWidth="1"/>
    <col min="4" max="5" width="32.6640625" style="310" customWidth="1"/>
    <col min="6" max="6" width="28.33203125" style="310" customWidth="1"/>
    <col min="7" max="16384" width="8.88671875" style="310"/>
  </cols>
  <sheetData>
    <row r="1" spans="1:6" s="309" customFormat="1" ht="15.6" x14ac:dyDescent="0.3">
      <c r="A1" s="394" t="s">
        <v>145</v>
      </c>
      <c r="B1" s="394"/>
      <c r="C1" s="394"/>
      <c r="D1" s="394"/>
      <c r="E1" s="394"/>
      <c r="F1" s="394"/>
    </row>
    <row r="2" spans="1:6" x14ac:dyDescent="0.3">
      <c r="A2" s="318" t="s">
        <v>141</v>
      </c>
      <c r="B2" s="393" t="str">
        <f>+Opleidingsplan!D3</f>
        <v>MBO | Greenport</v>
      </c>
      <c r="C2" s="393"/>
      <c r="D2" s="393"/>
      <c r="E2" s="393"/>
      <c r="F2" s="393"/>
    </row>
    <row r="3" spans="1:6" x14ac:dyDescent="0.3">
      <c r="A3" s="318" t="s">
        <v>22</v>
      </c>
      <c r="B3" s="393" t="str">
        <f>B26</f>
        <v>Naaldwijk</v>
      </c>
      <c r="C3" s="393"/>
      <c r="D3" s="393"/>
      <c r="E3" s="393"/>
      <c r="F3" s="393"/>
    </row>
    <row r="4" spans="1:6" x14ac:dyDescent="0.3">
      <c r="A4" s="318" t="s">
        <v>26</v>
      </c>
      <c r="B4" s="393" t="str">
        <f>+Opleidingsplan!D5</f>
        <v>Assistent logistiek</v>
      </c>
      <c r="C4" s="393"/>
      <c r="D4" s="393"/>
      <c r="E4" s="393"/>
      <c r="F4" s="393"/>
    </row>
    <row r="5" spans="1:6" x14ac:dyDescent="0.3">
      <c r="A5" s="318" t="s">
        <v>140</v>
      </c>
      <c r="B5" s="393" t="str">
        <f>+Opleidingsplan!D6</f>
        <v>2021-2022</v>
      </c>
      <c r="C5" s="393"/>
      <c r="D5" s="393"/>
      <c r="E5" s="393"/>
      <c r="F5" s="393"/>
    </row>
    <row r="6" spans="1:6" ht="14.4" customHeight="1" x14ac:dyDescent="0.3">
      <c r="A6" s="318" t="s">
        <v>139</v>
      </c>
      <c r="B6" s="393" t="str">
        <f>+Opleidingsplan!D7</f>
        <v>Entree 23110 (Assistent logistiek)</v>
      </c>
      <c r="C6" s="393"/>
      <c r="D6" s="393"/>
      <c r="E6" s="393"/>
      <c r="F6" s="393"/>
    </row>
    <row r="7" spans="1:6" x14ac:dyDescent="0.3">
      <c r="A7" s="318" t="s">
        <v>137</v>
      </c>
      <c r="B7" s="393">
        <v>25254</v>
      </c>
      <c r="C7" s="393"/>
      <c r="D7" s="393"/>
      <c r="E7" s="393"/>
      <c r="F7" s="393"/>
    </row>
    <row r="8" spans="1:6" x14ac:dyDescent="0.3">
      <c r="A8" s="318" t="s">
        <v>135</v>
      </c>
      <c r="B8" s="393" t="str">
        <f>+Opleidingsplan!D9</f>
        <v>BBL</v>
      </c>
      <c r="C8" s="393"/>
      <c r="D8" s="393"/>
      <c r="E8" s="393"/>
      <c r="F8" s="393"/>
    </row>
    <row r="9" spans="1:6" x14ac:dyDescent="0.3">
      <c r="A9" s="318" t="s">
        <v>136</v>
      </c>
      <c r="B9" s="393">
        <f>+Opleidingsplan!D10</f>
        <v>1</v>
      </c>
      <c r="C9" s="393"/>
      <c r="D9" s="393"/>
      <c r="E9" s="393"/>
      <c r="F9" s="393"/>
    </row>
    <row r="10" spans="1:6" x14ac:dyDescent="0.3">
      <c r="A10" s="311"/>
    </row>
    <row r="11" spans="1:6" s="313" customFormat="1" ht="73.95" customHeight="1" x14ac:dyDescent="0.3">
      <c r="A11" s="312" t="s">
        <v>185</v>
      </c>
      <c r="B11" s="312" t="s">
        <v>146</v>
      </c>
      <c r="C11" s="312" t="s">
        <v>144</v>
      </c>
      <c r="D11" s="312" t="s">
        <v>921</v>
      </c>
      <c r="E11" s="312" t="s">
        <v>27</v>
      </c>
      <c r="F11" s="312" t="s">
        <v>194</v>
      </c>
    </row>
    <row r="12" spans="1:6" s="316" customFormat="1" ht="37.950000000000003" customHeight="1" x14ac:dyDescent="0.3">
      <c r="A12" s="314" t="s">
        <v>914</v>
      </c>
      <c r="B12" s="314"/>
      <c r="C12" s="314"/>
      <c r="D12" s="395" t="s">
        <v>949</v>
      </c>
      <c r="E12" s="395" t="s">
        <v>936</v>
      </c>
      <c r="F12" s="315" t="s">
        <v>946</v>
      </c>
    </row>
    <row r="13" spans="1:6" s="316" customFormat="1" ht="37.950000000000003" customHeight="1" x14ac:dyDescent="0.3">
      <c r="A13" s="314" t="s">
        <v>915</v>
      </c>
      <c r="B13" s="314"/>
      <c r="C13" s="314"/>
      <c r="D13" s="396"/>
      <c r="E13" s="396"/>
      <c r="F13" s="315" t="s">
        <v>912</v>
      </c>
    </row>
    <row r="14" spans="1:6" s="316" customFormat="1" ht="37.950000000000003" customHeight="1" x14ac:dyDescent="0.3">
      <c r="A14" s="314" t="s">
        <v>916</v>
      </c>
      <c r="B14" s="314"/>
      <c r="C14" s="314"/>
      <c r="D14" s="396"/>
      <c r="E14" s="396"/>
      <c r="F14" s="315" t="s">
        <v>913</v>
      </c>
    </row>
    <row r="15" spans="1:6" s="316" customFormat="1" ht="37.950000000000003" customHeight="1" x14ac:dyDescent="0.3">
      <c r="A15" s="314" t="s">
        <v>917</v>
      </c>
      <c r="B15" s="314"/>
      <c r="C15" s="314"/>
      <c r="D15" s="396"/>
      <c r="E15" s="396"/>
      <c r="F15" s="315" t="s">
        <v>913</v>
      </c>
    </row>
    <row r="16" spans="1:6" s="316" customFormat="1" ht="37.950000000000003" customHeight="1" x14ac:dyDescent="0.3">
      <c r="A16" s="314" t="s">
        <v>918</v>
      </c>
      <c r="B16" s="314"/>
      <c r="C16" s="314"/>
      <c r="D16" s="320" t="s">
        <v>950</v>
      </c>
      <c r="E16" s="397"/>
      <c r="F16" s="315" t="s">
        <v>947</v>
      </c>
    </row>
    <row r="17" spans="1:7" s="316" customFormat="1" ht="105" customHeight="1" x14ac:dyDescent="0.3">
      <c r="A17" s="314" t="s">
        <v>148</v>
      </c>
      <c r="B17" s="314" t="s">
        <v>908</v>
      </c>
      <c r="C17" s="314" t="s">
        <v>909</v>
      </c>
      <c r="D17" s="314"/>
      <c r="E17" s="314" t="s">
        <v>910</v>
      </c>
      <c r="F17" s="315"/>
    </row>
    <row r="18" spans="1:7" s="316" customFormat="1" x14ac:dyDescent="0.3">
      <c r="A18" s="314" t="s">
        <v>0</v>
      </c>
      <c r="B18" s="314"/>
      <c r="C18" s="314"/>
      <c r="D18" s="314"/>
      <c r="E18" s="314" t="s">
        <v>911</v>
      </c>
      <c r="F18" s="315"/>
    </row>
    <row r="19" spans="1:7" s="316" customFormat="1" ht="102" customHeight="1" x14ac:dyDescent="0.3">
      <c r="A19" s="314" t="s">
        <v>920</v>
      </c>
      <c r="B19" s="314" t="s">
        <v>948</v>
      </c>
      <c r="C19" s="314" t="s">
        <v>951</v>
      </c>
      <c r="D19" s="314" t="s">
        <v>173</v>
      </c>
      <c r="E19" s="314" t="s">
        <v>911</v>
      </c>
      <c r="F19" s="315"/>
    </row>
    <row r="20" spans="1:7" s="325" customFormat="1" ht="311.39999999999998" customHeight="1" x14ac:dyDescent="0.3">
      <c r="A20" s="322" t="s">
        <v>935</v>
      </c>
      <c r="B20" s="323" t="s">
        <v>952</v>
      </c>
      <c r="C20" s="324" t="s">
        <v>953</v>
      </c>
      <c r="D20" s="322"/>
      <c r="E20" s="322" t="s">
        <v>919</v>
      </c>
      <c r="F20" s="322"/>
    </row>
    <row r="21" spans="1:7" x14ac:dyDescent="0.3">
      <c r="A21" s="311"/>
    </row>
    <row r="22" spans="1:7" x14ac:dyDescent="0.3">
      <c r="A22" s="311" t="s">
        <v>195</v>
      </c>
    </row>
    <row r="23" spans="1:7" x14ac:dyDescent="0.3">
      <c r="A23" s="319" t="s">
        <v>934</v>
      </c>
    </row>
    <row r="25" spans="1:7" x14ac:dyDescent="0.3">
      <c r="A25" s="204" t="s">
        <v>23</v>
      </c>
      <c r="B25" s="389">
        <v>44388</v>
      </c>
      <c r="C25" s="390"/>
      <c r="D25" s="211"/>
      <c r="E25" s="211"/>
      <c r="F25" s="211"/>
      <c r="G25" s="211"/>
    </row>
    <row r="26" spans="1:7" x14ac:dyDescent="0.3">
      <c r="A26" s="204" t="s">
        <v>24</v>
      </c>
      <c r="B26" s="391" t="s">
        <v>941</v>
      </c>
      <c r="C26" s="392"/>
      <c r="D26" s="211"/>
      <c r="E26" s="211"/>
      <c r="F26" s="211"/>
      <c r="G26" s="211"/>
    </row>
    <row r="27" spans="1:7" x14ac:dyDescent="0.3">
      <c r="A27" s="204" t="s">
        <v>20</v>
      </c>
      <c r="B27" s="391" t="s">
        <v>942</v>
      </c>
      <c r="C27" s="392"/>
      <c r="D27" s="317"/>
      <c r="E27" s="317"/>
      <c r="F27" s="317"/>
      <c r="G27" s="317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dataValidations count="2">
    <dataValidation type="list" allowBlank="1" showInputMessage="1" showErrorMessage="1" sqref="E17:E20" xr:uid="{00000000-0002-0000-0200-000000000000}">
      <formula1>#REF!</formula1>
    </dataValidation>
    <dataValidation type="list" allowBlank="1" showInputMessage="1" showErrorMessage="1" sqref="A12:A20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199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200</v>
      </c>
      <c r="G1" s="24" t="s">
        <v>201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202</v>
      </c>
      <c r="M1" s="27" t="s">
        <v>198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82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83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117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121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122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123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108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111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112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119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120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127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128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129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124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109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110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90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91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92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93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95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96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99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100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101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106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107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113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114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115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116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157</v>
      </c>
      <c r="B35" s="28">
        <v>23195</v>
      </c>
      <c r="C35" s="28" t="s">
        <v>158</v>
      </c>
      <c r="D35" s="28">
        <v>25501</v>
      </c>
      <c r="E35" s="28" t="s">
        <v>159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160</v>
      </c>
      <c r="B36" s="28">
        <v>23169</v>
      </c>
      <c r="C36" s="28" t="s">
        <v>161</v>
      </c>
      <c r="D36" s="28">
        <v>25443</v>
      </c>
      <c r="E36" s="28" t="s">
        <v>162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163</v>
      </c>
      <c r="B37" s="28">
        <v>23171</v>
      </c>
      <c r="C37" s="28" t="s">
        <v>164</v>
      </c>
      <c r="D37" s="28">
        <v>25451</v>
      </c>
      <c r="E37" s="28" t="s">
        <v>165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166</v>
      </c>
      <c r="B38" s="28">
        <v>23173</v>
      </c>
      <c r="C38" s="28" t="s">
        <v>168</v>
      </c>
      <c r="D38" s="28">
        <v>25464</v>
      </c>
      <c r="E38" s="28" t="s">
        <v>167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169</v>
      </c>
      <c r="B39" s="28">
        <v>23192</v>
      </c>
      <c r="C39" s="28" t="s">
        <v>924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154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170</v>
      </c>
      <c r="B40" s="28">
        <v>23192</v>
      </c>
      <c r="C40" s="28" t="s">
        <v>153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154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171</v>
      </c>
      <c r="B41" s="28">
        <v>23192</v>
      </c>
      <c r="C41" s="28" t="s">
        <v>155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154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172</v>
      </c>
      <c r="B42" s="28">
        <v>23192</v>
      </c>
      <c r="C42" s="28" t="s">
        <v>923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154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97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94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86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87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88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89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125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126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84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85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118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102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103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104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105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98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151</v>
      </c>
      <c r="D64" s="31">
        <v>22209</v>
      </c>
      <c r="E64" s="27" t="s">
        <v>150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152</v>
      </c>
      <c r="D65" s="31">
        <v>22209</v>
      </c>
      <c r="E65" s="27" t="s">
        <v>150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153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154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155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154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156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154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888</v>
      </c>
      <c r="B2" s="182" t="s">
        <v>883</v>
      </c>
      <c r="C2" s="182" t="s">
        <v>887</v>
      </c>
      <c r="D2" s="183" t="s">
        <v>204</v>
      </c>
      <c r="E2" s="184" t="s">
        <v>40</v>
      </c>
      <c r="F2" s="185"/>
      <c r="G2" s="185" t="s">
        <v>884</v>
      </c>
      <c r="H2" s="185" t="s">
        <v>885</v>
      </c>
      <c r="I2" s="185"/>
      <c r="J2" s="185"/>
      <c r="K2" s="186"/>
      <c r="L2" s="186"/>
      <c r="M2" s="187" t="s">
        <v>906</v>
      </c>
      <c r="N2" s="188"/>
      <c r="O2" s="189" t="s">
        <v>198</v>
      </c>
      <c r="Q2" s="179" t="s">
        <v>203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279</v>
      </c>
      <c r="F3" s="145">
        <v>25001</v>
      </c>
      <c r="G3" s="145"/>
      <c r="H3" s="145" t="s">
        <v>278</v>
      </c>
      <c r="I3" s="145" t="s">
        <v>280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279</v>
      </c>
      <c r="F4" s="145">
        <v>25002</v>
      </c>
      <c r="G4" s="145"/>
      <c r="H4" s="145" t="s">
        <v>278</v>
      </c>
      <c r="I4" s="145" t="s">
        <v>284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285</v>
      </c>
      <c r="F5" s="145">
        <v>25003</v>
      </c>
      <c r="G5" s="145"/>
      <c r="H5" s="145" t="s">
        <v>278</v>
      </c>
      <c r="I5" s="145" t="s">
        <v>286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285</v>
      </c>
      <c r="F6" s="145">
        <v>25004</v>
      </c>
      <c r="G6" s="145"/>
      <c r="H6" s="145" t="s">
        <v>278</v>
      </c>
      <c r="I6" s="145" t="s">
        <v>287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288</v>
      </c>
      <c r="F7" s="145">
        <v>25005</v>
      </c>
      <c r="G7" s="145"/>
      <c r="H7" s="145" t="s">
        <v>278</v>
      </c>
      <c r="I7" s="145" t="s">
        <v>289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288</v>
      </c>
      <c r="F8" s="145">
        <v>25006</v>
      </c>
      <c r="G8" s="145"/>
      <c r="H8" s="145" t="s">
        <v>278</v>
      </c>
      <c r="I8" s="145" t="s">
        <v>290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291</v>
      </c>
      <c r="F9" s="145">
        <v>25007</v>
      </c>
      <c r="G9" s="145"/>
      <c r="H9" s="145" t="s">
        <v>278</v>
      </c>
      <c r="I9" s="145" t="s">
        <v>292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291</v>
      </c>
      <c r="F10" s="145">
        <v>25008</v>
      </c>
      <c r="G10" s="145"/>
      <c r="H10" s="145" t="s">
        <v>278</v>
      </c>
      <c r="I10" s="145" t="s">
        <v>294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291</v>
      </c>
      <c r="F11" s="145">
        <v>25009</v>
      </c>
      <c r="G11" s="145"/>
      <c r="H11" s="145" t="s">
        <v>278</v>
      </c>
      <c r="I11" s="145" t="s">
        <v>293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295</v>
      </c>
      <c r="F12" s="145">
        <v>25010</v>
      </c>
      <c r="G12" s="145"/>
      <c r="H12" s="145" t="s">
        <v>278</v>
      </c>
      <c r="I12" s="145" t="s">
        <v>296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295</v>
      </c>
      <c r="F13" s="145">
        <v>25011</v>
      </c>
      <c r="G13" s="145"/>
      <c r="H13" s="145" t="s">
        <v>278</v>
      </c>
      <c r="I13" s="145" t="s">
        <v>297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298</v>
      </c>
      <c r="F14" s="145">
        <v>25012</v>
      </c>
      <c r="G14" s="145"/>
      <c r="H14" s="145" t="s">
        <v>278</v>
      </c>
      <c r="I14" s="145" t="s">
        <v>299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298</v>
      </c>
      <c r="F15" s="145">
        <v>25013</v>
      </c>
      <c r="G15" s="145"/>
      <c r="H15" s="145" t="s">
        <v>278</v>
      </c>
      <c r="I15" s="145" t="s">
        <v>300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298</v>
      </c>
      <c r="F16" s="145">
        <v>25014</v>
      </c>
      <c r="G16" s="145"/>
      <c r="H16" s="145" t="s">
        <v>278</v>
      </c>
      <c r="I16" s="145" t="s">
        <v>301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302</v>
      </c>
      <c r="F17" s="145">
        <v>25015</v>
      </c>
      <c r="G17" s="145"/>
      <c r="H17" s="145" t="s">
        <v>278</v>
      </c>
      <c r="I17" s="145" t="s">
        <v>303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302</v>
      </c>
      <c r="F18" s="145">
        <v>25016</v>
      </c>
      <c r="G18" s="145"/>
      <c r="H18" s="145" t="s">
        <v>278</v>
      </c>
      <c r="I18" s="145" t="s">
        <v>304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305</v>
      </c>
      <c r="F19" s="145">
        <v>25017</v>
      </c>
      <c r="G19" s="145"/>
      <c r="H19" s="145" t="s">
        <v>278</v>
      </c>
      <c r="I19" s="145" t="s">
        <v>306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305</v>
      </c>
      <c r="F20" s="145">
        <v>25018</v>
      </c>
      <c r="G20" s="145"/>
      <c r="H20" s="145" t="s">
        <v>278</v>
      </c>
      <c r="I20" s="145" t="s">
        <v>309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305</v>
      </c>
      <c r="F21" s="145">
        <v>25019</v>
      </c>
      <c r="G21" s="145"/>
      <c r="H21" s="145" t="s">
        <v>278</v>
      </c>
      <c r="I21" s="145" t="s">
        <v>307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305</v>
      </c>
      <c r="F22" s="145">
        <v>25020</v>
      </c>
      <c r="G22" s="145"/>
      <c r="H22" s="145" t="s">
        <v>278</v>
      </c>
      <c r="I22" s="145" t="s">
        <v>308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310</v>
      </c>
      <c r="F23" s="145">
        <v>25021</v>
      </c>
      <c r="G23" s="145"/>
      <c r="H23" s="145" t="s">
        <v>278</v>
      </c>
      <c r="I23" s="145" t="s">
        <v>311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310</v>
      </c>
      <c r="F24" s="145">
        <v>25022</v>
      </c>
      <c r="G24" s="145"/>
      <c r="H24" s="145" t="s">
        <v>278</v>
      </c>
      <c r="I24" s="145" t="s">
        <v>312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313</v>
      </c>
      <c r="F25" s="145">
        <v>25023</v>
      </c>
      <c r="G25" s="145"/>
      <c r="H25" s="145" t="s">
        <v>278</v>
      </c>
      <c r="I25" s="145" t="s">
        <v>314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313</v>
      </c>
      <c r="F26" s="145">
        <v>25024</v>
      </c>
      <c r="G26" s="145"/>
      <c r="H26" s="145" t="s">
        <v>278</v>
      </c>
      <c r="I26" s="145" t="s">
        <v>315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316</v>
      </c>
      <c r="F27" s="145">
        <v>25025</v>
      </c>
      <c r="G27" s="145"/>
      <c r="H27" s="145" t="s">
        <v>278</v>
      </c>
      <c r="I27" s="145" t="s">
        <v>317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316</v>
      </c>
      <c r="F28" s="145">
        <v>25026</v>
      </c>
      <c r="G28" s="145"/>
      <c r="H28" s="145" t="s">
        <v>278</v>
      </c>
      <c r="I28" s="145" t="s">
        <v>318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319</v>
      </c>
      <c r="F29" s="145">
        <v>25027</v>
      </c>
      <c r="G29" s="145"/>
      <c r="H29" s="145" t="s">
        <v>278</v>
      </c>
      <c r="I29" s="145" t="s">
        <v>320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321</v>
      </c>
      <c r="F30" s="145">
        <v>25028</v>
      </c>
      <c r="G30" s="145"/>
      <c r="H30" s="145" t="s">
        <v>278</v>
      </c>
      <c r="I30" s="145" t="s">
        <v>322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323</v>
      </c>
      <c r="F31" s="145">
        <v>25029</v>
      </c>
      <c r="G31" s="145"/>
      <c r="H31" s="145" t="s">
        <v>278</v>
      </c>
      <c r="I31" s="145" t="s">
        <v>324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323</v>
      </c>
      <c r="F32" s="145">
        <v>25030</v>
      </c>
      <c r="G32" s="145"/>
      <c r="H32" s="145" t="s">
        <v>278</v>
      </c>
      <c r="I32" s="145" t="s">
        <v>325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326</v>
      </c>
      <c r="F33" s="145">
        <v>25031</v>
      </c>
      <c r="G33" s="145"/>
      <c r="H33" s="145" t="s">
        <v>278</v>
      </c>
      <c r="I33" s="145" t="s">
        <v>327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326</v>
      </c>
      <c r="F34" s="145">
        <v>25032</v>
      </c>
      <c r="G34" s="145"/>
      <c r="H34" s="145" t="s">
        <v>278</v>
      </c>
      <c r="I34" s="145" t="s">
        <v>329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326</v>
      </c>
      <c r="F35" s="145">
        <v>25033</v>
      </c>
      <c r="G35" s="145"/>
      <c r="H35" s="145" t="s">
        <v>278</v>
      </c>
      <c r="I35" s="145" t="s">
        <v>330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326</v>
      </c>
      <c r="F36" s="145">
        <v>25034</v>
      </c>
      <c r="G36" s="145"/>
      <c r="H36" s="145" t="s">
        <v>278</v>
      </c>
      <c r="I36" s="145" t="s">
        <v>331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326</v>
      </c>
      <c r="F37" s="145">
        <v>25035</v>
      </c>
      <c r="G37" s="145"/>
      <c r="H37" s="145" t="s">
        <v>278</v>
      </c>
      <c r="I37" s="145" t="s">
        <v>328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332</v>
      </c>
      <c r="F38" s="145">
        <v>25036</v>
      </c>
      <c r="G38" s="145"/>
      <c r="H38" s="145" t="s">
        <v>278</v>
      </c>
      <c r="I38" s="145" t="s">
        <v>333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334</v>
      </c>
      <c r="F39" s="145">
        <v>25037</v>
      </c>
      <c r="G39" s="145"/>
      <c r="H39" s="145" t="s">
        <v>278</v>
      </c>
      <c r="I39" s="145" t="s">
        <v>335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334</v>
      </c>
      <c r="F40" s="145">
        <v>25038</v>
      </c>
      <c r="G40" s="145"/>
      <c r="H40" s="145" t="s">
        <v>278</v>
      </c>
      <c r="I40" s="145" t="s">
        <v>336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337</v>
      </c>
      <c r="F41" s="145">
        <v>25039</v>
      </c>
      <c r="G41" s="145"/>
      <c r="H41" s="145" t="s">
        <v>278</v>
      </c>
      <c r="I41" s="145" t="s">
        <v>338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337</v>
      </c>
      <c r="F42" s="145">
        <v>25040</v>
      </c>
      <c r="G42" s="145"/>
      <c r="H42" s="145" t="s">
        <v>278</v>
      </c>
      <c r="I42" s="145" t="s">
        <v>339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279</v>
      </c>
      <c r="F43" s="145">
        <v>25041</v>
      </c>
      <c r="G43" s="145"/>
      <c r="H43" s="145" t="s">
        <v>278</v>
      </c>
      <c r="I43" s="145" t="s">
        <v>282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279</v>
      </c>
      <c r="F44" s="145">
        <v>25042</v>
      </c>
      <c r="G44" s="145"/>
      <c r="H44" s="145" t="s">
        <v>278</v>
      </c>
      <c r="I44" s="145" t="s">
        <v>281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279</v>
      </c>
      <c r="F45" s="145">
        <v>25043</v>
      </c>
      <c r="G45" s="145"/>
      <c r="H45" s="145" t="s">
        <v>278</v>
      </c>
      <c r="I45" s="145" t="s">
        <v>283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447</v>
      </c>
      <c r="F46" s="145">
        <v>25044</v>
      </c>
      <c r="G46" s="145"/>
      <c r="H46" s="145" t="s">
        <v>446</v>
      </c>
      <c r="I46" s="145" t="s">
        <v>448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447</v>
      </c>
      <c r="F47" s="145">
        <v>25045</v>
      </c>
      <c r="G47" s="145"/>
      <c r="H47" s="145" t="s">
        <v>446</v>
      </c>
      <c r="I47" s="145" t="s">
        <v>449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447</v>
      </c>
      <c r="F48" s="145">
        <v>25046</v>
      </c>
      <c r="G48" s="145"/>
      <c r="H48" s="145" t="s">
        <v>446</v>
      </c>
      <c r="I48" s="145" t="s">
        <v>450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451</v>
      </c>
      <c r="F49" s="145">
        <v>25047</v>
      </c>
      <c r="G49" s="145"/>
      <c r="H49" s="145" t="s">
        <v>446</v>
      </c>
      <c r="I49" s="145" t="s">
        <v>452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453</v>
      </c>
      <c r="F50" s="145">
        <v>25048</v>
      </c>
      <c r="G50" s="145"/>
      <c r="H50" s="145" t="s">
        <v>446</v>
      </c>
      <c r="I50" s="145" t="s">
        <v>454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455</v>
      </c>
      <c r="F51" s="145">
        <v>25049</v>
      </c>
      <c r="G51" s="145"/>
      <c r="H51" s="145" t="s">
        <v>446</v>
      </c>
      <c r="I51" s="145" t="s">
        <v>456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455</v>
      </c>
      <c r="F52" s="145">
        <v>25050</v>
      </c>
      <c r="G52" s="145"/>
      <c r="H52" s="145" t="s">
        <v>446</v>
      </c>
      <c r="I52" s="145" t="s">
        <v>457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455</v>
      </c>
      <c r="F53" s="145">
        <v>25051</v>
      </c>
      <c r="G53" s="145"/>
      <c r="H53" s="145" t="s">
        <v>446</v>
      </c>
      <c r="I53" s="145" t="s">
        <v>458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455</v>
      </c>
      <c r="F54" s="159">
        <v>25052</v>
      </c>
      <c r="G54" s="159"/>
      <c r="H54" s="159" t="s">
        <v>446</v>
      </c>
      <c r="I54" s="159" t="s">
        <v>459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467</v>
      </c>
      <c r="F55" s="162">
        <v>25053</v>
      </c>
      <c r="G55" s="162"/>
      <c r="H55" s="162" t="s">
        <v>446</v>
      </c>
      <c r="I55" s="162" t="s">
        <v>468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469</v>
      </c>
      <c r="F56" s="162">
        <v>25054</v>
      </c>
      <c r="G56" s="162"/>
      <c r="H56" s="162" t="s">
        <v>446</v>
      </c>
      <c r="I56" s="162" t="s">
        <v>470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469</v>
      </c>
      <c r="F57" s="145">
        <v>25055</v>
      </c>
      <c r="G57" s="145"/>
      <c r="H57" s="145" t="s">
        <v>446</v>
      </c>
      <c r="I57" s="145" t="s">
        <v>471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469</v>
      </c>
      <c r="F58" s="145">
        <v>25056</v>
      </c>
      <c r="G58" s="145"/>
      <c r="H58" s="145" t="s">
        <v>446</v>
      </c>
      <c r="I58" s="145" t="s">
        <v>472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473</v>
      </c>
      <c r="F59" s="145">
        <v>25057</v>
      </c>
      <c r="G59" s="145"/>
      <c r="H59" s="145" t="s">
        <v>446</v>
      </c>
      <c r="I59" s="145" t="s">
        <v>474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473</v>
      </c>
      <c r="F60" s="145">
        <v>25058</v>
      </c>
      <c r="G60" s="145"/>
      <c r="H60" s="145" t="s">
        <v>446</v>
      </c>
      <c r="I60" s="145" t="s">
        <v>475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473</v>
      </c>
      <c r="F61" s="145">
        <v>25059</v>
      </c>
      <c r="G61" s="145"/>
      <c r="H61" s="145" t="s">
        <v>446</v>
      </c>
      <c r="I61" s="145" t="s">
        <v>476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480</v>
      </c>
      <c r="F62" s="145">
        <v>25060</v>
      </c>
      <c r="G62" s="145"/>
      <c r="H62" s="145" t="s">
        <v>446</v>
      </c>
      <c r="I62" s="145" t="s">
        <v>481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482</v>
      </c>
      <c r="F63" s="145">
        <v>25061</v>
      </c>
      <c r="G63" s="145"/>
      <c r="H63" s="145" t="s">
        <v>446</v>
      </c>
      <c r="I63" s="145" t="s">
        <v>483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482</v>
      </c>
      <c r="F64" s="145">
        <v>25062</v>
      </c>
      <c r="G64" s="145"/>
      <c r="H64" s="145" t="s">
        <v>446</v>
      </c>
      <c r="I64" s="145" t="s">
        <v>486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482</v>
      </c>
      <c r="F65" s="145">
        <v>25063</v>
      </c>
      <c r="G65" s="145"/>
      <c r="H65" s="145" t="s">
        <v>446</v>
      </c>
      <c r="I65" s="145" t="s">
        <v>484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482</v>
      </c>
      <c r="F66" s="145">
        <v>25064</v>
      </c>
      <c r="G66" s="145"/>
      <c r="H66" s="145" t="s">
        <v>446</v>
      </c>
      <c r="I66" s="145" t="s">
        <v>485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487</v>
      </c>
      <c r="F67" s="145">
        <v>25065</v>
      </c>
      <c r="G67" s="145"/>
      <c r="H67" s="145" t="s">
        <v>446</v>
      </c>
      <c r="I67" s="145" t="s">
        <v>488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487</v>
      </c>
      <c r="F68" s="145">
        <v>25066</v>
      </c>
      <c r="G68" s="145"/>
      <c r="H68" s="145" t="s">
        <v>446</v>
      </c>
      <c r="I68" s="145" t="s">
        <v>489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487</v>
      </c>
      <c r="F69" s="145">
        <v>25067</v>
      </c>
      <c r="G69" s="145"/>
      <c r="H69" s="145" t="s">
        <v>446</v>
      </c>
      <c r="I69" s="145" t="s">
        <v>490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491</v>
      </c>
      <c r="F70" s="145">
        <v>25068</v>
      </c>
      <c r="G70" s="145"/>
      <c r="H70" s="145" t="s">
        <v>446</v>
      </c>
      <c r="I70" s="145" t="s">
        <v>492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460</v>
      </c>
      <c r="F71" s="145">
        <v>25069</v>
      </c>
      <c r="G71" s="145"/>
      <c r="H71" s="145" t="s">
        <v>446</v>
      </c>
      <c r="I71" s="145" t="s">
        <v>461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460</v>
      </c>
      <c r="F72" s="145">
        <v>25070</v>
      </c>
      <c r="G72" s="145"/>
      <c r="H72" s="145" t="s">
        <v>446</v>
      </c>
      <c r="I72" s="145" t="s">
        <v>462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460</v>
      </c>
      <c r="F73" s="145">
        <v>25071</v>
      </c>
      <c r="G73" s="145"/>
      <c r="H73" s="145" t="s">
        <v>446</v>
      </c>
      <c r="I73" s="145" t="s">
        <v>463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464</v>
      </c>
      <c r="F74" s="145">
        <v>25072</v>
      </c>
      <c r="G74" s="145"/>
      <c r="H74" s="145" t="s">
        <v>446</v>
      </c>
      <c r="I74" s="145" t="s">
        <v>465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464</v>
      </c>
      <c r="F75" s="145">
        <v>25073</v>
      </c>
      <c r="G75" s="145"/>
      <c r="H75" s="145" t="s">
        <v>446</v>
      </c>
      <c r="I75" s="145" t="s">
        <v>466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477</v>
      </c>
      <c r="F76" s="145">
        <v>25074</v>
      </c>
      <c r="G76" s="145"/>
      <c r="H76" s="145" t="s">
        <v>446</v>
      </c>
      <c r="I76" s="145" t="s">
        <v>478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477</v>
      </c>
      <c r="F77" s="145">
        <v>25075</v>
      </c>
      <c r="G77" s="145"/>
      <c r="H77" s="145" t="s">
        <v>446</v>
      </c>
      <c r="I77" s="145" t="s">
        <v>479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493</v>
      </c>
      <c r="F78" s="145">
        <v>25076</v>
      </c>
      <c r="G78" s="145"/>
      <c r="H78" s="145" t="s">
        <v>446</v>
      </c>
      <c r="I78" s="145" t="s">
        <v>494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493</v>
      </c>
      <c r="F79" s="145">
        <v>25077</v>
      </c>
      <c r="G79" s="145"/>
      <c r="H79" s="145" t="s">
        <v>446</v>
      </c>
      <c r="I79" s="145" t="s">
        <v>495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206</v>
      </c>
      <c r="F80" s="145">
        <v>25078</v>
      </c>
      <c r="G80" s="145"/>
      <c r="H80" s="145" t="s">
        <v>205</v>
      </c>
      <c r="I80" s="145" t="s">
        <v>207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208</v>
      </c>
      <c r="F81" s="145">
        <v>25079</v>
      </c>
      <c r="G81" s="145"/>
      <c r="H81" s="145" t="s">
        <v>205</v>
      </c>
      <c r="I81" s="145" t="s">
        <v>209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208</v>
      </c>
      <c r="F82" s="145">
        <v>25080</v>
      </c>
      <c r="G82" s="145"/>
      <c r="H82" s="145" t="s">
        <v>205</v>
      </c>
      <c r="I82" s="145" t="s">
        <v>210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211</v>
      </c>
      <c r="F83" s="145">
        <v>25081</v>
      </c>
      <c r="G83" s="145"/>
      <c r="H83" s="145" t="s">
        <v>205</v>
      </c>
      <c r="I83" s="145" t="s">
        <v>212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211</v>
      </c>
      <c r="F84" s="145">
        <v>25082</v>
      </c>
      <c r="G84" s="145"/>
      <c r="H84" s="145" t="s">
        <v>205</v>
      </c>
      <c r="I84" s="145" t="s">
        <v>213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211</v>
      </c>
      <c r="F85" s="145">
        <v>25083</v>
      </c>
      <c r="G85" s="145"/>
      <c r="H85" s="145" t="s">
        <v>205</v>
      </c>
      <c r="I85" s="145" t="s">
        <v>214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211</v>
      </c>
      <c r="F86" s="145">
        <v>25084</v>
      </c>
      <c r="G86" s="145"/>
      <c r="H86" s="145" t="s">
        <v>205</v>
      </c>
      <c r="I86" s="145" t="s">
        <v>215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216</v>
      </c>
      <c r="F87" s="145">
        <v>25085</v>
      </c>
      <c r="G87" s="145"/>
      <c r="H87" s="145" t="s">
        <v>205</v>
      </c>
      <c r="I87" s="145" t="s">
        <v>217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219</v>
      </c>
      <c r="F88" s="145">
        <v>25086</v>
      </c>
      <c r="G88" s="145"/>
      <c r="H88" s="145" t="s">
        <v>205</v>
      </c>
      <c r="I88" s="145" t="s">
        <v>220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219</v>
      </c>
      <c r="F89" s="145">
        <v>25087</v>
      </c>
      <c r="G89" s="145"/>
      <c r="H89" s="145" t="s">
        <v>205</v>
      </c>
      <c r="I89" s="145" t="s">
        <v>221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219</v>
      </c>
      <c r="F90" s="145">
        <v>25088</v>
      </c>
      <c r="G90" s="145"/>
      <c r="H90" s="145" t="s">
        <v>205</v>
      </c>
      <c r="I90" s="145" t="s">
        <v>222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219</v>
      </c>
      <c r="F91" s="145">
        <v>25089</v>
      </c>
      <c r="G91" s="145"/>
      <c r="H91" s="145" t="s">
        <v>205</v>
      </c>
      <c r="I91" s="145" t="s">
        <v>223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219</v>
      </c>
      <c r="F92" s="145">
        <v>25090</v>
      </c>
      <c r="G92" s="145"/>
      <c r="H92" s="145" t="s">
        <v>205</v>
      </c>
      <c r="I92" s="145" t="s">
        <v>224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225</v>
      </c>
      <c r="F93" s="145">
        <v>25091</v>
      </c>
      <c r="G93" s="145"/>
      <c r="H93" s="145" t="s">
        <v>205</v>
      </c>
      <c r="I93" s="145" t="s">
        <v>226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225</v>
      </c>
      <c r="F94" s="145">
        <v>25092</v>
      </c>
      <c r="G94" s="145"/>
      <c r="H94" s="145" t="s">
        <v>205</v>
      </c>
      <c r="I94" s="145" t="s">
        <v>227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225</v>
      </c>
      <c r="F95" s="145">
        <v>25093</v>
      </c>
      <c r="G95" s="145"/>
      <c r="H95" s="145" t="s">
        <v>205</v>
      </c>
      <c r="I95" s="145" t="s">
        <v>230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225</v>
      </c>
      <c r="F96" s="145">
        <v>25094</v>
      </c>
      <c r="G96" s="145"/>
      <c r="H96" s="145" t="s">
        <v>205</v>
      </c>
      <c r="I96" s="145" t="s">
        <v>228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225</v>
      </c>
      <c r="F97" s="145">
        <v>25095</v>
      </c>
      <c r="G97" s="145"/>
      <c r="H97" s="145" t="s">
        <v>205</v>
      </c>
      <c r="I97" s="145" t="s">
        <v>231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225</v>
      </c>
      <c r="F98" s="145">
        <v>25096</v>
      </c>
      <c r="G98" s="145"/>
      <c r="H98" s="145" t="s">
        <v>205</v>
      </c>
      <c r="I98" s="145" t="s">
        <v>229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225</v>
      </c>
      <c r="F99" s="145">
        <v>25097</v>
      </c>
      <c r="G99" s="145"/>
      <c r="H99" s="145" t="s">
        <v>205</v>
      </c>
      <c r="I99" s="145" t="s">
        <v>232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225</v>
      </c>
      <c r="F100" s="145">
        <v>25098</v>
      </c>
      <c r="G100" s="145"/>
      <c r="H100" s="145" t="s">
        <v>205</v>
      </c>
      <c r="I100" s="145" t="s">
        <v>233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234</v>
      </c>
      <c r="F101" s="145">
        <v>25099</v>
      </c>
      <c r="G101" s="145"/>
      <c r="H101" s="145" t="s">
        <v>205</v>
      </c>
      <c r="I101" s="145" t="s">
        <v>235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234</v>
      </c>
      <c r="F102" s="145">
        <v>25100</v>
      </c>
      <c r="G102" s="145"/>
      <c r="H102" s="145" t="s">
        <v>205</v>
      </c>
      <c r="I102" s="145" t="s">
        <v>236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234</v>
      </c>
      <c r="F103" s="145">
        <v>25101</v>
      </c>
      <c r="G103" s="145"/>
      <c r="H103" s="145" t="s">
        <v>205</v>
      </c>
      <c r="I103" s="145" t="s">
        <v>237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238</v>
      </c>
      <c r="F104" s="145">
        <v>25102</v>
      </c>
      <c r="G104" s="145"/>
      <c r="H104" s="145" t="s">
        <v>205</v>
      </c>
      <c r="I104" s="145" t="s">
        <v>239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238</v>
      </c>
      <c r="F105" s="145">
        <v>25103</v>
      </c>
      <c r="G105" s="145"/>
      <c r="H105" s="145" t="s">
        <v>205</v>
      </c>
      <c r="I105" s="145" t="s">
        <v>240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241</v>
      </c>
      <c r="F106" s="145">
        <v>25104</v>
      </c>
      <c r="G106" s="145"/>
      <c r="H106" s="145" t="s">
        <v>205</v>
      </c>
      <c r="I106" s="145" t="s">
        <v>242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241</v>
      </c>
      <c r="F107" s="145">
        <v>25105</v>
      </c>
      <c r="G107" s="145"/>
      <c r="H107" s="145" t="s">
        <v>205</v>
      </c>
      <c r="I107" s="145" t="s">
        <v>243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241</v>
      </c>
      <c r="F108" s="145">
        <v>25106</v>
      </c>
      <c r="G108" s="145"/>
      <c r="H108" s="145" t="s">
        <v>205</v>
      </c>
      <c r="I108" s="145" t="s">
        <v>244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241</v>
      </c>
      <c r="F109" s="145">
        <v>25107</v>
      </c>
      <c r="G109" s="145"/>
      <c r="H109" s="145" t="s">
        <v>205</v>
      </c>
      <c r="I109" s="145" t="s">
        <v>245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241</v>
      </c>
      <c r="F110" s="145">
        <v>25108</v>
      </c>
      <c r="G110" s="145"/>
      <c r="H110" s="145" t="s">
        <v>205</v>
      </c>
      <c r="I110" s="145" t="s">
        <v>246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247</v>
      </c>
      <c r="F111" s="145">
        <v>25109</v>
      </c>
      <c r="G111" s="145"/>
      <c r="H111" s="145" t="s">
        <v>205</v>
      </c>
      <c r="I111" s="145" t="s">
        <v>248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247</v>
      </c>
      <c r="F112" s="145">
        <v>25111</v>
      </c>
      <c r="G112" s="145"/>
      <c r="H112" s="145" t="s">
        <v>205</v>
      </c>
      <c r="I112" s="145" t="s">
        <v>249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247</v>
      </c>
      <c r="F113" s="145">
        <v>25113</v>
      </c>
      <c r="G113" s="145"/>
      <c r="H113" s="145" t="s">
        <v>205</v>
      </c>
      <c r="I113" s="153" t="s">
        <v>250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251</v>
      </c>
      <c r="F114" s="145">
        <v>25114</v>
      </c>
      <c r="G114" s="145"/>
      <c r="H114" s="145" t="s">
        <v>205</v>
      </c>
      <c r="I114" s="145" t="s">
        <v>252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251</v>
      </c>
      <c r="F115" s="145">
        <v>25115</v>
      </c>
      <c r="G115" s="145"/>
      <c r="H115" s="145" t="s">
        <v>205</v>
      </c>
      <c r="I115" s="145" t="s">
        <v>253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257</v>
      </c>
      <c r="F116" s="145">
        <v>25116</v>
      </c>
      <c r="G116" s="145"/>
      <c r="H116" s="145" t="s">
        <v>205</v>
      </c>
      <c r="I116" s="145" t="s">
        <v>258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257</v>
      </c>
      <c r="F117" s="145">
        <v>25117</v>
      </c>
      <c r="G117" s="145"/>
      <c r="H117" s="145" t="s">
        <v>205</v>
      </c>
      <c r="I117" s="145" t="s">
        <v>259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260</v>
      </c>
      <c r="F118" s="145">
        <v>25118</v>
      </c>
      <c r="G118" s="145"/>
      <c r="H118" s="145" t="s">
        <v>205</v>
      </c>
      <c r="I118" s="145" t="s">
        <v>261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267</v>
      </c>
      <c r="F119" s="145">
        <v>25119</v>
      </c>
      <c r="G119" s="145"/>
      <c r="H119" s="145" t="s">
        <v>205</v>
      </c>
      <c r="I119" s="145" t="s">
        <v>268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267</v>
      </c>
      <c r="F120" s="145">
        <v>25120</v>
      </c>
      <c r="G120" s="145"/>
      <c r="H120" s="145" t="s">
        <v>205</v>
      </c>
      <c r="I120" s="145" t="s">
        <v>269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267</v>
      </c>
      <c r="F121" s="145">
        <v>25121</v>
      </c>
      <c r="G121" s="145"/>
      <c r="H121" s="145" t="s">
        <v>205</v>
      </c>
      <c r="I121" s="145" t="s">
        <v>270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267</v>
      </c>
      <c r="F122" s="145">
        <v>25122</v>
      </c>
      <c r="G122" s="145"/>
      <c r="H122" s="145" t="s">
        <v>205</v>
      </c>
      <c r="I122" s="145" t="s">
        <v>271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267</v>
      </c>
      <c r="F123" s="145">
        <v>25123</v>
      </c>
      <c r="G123" s="145"/>
      <c r="H123" s="145" t="s">
        <v>205</v>
      </c>
      <c r="I123" s="145" t="s">
        <v>272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267</v>
      </c>
      <c r="F124" s="145">
        <v>25124</v>
      </c>
      <c r="G124" s="145"/>
      <c r="H124" s="145" t="s">
        <v>205</v>
      </c>
      <c r="I124" s="145" t="s">
        <v>273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216</v>
      </c>
      <c r="F125" s="145">
        <v>25125</v>
      </c>
      <c r="G125" s="145"/>
      <c r="H125" s="145" t="s">
        <v>205</v>
      </c>
      <c r="I125" s="145" t="s">
        <v>218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254</v>
      </c>
      <c r="F126" s="145">
        <v>25126</v>
      </c>
      <c r="G126" s="145"/>
      <c r="H126" s="145" t="s">
        <v>205</v>
      </c>
      <c r="I126" s="145" t="s">
        <v>255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254</v>
      </c>
      <c r="F127" s="145">
        <v>25127</v>
      </c>
      <c r="G127" s="145"/>
      <c r="H127" s="145" t="s">
        <v>205</v>
      </c>
      <c r="I127" s="145" t="s">
        <v>256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260</v>
      </c>
      <c r="F128" s="145">
        <v>25128</v>
      </c>
      <c r="G128" s="145"/>
      <c r="H128" s="145" t="s">
        <v>205</v>
      </c>
      <c r="I128" s="145" t="s">
        <v>262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263</v>
      </c>
      <c r="F129" s="145">
        <v>25129</v>
      </c>
      <c r="G129" s="145"/>
      <c r="H129" s="145" t="s">
        <v>205</v>
      </c>
      <c r="I129" s="145" t="s">
        <v>264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263</v>
      </c>
      <c r="F130" s="145">
        <v>25130</v>
      </c>
      <c r="G130" s="145"/>
      <c r="H130" s="145" t="s">
        <v>205</v>
      </c>
      <c r="I130" s="145" t="s">
        <v>265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674</v>
      </c>
      <c r="F131" s="145">
        <v>25131</v>
      </c>
      <c r="G131" s="145"/>
      <c r="H131" s="145" t="s">
        <v>673</v>
      </c>
      <c r="I131" s="145" t="s">
        <v>675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676</v>
      </c>
      <c r="F132" s="145">
        <v>25132</v>
      </c>
      <c r="G132" s="145"/>
      <c r="H132" s="145" t="s">
        <v>673</v>
      </c>
      <c r="I132" s="145" t="s">
        <v>677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676</v>
      </c>
      <c r="F133" s="145">
        <v>25133</v>
      </c>
      <c r="G133" s="145"/>
      <c r="H133" s="145" t="s">
        <v>673</v>
      </c>
      <c r="I133" s="145" t="s">
        <v>678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676</v>
      </c>
      <c r="F134" s="145">
        <v>25134</v>
      </c>
      <c r="G134" s="145"/>
      <c r="H134" s="145" t="s">
        <v>673</v>
      </c>
      <c r="I134" s="145" t="s">
        <v>681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676</v>
      </c>
      <c r="F135" s="145">
        <v>25135</v>
      </c>
      <c r="G135" s="145"/>
      <c r="H135" s="145" t="s">
        <v>673</v>
      </c>
      <c r="I135" s="145" t="s">
        <v>682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676</v>
      </c>
      <c r="F136" s="145">
        <v>25136</v>
      </c>
      <c r="G136" s="145"/>
      <c r="H136" s="145" t="s">
        <v>673</v>
      </c>
      <c r="I136" s="145" t="s">
        <v>679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676</v>
      </c>
      <c r="F137" s="145">
        <v>25137</v>
      </c>
      <c r="G137" s="145"/>
      <c r="H137" s="145" t="s">
        <v>673</v>
      </c>
      <c r="I137" s="145" t="s">
        <v>680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683</v>
      </c>
      <c r="F138" s="145">
        <v>25138</v>
      </c>
      <c r="G138" s="145"/>
      <c r="H138" s="145" t="s">
        <v>673</v>
      </c>
      <c r="I138" s="145" t="s">
        <v>684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683</v>
      </c>
      <c r="F139" s="145">
        <v>25139</v>
      </c>
      <c r="G139" s="145"/>
      <c r="H139" s="145" t="s">
        <v>673</v>
      </c>
      <c r="I139" s="145" t="s">
        <v>686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683</v>
      </c>
      <c r="F140" s="145">
        <v>25140</v>
      </c>
      <c r="G140" s="145"/>
      <c r="H140" s="145" t="s">
        <v>673</v>
      </c>
      <c r="I140" s="145" t="s">
        <v>685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687</v>
      </c>
      <c r="F141" s="145">
        <v>25141</v>
      </c>
      <c r="G141" s="145"/>
      <c r="H141" s="145" t="s">
        <v>673</v>
      </c>
      <c r="I141" s="145" t="s">
        <v>688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687</v>
      </c>
      <c r="F142" s="145">
        <v>25142</v>
      </c>
      <c r="G142" s="145"/>
      <c r="H142" s="145" t="s">
        <v>673</v>
      </c>
      <c r="I142" s="145" t="s">
        <v>689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687</v>
      </c>
      <c r="F143" s="145">
        <v>25143</v>
      </c>
      <c r="G143" s="145"/>
      <c r="H143" s="145" t="s">
        <v>673</v>
      </c>
      <c r="I143" s="145" t="s">
        <v>690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687</v>
      </c>
      <c r="F144" s="145">
        <v>25144</v>
      </c>
      <c r="G144" s="145"/>
      <c r="H144" s="145" t="s">
        <v>673</v>
      </c>
      <c r="I144" s="145" t="s">
        <v>691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692</v>
      </c>
      <c r="F145" s="145">
        <v>25145</v>
      </c>
      <c r="G145" s="145"/>
      <c r="H145" s="145" t="s">
        <v>673</v>
      </c>
      <c r="I145" s="145" t="s">
        <v>693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692</v>
      </c>
      <c r="F146" s="145">
        <v>25146</v>
      </c>
      <c r="G146" s="145"/>
      <c r="H146" s="145" t="s">
        <v>673</v>
      </c>
      <c r="I146" s="145" t="s">
        <v>694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695</v>
      </c>
      <c r="F147" s="145">
        <v>25147</v>
      </c>
      <c r="G147" s="145"/>
      <c r="H147" s="145" t="s">
        <v>673</v>
      </c>
      <c r="I147" s="145" t="s">
        <v>696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695</v>
      </c>
      <c r="F148" s="145">
        <v>25148</v>
      </c>
      <c r="G148" s="145"/>
      <c r="H148" s="145" t="s">
        <v>673</v>
      </c>
      <c r="I148" s="145" t="s">
        <v>697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698</v>
      </c>
      <c r="F149" s="145">
        <v>25149</v>
      </c>
      <c r="G149" s="145"/>
      <c r="H149" s="145" t="s">
        <v>673</v>
      </c>
      <c r="I149" s="145" t="s">
        <v>699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698</v>
      </c>
      <c r="F150" s="145">
        <v>25150</v>
      </c>
      <c r="G150" s="145"/>
      <c r="H150" s="145" t="s">
        <v>673</v>
      </c>
      <c r="I150" s="145" t="s">
        <v>700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701</v>
      </c>
      <c r="F151" s="145">
        <v>25151</v>
      </c>
      <c r="G151" s="145"/>
      <c r="H151" s="145" t="s">
        <v>673</v>
      </c>
      <c r="I151" s="145" t="s">
        <v>702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701</v>
      </c>
      <c r="F152" s="145">
        <v>25152</v>
      </c>
      <c r="G152" s="145"/>
      <c r="H152" s="145" t="s">
        <v>673</v>
      </c>
      <c r="I152" s="145" t="s">
        <v>703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159</v>
      </c>
      <c r="F153" s="167">
        <v>25153</v>
      </c>
      <c r="G153" s="167"/>
      <c r="H153" s="167" t="s">
        <v>648</v>
      </c>
      <c r="I153" s="167" t="s">
        <v>649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159</v>
      </c>
      <c r="F154" s="167">
        <v>25154</v>
      </c>
      <c r="G154" s="167"/>
      <c r="H154" s="167" t="s">
        <v>648</v>
      </c>
      <c r="I154" s="167" t="s">
        <v>650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159</v>
      </c>
      <c r="F155" s="167">
        <v>25155</v>
      </c>
      <c r="G155" s="167"/>
      <c r="H155" s="167" t="s">
        <v>648</v>
      </c>
      <c r="I155" s="167" t="s">
        <v>651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655</v>
      </c>
      <c r="F156" s="145">
        <v>25158</v>
      </c>
      <c r="G156" s="145"/>
      <c r="H156" s="145" t="s">
        <v>648</v>
      </c>
      <c r="I156" s="145" t="s">
        <v>656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657</v>
      </c>
      <c r="F157" s="145">
        <v>25159</v>
      </c>
      <c r="G157" s="145"/>
      <c r="H157" s="145" t="s">
        <v>648</v>
      </c>
      <c r="I157" s="145" t="s">
        <v>658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659</v>
      </c>
      <c r="F158" s="145">
        <v>25160</v>
      </c>
      <c r="G158" s="145"/>
      <c r="H158" s="145" t="s">
        <v>648</v>
      </c>
      <c r="I158" s="145" t="s">
        <v>660</v>
      </c>
      <c r="J158" s="145">
        <v>4</v>
      </c>
      <c r="K158" s="146">
        <v>1.1000000000000001</v>
      </c>
      <c r="L158" s="190" t="s">
        <v>276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659</v>
      </c>
      <c r="F159" s="145">
        <v>25161</v>
      </c>
      <c r="G159" s="145"/>
      <c r="H159" s="145" t="s">
        <v>648</v>
      </c>
      <c r="I159" s="145" t="s">
        <v>661</v>
      </c>
      <c r="J159" s="145">
        <v>4</v>
      </c>
      <c r="K159" s="146">
        <v>1.1000000000000001</v>
      </c>
      <c r="L159" s="190" t="s">
        <v>276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662</v>
      </c>
      <c r="F160" s="145">
        <v>25162</v>
      </c>
      <c r="G160" s="145"/>
      <c r="H160" s="145" t="s">
        <v>648</v>
      </c>
      <c r="I160" s="145" t="s">
        <v>663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664</v>
      </c>
      <c r="F161" s="145">
        <v>25163</v>
      </c>
      <c r="G161" s="145"/>
      <c r="H161" s="145" t="s">
        <v>648</v>
      </c>
      <c r="I161" s="145" t="s">
        <v>665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664</v>
      </c>
      <c r="F162" s="145">
        <v>25164</v>
      </c>
      <c r="G162" s="145"/>
      <c r="H162" s="145" t="s">
        <v>648</v>
      </c>
      <c r="I162" s="145" t="s">
        <v>666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667</v>
      </c>
      <c r="F163" s="145">
        <v>25165</v>
      </c>
      <c r="G163" s="145"/>
      <c r="H163" s="145" t="s">
        <v>648</v>
      </c>
      <c r="I163" s="145" t="s">
        <v>668</v>
      </c>
      <c r="J163" s="145">
        <v>4</v>
      </c>
      <c r="K163" s="146">
        <v>1.1000000000000001</v>
      </c>
      <c r="L163" s="190" t="s">
        <v>276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669</v>
      </c>
      <c r="F164" s="145">
        <v>25166</v>
      </c>
      <c r="G164" s="145"/>
      <c r="H164" s="145" t="s">
        <v>648</v>
      </c>
      <c r="I164" s="145" t="s">
        <v>670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671</v>
      </c>
      <c r="F165" s="145">
        <v>25167</v>
      </c>
      <c r="G165" s="145"/>
      <c r="H165" s="145" t="s">
        <v>648</v>
      </c>
      <c r="I165" s="145" t="s">
        <v>672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736</v>
      </c>
      <c r="F166" s="145">
        <v>25168</v>
      </c>
      <c r="G166" s="145"/>
      <c r="H166" s="145" t="s">
        <v>735</v>
      </c>
      <c r="I166" s="145" t="s">
        <v>737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736</v>
      </c>
      <c r="F167" s="145">
        <v>25169</v>
      </c>
      <c r="G167" s="145"/>
      <c r="H167" s="145" t="s">
        <v>735</v>
      </c>
      <c r="I167" s="145" t="s">
        <v>738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736</v>
      </c>
      <c r="F168" s="145">
        <v>25170</v>
      </c>
      <c r="G168" s="145"/>
      <c r="H168" s="145" t="s">
        <v>735</v>
      </c>
      <c r="I168" s="145" t="s">
        <v>739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736</v>
      </c>
      <c r="F169" s="145">
        <v>25171</v>
      </c>
      <c r="G169" s="145"/>
      <c r="H169" s="145" t="s">
        <v>735</v>
      </c>
      <c r="I169" s="145" t="s">
        <v>740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741</v>
      </c>
      <c r="F170" s="145">
        <v>25172</v>
      </c>
      <c r="G170" s="145"/>
      <c r="H170" s="145" t="s">
        <v>735</v>
      </c>
      <c r="I170" s="145" t="s">
        <v>742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741</v>
      </c>
      <c r="F171" s="145">
        <v>25173</v>
      </c>
      <c r="G171" s="145"/>
      <c r="H171" s="145" t="s">
        <v>735</v>
      </c>
      <c r="I171" s="145" t="s">
        <v>744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741</v>
      </c>
      <c r="F172" s="145">
        <v>25174</v>
      </c>
      <c r="G172" s="145"/>
      <c r="H172" s="145" t="s">
        <v>735</v>
      </c>
      <c r="I172" s="145" t="s">
        <v>743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745</v>
      </c>
      <c r="F173" s="145">
        <v>25175</v>
      </c>
      <c r="G173" s="145"/>
      <c r="H173" s="145" t="s">
        <v>735</v>
      </c>
      <c r="I173" s="145" t="s">
        <v>746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747</v>
      </c>
      <c r="F174" s="145">
        <v>25176</v>
      </c>
      <c r="G174" s="145"/>
      <c r="H174" s="145" t="s">
        <v>735</v>
      </c>
      <c r="I174" s="145" t="s">
        <v>748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747</v>
      </c>
      <c r="F175" s="145">
        <v>25177</v>
      </c>
      <c r="G175" s="145"/>
      <c r="H175" s="145" t="s">
        <v>735</v>
      </c>
      <c r="I175" s="145" t="s">
        <v>749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747</v>
      </c>
      <c r="F176" s="145">
        <v>25178</v>
      </c>
      <c r="G176" s="145"/>
      <c r="H176" s="145" t="s">
        <v>735</v>
      </c>
      <c r="I176" s="145" t="s">
        <v>750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751</v>
      </c>
      <c r="F177" s="145">
        <v>25179</v>
      </c>
      <c r="G177" s="145"/>
      <c r="H177" s="145" t="s">
        <v>735</v>
      </c>
      <c r="I177" s="145" t="s">
        <v>752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751</v>
      </c>
      <c r="F178" s="145">
        <v>25180</v>
      </c>
      <c r="G178" s="145"/>
      <c r="H178" s="145" t="s">
        <v>735</v>
      </c>
      <c r="I178" s="145" t="s">
        <v>755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751</v>
      </c>
      <c r="F179" s="145">
        <v>25181</v>
      </c>
      <c r="G179" s="145"/>
      <c r="H179" s="145" t="s">
        <v>735</v>
      </c>
      <c r="I179" s="145" t="s">
        <v>753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751</v>
      </c>
      <c r="F180" s="145">
        <v>25182</v>
      </c>
      <c r="G180" s="145"/>
      <c r="H180" s="145" t="s">
        <v>735</v>
      </c>
      <c r="I180" s="145" t="s">
        <v>754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760</v>
      </c>
      <c r="F181" s="145">
        <v>25183</v>
      </c>
      <c r="G181" s="145"/>
      <c r="H181" s="145" t="s">
        <v>735</v>
      </c>
      <c r="I181" s="145" t="s">
        <v>761</v>
      </c>
      <c r="J181" s="145">
        <v>4</v>
      </c>
      <c r="K181" s="146">
        <v>1.3</v>
      </c>
      <c r="L181" s="190" t="s">
        <v>276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756</v>
      </c>
      <c r="F182" s="145">
        <v>25184</v>
      </c>
      <c r="G182" s="145"/>
      <c r="H182" s="145" t="s">
        <v>735</v>
      </c>
      <c r="I182" s="145" t="s">
        <v>757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756</v>
      </c>
      <c r="F183" s="145">
        <v>25185</v>
      </c>
      <c r="G183" s="145"/>
      <c r="H183" s="145" t="s">
        <v>735</v>
      </c>
      <c r="I183" s="145" t="s">
        <v>758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756</v>
      </c>
      <c r="F184" s="145">
        <v>25186</v>
      </c>
      <c r="G184" s="145"/>
      <c r="H184" s="145" t="s">
        <v>735</v>
      </c>
      <c r="I184" s="145" t="s">
        <v>759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535</v>
      </c>
      <c r="F185" s="145">
        <v>25187</v>
      </c>
      <c r="G185" s="145"/>
      <c r="H185" s="145" t="s">
        <v>534</v>
      </c>
      <c r="I185" s="145" t="s">
        <v>536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535</v>
      </c>
      <c r="F186" s="145">
        <v>25188</v>
      </c>
      <c r="G186" s="145"/>
      <c r="H186" s="145" t="s">
        <v>534</v>
      </c>
      <c r="I186" s="145" t="s">
        <v>537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538</v>
      </c>
      <c r="F187" s="145">
        <v>25189</v>
      </c>
      <c r="G187" s="145"/>
      <c r="H187" s="145" t="s">
        <v>534</v>
      </c>
      <c r="I187" s="145" t="s">
        <v>539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538</v>
      </c>
      <c r="F188" s="145">
        <v>25190</v>
      </c>
      <c r="G188" s="145"/>
      <c r="H188" s="145" t="s">
        <v>534</v>
      </c>
      <c r="I188" s="145" t="s">
        <v>540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541</v>
      </c>
      <c r="F189" s="145">
        <v>25191</v>
      </c>
      <c r="G189" s="145"/>
      <c r="H189" s="145" t="s">
        <v>534</v>
      </c>
      <c r="I189" s="145" t="s">
        <v>542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541</v>
      </c>
      <c r="F190" s="145">
        <v>25192</v>
      </c>
      <c r="G190" s="145"/>
      <c r="H190" s="145" t="s">
        <v>534</v>
      </c>
      <c r="I190" s="145" t="s">
        <v>543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499</v>
      </c>
      <c r="F191" s="145">
        <v>25193</v>
      </c>
      <c r="G191" s="145"/>
      <c r="H191" s="145" t="s">
        <v>498</v>
      </c>
      <c r="I191" s="145" t="s">
        <v>500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499</v>
      </c>
      <c r="F192" s="145">
        <v>25194</v>
      </c>
      <c r="G192" s="145"/>
      <c r="H192" s="145" t="s">
        <v>498</v>
      </c>
      <c r="I192" s="145" t="s">
        <v>501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499</v>
      </c>
      <c r="F193" s="145">
        <v>25195</v>
      </c>
      <c r="G193" s="145"/>
      <c r="H193" s="145" t="s">
        <v>498</v>
      </c>
      <c r="I193" s="145" t="s">
        <v>502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499</v>
      </c>
      <c r="F194" s="145">
        <v>25196</v>
      </c>
      <c r="G194" s="145"/>
      <c r="H194" s="145" t="s">
        <v>498</v>
      </c>
      <c r="I194" s="145" t="s">
        <v>503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504</v>
      </c>
      <c r="F195" s="145">
        <v>25197</v>
      </c>
      <c r="G195" s="145"/>
      <c r="H195" s="145" t="s">
        <v>498</v>
      </c>
      <c r="I195" s="145" t="s">
        <v>505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504</v>
      </c>
      <c r="F196" s="145">
        <v>25198</v>
      </c>
      <c r="G196" s="145"/>
      <c r="H196" s="145" t="s">
        <v>498</v>
      </c>
      <c r="I196" s="145" t="s">
        <v>506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507</v>
      </c>
      <c r="F197" s="145">
        <v>25199</v>
      </c>
      <c r="G197" s="145"/>
      <c r="H197" s="145" t="s">
        <v>498</v>
      </c>
      <c r="I197" s="145" t="s">
        <v>508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509</v>
      </c>
      <c r="F198" s="145">
        <v>25200</v>
      </c>
      <c r="G198" s="145"/>
      <c r="H198" s="145" t="s">
        <v>498</v>
      </c>
      <c r="I198" s="145" t="s">
        <v>510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511</v>
      </c>
      <c r="F199" s="145">
        <v>25201</v>
      </c>
      <c r="G199" s="145"/>
      <c r="H199" s="145" t="s">
        <v>498</v>
      </c>
      <c r="I199" s="145" t="s">
        <v>512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513</v>
      </c>
      <c r="F200" s="145">
        <v>25202</v>
      </c>
      <c r="G200" s="145"/>
      <c r="H200" s="145" t="s">
        <v>498</v>
      </c>
      <c r="I200" s="145" t="s">
        <v>514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513</v>
      </c>
      <c r="F201" s="145">
        <v>25203</v>
      </c>
      <c r="G201" s="145"/>
      <c r="H201" s="145" t="s">
        <v>498</v>
      </c>
      <c r="I201" s="145" t="s">
        <v>518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513</v>
      </c>
      <c r="F202" s="145">
        <v>25204</v>
      </c>
      <c r="G202" s="145"/>
      <c r="H202" s="145" t="s">
        <v>498</v>
      </c>
      <c r="I202" s="145" t="s">
        <v>515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513</v>
      </c>
      <c r="F203" s="145">
        <v>25205</v>
      </c>
      <c r="G203" s="145"/>
      <c r="H203" s="145" t="s">
        <v>498</v>
      </c>
      <c r="I203" s="145" t="s">
        <v>516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513</v>
      </c>
      <c r="F204" s="145">
        <v>25206</v>
      </c>
      <c r="G204" s="145"/>
      <c r="H204" s="145" t="s">
        <v>498</v>
      </c>
      <c r="I204" s="145" t="s">
        <v>517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519</v>
      </c>
      <c r="F205" s="145">
        <v>25207</v>
      </c>
      <c r="G205" s="145"/>
      <c r="H205" s="145" t="s">
        <v>498</v>
      </c>
      <c r="I205" s="145" t="s">
        <v>520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519</v>
      </c>
      <c r="F206" s="145">
        <v>25208</v>
      </c>
      <c r="G206" s="145"/>
      <c r="H206" s="145" t="s">
        <v>498</v>
      </c>
      <c r="I206" s="145" t="s">
        <v>522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519</v>
      </c>
      <c r="F207" s="145">
        <v>25209</v>
      </c>
      <c r="G207" s="145"/>
      <c r="H207" s="145" t="s">
        <v>498</v>
      </c>
      <c r="I207" s="145" t="s">
        <v>523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519</v>
      </c>
      <c r="F208" s="145">
        <v>25210</v>
      </c>
      <c r="G208" s="145"/>
      <c r="H208" s="145" t="s">
        <v>498</v>
      </c>
      <c r="I208" s="145" t="s">
        <v>521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524</v>
      </c>
      <c r="F209" s="145">
        <v>25211</v>
      </c>
      <c r="G209" s="145"/>
      <c r="H209" s="145" t="s">
        <v>498</v>
      </c>
      <c r="I209" s="145" t="s">
        <v>525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524</v>
      </c>
      <c r="F210" s="145">
        <v>25212</v>
      </c>
      <c r="G210" s="145"/>
      <c r="H210" s="145" t="s">
        <v>498</v>
      </c>
      <c r="I210" s="145" t="s">
        <v>526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527</v>
      </c>
      <c r="F211" s="145">
        <v>25213</v>
      </c>
      <c r="G211" s="145"/>
      <c r="H211" s="145" t="s">
        <v>498</v>
      </c>
      <c r="I211" s="145" t="s">
        <v>528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527</v>
      </c>
      <c r="F212" s="145">
        <v>25214</v>
      </c>
      <c r="G212" s="145"/>
      <c r="H212" s="145" t="s">
        <v>498</v>
      </c>
      <c r="I212" s="145" t="s">
        <v>530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527</v>
      </c>
      <c r="F213" s="145">
        <v>25215</v>
      </c>
      <c r="G213" s="145"/>
      <c r="H213" s="145" t="s">
        <v>498</v>
      </c>
      <c r="I213" s="145" t="s">
        <v>529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531</v>
      </c>
      <c r="F214" s="145">
        <v>25216</v>
      </c>
      <c r="G214" s="145"/>
      <c r="H214" s="145" t="s">
        <v>498</v>
      </c>
      <c r="I214" s="145" t="s">
        <v>532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531</v>
      </c>
      <c r="F215" s="145">
        <v>25217</v>
      </c>
      <c r="G215" s="145"/>
      <c r="H215" s="145" t="s">
        <v>498</v>
      </c>
      <c r="I215" s="145" t="s">
        <v>533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545</v>
      </c>
      <c r="F216" s="159">
        <v>25218</v>
      </c>
      <c r="G216" s="159"/>
      <c r="H216" s="159" t="s">
        <v>544</v>
      </c>
      <c r="I216" s="145" t="s">
        <v>546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545</v>
      </c>
      <c r="F217" s="162">
        <v>25219</v>
      </c>
      <c r="G217" s="162"/>
      <c r="H217" s="162" t="s">
        <v>544</v>
      </c>
      <c r="I217" s="166" t="s">
        <v>547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548</v>
      </c>
      <c r="F218" s="145">
        <v>25220</v>
      </c>
      <c r="G218" s="145"/>
      <c r="H218" s="145" t="s">
        <v>544</v>
      </c>
      <c r="I218" s="145" t="s">
        <v>549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548</v>
      </c>
      <c r="F219" s="145">
        <v>25221</v>
      </c>
      <c r="G219" s="145"/>
      <c r="H219" s="145" t="s">
        <v>544</v>
      </c>
      <c r="I219" s="145" t="s">
        <v>552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548</v>
      </c>
      <c r="F220" s="145">
        <v>25222</v>
      </c>
      <c r="G220" s="145"/>
      <c r="H220" s="145" t="s">
        <v>544</v>
      </c>
      <c r="I220" s="145" t="s">
        <v>553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548</v>
      </c>
      <c r="F221" s="145">
        <v>25223</v>
      </c>
      <c r="G221" s="145"/>
      <c r="H221" s="145" t="s">
        <v>544</v>
      </c>
      <c r="I221" s="145" t="s">
        <v>550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548</v>
      </c>
      <c r="F222" s="145">
        <v>25224</v>
      </c>
      <c r="G222" s="145"/>
      <c r="H222" s="145" t="s">
        <v>544</v>
      </c>
      <c r="I222" s="145" t="s">
        <v>551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554</v>
      </c>
      <c r="F223" s="145">
        <v>25225</v>
      </c>
      <c r="G223" s="145"/>
      <c r="H223" s="145" t="s">
        <v>544</v>
      </c>
      <c r="I223" s="145" t="s">
        <v>555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554</v>
      </c>
      <c r="F224" s="145">
        <v>25226</v>
      </c>
      <c r="G224" s="145"/>
      <c r="H224" s="145" t="s">
        <v>544</v>
      </c>
      <c r="I224" s="145" t="s">
        <v>556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554</v>
      </c>
      <c r="F225" s="145">
        <v>25227</v>
      </c>
      <c r="G225" s="145"/>
      <c r="H225" s="145" t="s">
        <v>544</v>
      </c>
      <c r="I225" s="145" t="s">
        <v>557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558</v>
      </c>
      <c r="F226" s="145">
        <v>25228</v>
      </c>
      <c r="G226" s="145"/>
      <c r="H226" s="145" t="s">
        <v>544</v>
      </c>
      <c r="I226" s="145" t="s">
        <v>559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558</v>
      </c>
      <c r="F227" s="145">
        <v>25229</v>
      </c>
      <c r="G227" s="145"/>
      <c r="H227" s="145" t="s">
        <v>544</v>
      </c>
      <c r="I227" s="145" t="s">
        <v>560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561</v>
      </c>
      <c r="F228" s="145">
        <v>25230</v>
      </c>
      <c r="G228" s="145"/>
      <c r="H228" s="145" t="s">
        <v>544</v>
      </c>
      <c r="I228" s="145" t="s">
        <v>562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561</v>
      </c>
      <c r="F229" s="145">
        <v>25231</v>
      </c>
      <c r="G229" s="145"/>
      <c r="H229" s="145" t="s">
        <v>544</v>
      </c>
      <c r="I229" s="145" t="s">
        <v>563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564</v>
      </c>
      <c r="F230" s="145">
        <v>25232</v>
      </c>
      <c r="G230" s="145"/>
      <c r="H230" s="145" t="s">
        <v>544</v>
      </c>
      <c r="I230" s="145" t="s">
        <v>565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564</v>
      </c>
      <c r="F231" s="145">
        <v>25233</v>
      </c>
      <c r="G231" s="145"/>
      <c r="H231" s="145" t="s">
        <v>544</v>
      </c>
      <c r="I231" s="145" t="s">
        <v>566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564</v>
      </c>
      <c r="F232" s="145">
        <v>25234</v>
      </c>
      <c r="G232" s="145"/>
      <c r="H232" s="145" t="s">
        <v>544</v>
      </c>
      <c r="I232" s="145" t="s">
        <v>567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564</v>
      </c>
      <c r="F233" s="145">
        <v>25235</v>
      </c>
      <c r="G233" s="145"/>
      <c r="H233" s="145" t="s">
        <v>544</v>
      </c>
      <c r="I233" s="145" t="s">
        <v>568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569</v>
      </c>
      <c r="F234" s="145">
        <v>25236</v>
      </c>
      <c r="G234" s="145"/>
      <c r="H234" s="145" t="s">
        <v>544</v>
      </c>
      <c r="I234" s="145" t="s">
        <v>570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569</v>
      </c>
      <c r="F235" s="145">
        <v>25237</v>
      </c>
      <c r="G235" s="145"/>
      <c r="H235" s="145" t="s">
        <v>544</v>
      </c>
      <c r="I235" s="145" t="s">
        <v>571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569</v>
      </c>
      <c r="F236" s="145">
        <v>25238</v>
      </c>
      <c r="G236" s="145"/>
      <c r="H236" s="145" t="s">
        <v>544</v>
      </c>
      <c r="I236" s="145" t="s">
        <v>572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573</v>
      </c>
      <c r="F237" s="145">
        <v>25239</v>
      </c>
      <c r="G237" s="145"/>
      <c r="H237" s="145" t="s">
        <v>544</v>
      </c>
      <c r="I237" s="145" t="s">
        <v>574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573</v>
      </c>
      <c r="F238" s="145">
        <v>25240</v>
      </c>
      <c r="G238" s="145"/>
      <c r="H238" s="145" t="s">
        <v>544</v>
      </c>
      <c r="I238" s="145" t="s">
        <v>575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576</v>
      </c>
      <c r="F239" s="145">
        <v>25241</v>
      </c>
      <c r="G239" s="145"/>
      <c r="H239" s="145" t="s">
        <v>544</v>
      </c>
      <c r="I239" s="145" t="s">
        <v>577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576</v>
      </c>
      <c r="F240" s="145">
        <v>25242</v>
      </c>
      <c r="G240" s="145"/>
      <c r="H240" s="145" t="s">
        <v>544</v>
      </c>
      <c r="I240" s="145" t="s">
        <v>583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576</v>
      </c>
      <c r="F241" s="145">
        <v>25243</v>
      </c>
      <c r="G241" s="145"/>
      <c r="H241" s="145" t="s">
        <v>544</v>
      </c>
      <c r="I241" s="145" t="s">
        <v>584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576</v>
      </c>
      <c r="F242" s="145">
        <v>25244</v>
      </c>
      <c r="G242" s="145"/>
      <c r="H242" s="145" t="s">
        <v>544</v>
      </c>
      <c r="I242" s="145" t="s">
        <v>581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576</v>
      </c>
      <c r="F243" s="145">
        <v>25245</v>
      </c>
      <c r="G243" s="145"/>
      <c r="H243" s="145" t="s">
        <v>544</v>
      </c>
      <c r="I243" s="145" t="s">
        <v>582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576</v>
      </c>
      <c r="F244" s="145">
        <v>25246</v>
      </c>
      <c r="G244" s="145"/>
      <c r="H244" s="145" t="s">
        <v>544</v>
      </c>
      <c r="I244" s="145" t="s">
        <v>585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576</v>
      </c>
      <c r="F245" s="145">
        <v>25247</v>
      </c>
      <c r="G245" s="145"/>
      <c r="H245" s="145" t="s">
        <v>544</v>
      </c>
      <c r="I245" s="145" t="s">
        <v>578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576</v>
      </c>
      <c r="F246" s="145">
        <v>25248</v>
      </c>
      <c r="G246" s="145"/>
      <c r="H246" s="145" t="s">
        <v>544</v>
      </c>
      <c r="I246" s="145" t="s">
        <v>579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576</v>
      </c>
      <c r="F247" s="145">
        <v>25249</v>
      </c>
      <c r="G247" s="145"/>
      <c r="H247" s="145" t="s">
        <v>544</v>
      </c>
      <c r="I247" s="145" t="s">
        <v>580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886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863</v>
      </c>
      <c r="I248" s="120" t="s">
        <v>925</v>
      </c>
      <c r="J248" s="120">
        <v>1</v>
      </c>
      <c r="K248" s="121">
        <v>1</v>
      </c>
      <c r="L248" s="190" t="s">
        <v>154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886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863</v>
      </c>
      <c r="I249" s="120" t="s">
        <v>926</v>
      </c>
      <c r="J249" s="120">
        <v>1</v>
      </c>
      <c r="K249" s="121">
        <v>1</v>
      </c>
      <c r="L249" s="190" t="s">
        <v>154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886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863</v>
      </c>
      <c r="I250" s="120" t="s">
        <v>927</v>
      </c>
      <c r="J250" s="120">
        <v>1</v>
      </c>
      <c r="K250" s="121">
        <v>1</v>
      </c>
      <c r="L250" s="190" t="s">
        <v>154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886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863</v>
      </c>
      <c r="I251" s="120" t="s">
        <v>928</v>
      </c>
      <c r="J251" s="120">
        <v>1</v>
      </c>
      <c r="K251" s="121">
        <v>1</v>
      </c>
      <c r="L251" s="190" t="s">
        <v>154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886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863</v>
      </c>
      <c r="I252" s="120" t="s">
        <v>929</v>
      </c>
      <c r="J252" s="120">
        <v>1</v>
      </c>
      <c r="K252" s="121">
        <v>1</v>
      </c>
      <c r="L252" s="190" t="s">
        <v>154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886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863</v>
      </c>
      <c r="I253" s="120" t="s">
        <v>930</v>
      </c>
      <c r="J253" s="120">
        <v>1</v>
      </c>
      <c r="K253" s="121">
        <v>1</v>
      </c>
      <c r="L253" s="190" t="s">
        <v>154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886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863</v>
      </c>
      <c r="I254" s="120" t="s">
        <v>931</v>
      </c>
      <c r="J254" s="120">
        <v>1</v>
      </c>
      <c r="K254" s="121">
        <v>1</v>
      </c>
      <c r="L254" s="190" t="s">
        <v>154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886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863</v>
      </c>
      <c r="I255" s="120" t="s">
        <v>932</v>
      </c>
      <c r="J255" s="120">
        <v>1</v>
      </c>
      <c r="K255" s="121">
        <v>1</v>
      </c>
      <c r="L255" s="190" t="s">
        <v>154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886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864</v>
      </c>
      <c r="I256" s="120" t="s">
        <v>933</v>
      </c>
      <c r="J256" s="120">
        <v>1</v>
      </c>
      <c r="K256" s="121">
        <v>1</v>
      </c>
      <c r="L256" s="190" t="s">
        <v>154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886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864</v>
      </c>
      <c r="I257" s="120" t="s">
        <v>929</v>
      </c>
      <c r="J257" s="120">
        <v>1</v>
      </c>
      <c r="K257" s="121">
        <v>1</v>
      </c>
      <c r="L257" s="190" t="s">
        <v>154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886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864</v>
      </c>
      <c r="I258" s="120" t="s">
        <v>927</v>
      </c>
      <c r="J258" s="120">
        <v>1</v>
      </c>
      <c r="K258" s="121">
        <v>1</v>
      </c>
      <c r="L258" s="190" t="s">
        <v>154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886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864</v>
      </c>
      <c r="I259" s="120" t="s">
        <v>932</v>
      </c>
      <c r="J259" s="120">
        <v>1</v>
      </c>
      <c r="K259" s="121">
        <v>1</v>
      </c>
      <c r="L259" s="190" t="s">
        <v>154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345</v>
      </c>
      <c r="F260" s="145">
        <v>25262</v>
      </c>
      <c r="G260" s="145"/>
      <c r="H260" s="145" t="s">
        <v>340</v>
      </c>
      <c r="I260" s="145" t="s">
        <v>346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345</v>
      </c>
      <c r="F261" s="145">
        <v>25263</v>
      </c>
      <c r="G261" s="145"/>
      <c r="H261" s="145" t="s">
        <v>340</v>
      </c>
      <c r="I261" s="145" t="s">
        <v>347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348</v>
      </c>
      <c r="F262" s="145">
        <v>25264</v>
      </c>
      <c r="G262" s="145"/>
      <c r="H262" s="145" t="s">
        <v>340</v>
      </c>
      <c r="I262" s="145" t="s">
        <v>349</v>
      </c>
      <c r="J262" s="145">
        <v>4</v>
      </c>
      <c r="K262" s="146">
        <v>1.3</v>
      </c>
      <c r="L262" s="190" t="s">
        <v>276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350</v>
      </c>
      <c r="F263" s="145">
        <v>25265</v>
      </c>
      <c r="G263" s="145"/>
      <c r="H263" s="145" t="s">
        <v>340</v>
      </c>
      <c r="I263" s="145" t="s">
        <v>351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359</v>
      </c>
      <c r="F264" s="145">
        <v>25266</v>
      </c>
      <c r="G264" s="145"/>
      <c r="H264" s="145" t="s">
        <v>340</v>
      </c>
      <c r="I264" s="145" t="s">
        <v>360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359</v>
      </c>
      <c r="F265" s="145">
        <v>25267</v>
      </c>
      <c r="G265" s="145"/>
      <c r="H265" s="145" t="s">
        <v>340</v>
      </c>
      <c r="I265" s="166" t="s">
        <v>361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359</v>
      </c>
      <c r="F266" s="145">
        <v>25268</v>
      </c>
      <c r="G266" s="145"/>
      <c r="H266" s="145" t="s">
        <v>340</v>
      </c>
      <c r="I266" s="145" t="s">
        <v>362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359</v>
      </c>
      <c r="F267" s="145">
        <v>25269</v>
      </c>
      <c r="G267" s="145"/>
      <c r="H267" s="145" t="s">
        <v>340</v>
      </c>
      <c r="I267" s="145" t="s">
        <v>363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359</v>
      </c>
      <c r="F268" s="145">
        <v>25270</v>
      </c>
      <c r="G268" s="145"/>
      <c r="H268" s="145" t="s">
        <v>340</v>
      </c>
      <c r="I268" s="145" t="s">
        <v>364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359</v>
      </c>
      <c r="F269" s="145">
        <v>25271</v>
      </c>
      <c r="G269" s="145"/>
      <c r="H269" s="145" t="s">
        <v>340</v>
      </c>
      <c r="I269" s="145" t="s">
        <v>365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359</v>
      </c>
      <c r="F270" s="145">
        <v>25272</v>
      </c>
      <c r="G270" s="145"/>
      <c r="H270" s="145" t="s">
        <v>340</v>
      </c>
      <c r="I270" s="145" t="s">
        <v>366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359</v>
      </c>
      <c r="F271" s="145">
        <v>25273</v>
      </c>
      <c r="G271" s="145"/>
      <c r="H271" s="145" t="s">
        <v>340</v>
      </c>
      <c r="I271" s="145" t="s">
        <v>367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359</v>
      </c>
      <c r="F272" s="145">
        <v>25274</v>
      </c>
      <c r="G272" s="145"/>
      <c r="H272" s="145" t="s">
        <v>340</v>
      </c>
      <c r="I272" s="145" t="s">
        <v>368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369</v>
      </c>
      <c r="F273" s="145">
        <v>25275</v>
      </c>
      <c r="G273" s="145"/>
      <c r="H273" s="145" t="s">
        <v>340</v>
      </c>
      <c r="I273" s="145" t="s">
        <v>370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369</v>
      </c>
      <c r="F274" s="145">
        <v>25276</v>
      </c>
      <c r="G274" s="145"/>
      <c r="H274" s="145" t="s">
        <v>340</v>
      </c>
      <c r="I274" s="145" t="s">
        <v>371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369</v>
      </c>
      <c r="F275" s="145">
        <v>25277</v>
      </c>
      <c r="G275" s="145"/>
      <c r="H275" s="145" t="s">
        <v>340</v>
      </c>
      <c r="I275" s="145" t="s">
        <v>372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373</v>
      </c>
      <c r="F276" s="145">
        <v>25278</v>
      </c>
      <c r="G276" s="145"/>
      <c r="H276" s="145" t="s">
        <v>340</v>
      </c>
      <c r="I276" s="145" t="s">
        <v>374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373</v>
      </c>
      <c r="F277" s="145">
        <v>25279</v>
      </c>
      <c r="G277" s="145"/>
      <c r="H277" s="145" t="s">
        <v>340</v>
      </c>
      <c r="I277" s="145" t="s">
        <v>375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376</v>
      </c>
      <c r="F278" s="145">
        <v>25280</v>
      </c>
      <c r="G278" s="145"/>
      <c r="H278" s="145" t="s">
        <v>340</v>
      </c>
      <c r="I278" s="145" t="s">
        <v>377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376</v>
      </c>
      <c r="F279" s="145">
        <v>25281</v>
      </c>
      <c r="G279" s="145"/>
      <c r="H279" s="145" t="s">
        <v>340</v>
      </c>
      <c r="I279" s="145" t="s">
        <v>379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376</v>
      </c>
      <c r="F280" s="145">
        <v>25282</v>
      </c>
      <c r="G280" s="145"/>
      <c r="H280" s="145" t="s">
        <v>340</v>
      </c>
      <c r="I280" s="145" t="s">
        <v>381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376</v>
      </c>
      <c r="F281" s="145">
        <v>25284</v>
      </c>
      <c r="G281" s="145"/>
      <c r="H281" s="145" t="s">
        <v>340</v>
      </c>
      <c r="I281" s="145" t="s">
        <v>380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376</v>
      </c>
      <c r="F282" s="145">
        <v>25285</v>
      </c>
      <c r="G282" s="145"/>
      <c r="H282" s="145" t="s">
        <v>340</v>
      </c>
      <c r="I282" s="145" t="s">
        <v>378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390</v>
      </c>
      <c r="F283" s="145">
        <v>25286</v>
      </c>
      <c r="G283" s="145"/>
      <c r="H283" s="145" t="s">
        <v>340</v>
      </c>
      <c r="I283" s="145" t="s">
        <v>391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390</v>
      </c>
      <c r="F284" s="145">
        <v>25287</v>
      </c>
      <c r="G284" s="145"/>
      <c r="H284" s="145" t="s">
        <v>340</v>
      </c>
      <c r="I284" s="145" t="s">
        <v>392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390</v>
      </c>
      <c r="F285" s="145">
        <v>25288</v>
      </c>
      <c r="G285" s="145"/>
      <c r="H285" s="145" t="s">
        <v>340</v>
      </c>
      <c r="I285" s="145" t="s">
        <v>393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390</v>
      </c>
      <c r="F286" s="145">
        <v>25289</v>
      </c>
      <c r="G286" s="145"/>
      <c r="H286" s="145" t="s">
        <v>340</v>
      </c>
      <c r="I286" s="145" t="s">
        <v>394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390</v>
      </c>
      <c r="F287" s="145">
        <v>25290</v>
      </c>
      <c r="G287" s="145"/>
      <c r="H287" s="145" t="s">
        <v>340</v>
      </c>
      <c r="I287" s="145" t="s">
        <v>396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390</v>
      </c>
      <c r="F288" s="145">
        <v>25291</v>
      </c>
      <c r="G288" s="145"/>
      <c r="H288" s="145" t="s">
        <v>340</v>
      </c>
      <c r="I288" s="145" t="s">
        <v>397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390</v>
      </c>
      <c r="F289" s="145">
        <v>25292</v>
      </c>
      <c r="G289" s="145"/>
      <c r="H289" s="145" t="s">
        <v>340</v>
      </c>
      <c r="I289" s="145" t="s">
        <v>398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390</v>
      </c>
      <c r="F290" s="145">
        <v>25293</v>
      </c>
      <c r="G290" s="145"/>
      <c r="H290" s="145" t="s">
        <v>340</v>
      </c>
      <c r="I290" s="145" t="s">
        <v>399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390</v>
      </c>
      <c r="F291" s="145">
        <v>25294</v>
      </c>
      <c r="G291" s="145"/>
      <c r="H291" s="145" t="s">
        <v>340</v>
      </c>
      <c r="I291" s="145" t="s">
        <v>395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390</v>
      </c>
      <c r="F292" s="145">
        <v>25295</v>
      </c>
      <c r="G292" s="145"/>
      <c r="H292" s="145" t="s">
        <v>340</v>
      </c>
      <c r="I292" s="145" t="s">
        <v>400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401</v>
      </c>
      <c r="F293" s="145">
        <v>25296</v>
      </c>
      <c r="G293" s="145"/>
      <c r="H293" s="145" t="s">
        <v>340</v>
      </c>
      <c r="I293" s="145" t="s">
        <v>402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401</v>
      </c>
      <c r="F294" s="145">
        <v>25297</v>
      </c>
      <c r="G294" s="145"/>
      <c r="H294" s="145" t="s">
        <v>340</v>
      </c>
      <c r="I294" s="145" t="s">
        <v>403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407</v>
      </c>
      <c r="F295" s="145">
        <v>25298</v>
      </c>
      <c r="G295" s="145"/>
      <c r="H295" s="145" t="s">
        <v>340</v>
      </c>
      <c r="I295" s="145" t="s">
        <v>408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407</v>
      </c>
      <c r="F296" s="145">
        <v>25299</v>
      </c>
      <c r="G296" s="145"/>
      <c r="H296" s="145" t="s">
        <v>340</v>
      </c>
      <c r="I296" s="145" t="s">
        <v>410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407</v>
      </c>
      <c r="F297" s="145">
        <v>25300</v>
      </c>
      <c r="G297" s="145"/>
      <c r="H297" s="145" t="s">
        <v>340</v>
      </c>
      <c r="I297" s="145" t="s">
        <v>411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407</v>
      </c>
      <c r="F298" s="145">
        <v>25301</v>
      </c>
      <c r="G298" s="145"/>
      <c r="H298" s="145" t="s">
        <v>340</v>
      </c>
      <c r="I298" s="145" t="s">
        <v>409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407</v>
      </c>
      <c r="F299" s="145">
        <v>25302</v>
      </c>
      <c r="G299" s="145"/>
      <c r="H299" s="145" t="s">
        <v>340</v>
      </c>
      <c r="I299" s="145" t="s">
        <v>412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414</v>
      </c>
      <c r="F300" s="145">
        <v>25303</v>
      </c>
      <c r="G300" s="145"/>
      <c r="H300" s="145" t="s">
        <v>340</v>
      </c>
      <c r="I300" s="145" t="s">
        <v>415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416</v>
      </c>
      <c r="F301" s="145">
        <v>25304</v>
      </c>
      <c r="G301" s="145"/>
      <c r="H301" s="145" t="s">
        <v>340</v>
      </c>
      <c r="I301" s="145" t="s">
        <v>417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416</v>
      </c>
      <c r="F302" s="145">
        <v>25305</v>
      </c>
      <c r="G302" s="145"/>
      <c r="H302" s="145" t="s">
        <v>340</v>
      </c>
      <c r="I302" s="145" t="s">
        <v>421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416</v>
      </c>
      <c r="F303" s="145">
        <v>25306</v>
      </c>
      <c r="G303" s="145"/>
      <c r="H303" s="145" t="s">
        <v>340</v>
      </c>
      <c r="I303" s="145" t="s">
        <v>422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416</v>
      </c>
      <c r="F304" s="145">
        <v>25307</v>
      </c>
      <c r="G304" s="145"/>
      <c r="H304" s="145" t="s">
        <v>340</v>
      </c>
      <c r="I304" s="145" t="s">
        <v>423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416</v>
      </c>
      <c r="F305" s="145">
        <v>25308</v>
      </c>
      <c r="G305" s="145"/>
      <c r="H305" s="145" t="s">
        <v>340</v>
      </c>
      <c r="I305" s="145" t="s">
        <v>424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416</v>
      </c>
      <c r="F306" s="145">
        <v>25309</v>
      </c>
      <c r="G306" s="145"/>
      <c r="H306" s="145" t="s">
        <v>340</v>
      </c>
      <c r="I306" s="145" t="s">
        <v>418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416</v>
      </c>
      <c r="F307" s="145">
        <v>25310</v>
      </c>
      <c r="G307" s="145"/>
      <c r="H307" s="145" t="s">
        <v>340</v>
      </c>
      <c r="I307" s="145" t="s">
        <v>419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416</v>
      </c>
      <c r="F308" s="159">
        <v>25311</v>
      </c>
      <c r="G308" s="159"/>
      <c r="H308" s="159" t="s">
        <v>340</v>
      </c>
      <c r="I308" s="159" t="s">
        <v>420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425</v>
      </c>
      <c r="F309" s="162">
        <v>25312</v>
      </c>
      <c r="G309" s="162"/>
      <c r="H309" s="162" t="s">
        <v>340</v>
      </c>
      <c r="I309" s="162" t="s">
        <v>426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425</v>
      </c>
      <c r="F310" s="162">
        <v>25313</v>
      </c>
      <c r="G310" s="162"/>
      <c r="H310" s="162" t="s">
        <v>340</v>
      </c>
      <c r="I310" s="162" t="s">
        <v>427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425</v>
      </c>
      <c r="F311" s="162">
        <v>25314</v>
      </c>
      <c r="G311" s="162"/>
      <c r="H311" s="162" t="s">
        <v>340</v>
      </c>
      <c r="I311" s="162" t="s">
        <v>428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425</v>
      </c>
      <c r="F312" s="162">
        <v>25315</v>
      </c>
      <c r="G312" s="162"/>
      <c r="H312" s="162" t="s">
        <v>340</v>
      </c>
      <c r="I312" s="162" t="s">
        <v>429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425</v>
      </c>
      <c r="F313" s="162">
        <v>25316</v>
      </c>
      <c r="G313" s="162"/>
      <c r="H313" s="162" t="s">
        <v>340</v>
      </c>
      <c r="I313" s="162" t="s">
        <v>430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431</v>
      </c>
      <c r="F314" s="162">
        <v>25317</v>
      </c>
      <c r="G314" s="162"/>
      <c r="H314" s="162" t="s">
        <v>340</v>
      </c>
      <c r="I314" s="162" t="s">
        <v>432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431</v>
      </c>
      <c r="F315" s="162">
        <v>25318</v>
      </c>
      <c r="G315" s="162"/>
      <c r="H315" s="162" t="s">
        <v>340</v>
      </c>
      <c r="I315" s="162" t="s">
        <v>433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431</v>
      </c>
      <c r="F316" s="162">
        <v>25319</v>
      </c>
      <c r="G316" s="162"/>
      <c r="H316" s="162" t="s">
        <v>340</v>
      </c>
      <c r="I316" s="162" t="s">
        <v>434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435</v>
      </c>
      <c r="F317" s="162">
        <v>25320</v>
      </c>
      <c r="G317" s="162"/>
      <c r="H317" s="162" t="s">
        <v>340</v>
      </c>
      <c r="I317" s="162" t="s">
        <v>436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435</v>
      </c>
      <c r="F318" s="162">
        <v>25321</v>
      </c>
      <c r="G318" s="162"/>
      <c r="H318" s="162" t="s">
        <v>340</v>
      </c>
      <c r="I318" s="162" t="s">
        <v>439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435</v>
      </c>
      <c r="F319" s="162">
        <v>25322</v>
      </c>
      <c r="G319" s="162"/>
      <c r="H319" s="162" t="s">
        <v>340</v>
      </c>
      <c r="I319" s="162" t="s">
        <v>440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435</v>
      </c>
      <c r="F320" s="162">
        <v>25323</v>
      </c>
      <c r="G320" s="162"/>
      <c r="H320" s="162" t="s">
        <v>340</v>
      </c>
      <c r="I320" s="162" t="s">
        <v>437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435</v>
      </c>
      <c r="F321" s="162">
        <v>25324</v>
      </c>
      <c r="G321" s="162"/>
      <c r="H321" s="162" t="s">
        <v>340</v>
      </c>
      <c r="I321" s="162" t="s">
        <v>438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341</v>
      </c>
      <c r="F322" s="145">
        <v>25331</v>
      </c>
      <c r="G322" s="145"/>
      <c r="H322" s="145" t="s">
        <v>340</v>
      </c>
      <c r="I322" s="145" t="s">
        <v>342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341</v>
      </c>
      <c r="F323" s="145">
        <v>25332</v>
      </c>
      <c r="G323" s="145"/>
      <c r="H323" s="145" t="s">
        <v>340</v>
      </c>
      <c r="I323" s="145" t="s">
        <v>343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341</v>
      </c>
      <c r="F324" s="145">
        <v>25333</v>
      </c>
      <c r="G324" s="145"/>
      <c r="H324" s="145" t="s">
        <v>340</v>
      </c>
      <c r="I324" s="145" t="s">
        <v>344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352</v>
      </c>
      <c r="F325" s="145">
        <v>25334</v>
      </c>
      <c r="G325" s="145"/>
      <c r="H325" s="145" t="s">
        <v>340</v>
      </c>
      <c r="I325" s="145" t="s">
        <v>353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354</v>
      </c>
      <c r="F326" s="145">
        <v>25335</v>
      </c>
      <c r="G326" s="145"/>
      <c r="H326" s="145" t="s">
        <v>340</v>
      </c>
      <c r="I326" s="145" t="s">
        <v>355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354</v>
      </c>
      <c r="F327" s="145">
        <v>25336</v>
      </c>
      <c r="G327" s="145"/>
      <c r="H327" s="145" t="s">
        <v>340</v>
      </c>
      <c r="I327" s="145" t="s">
        <v>356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354</v>
      </c>
      <c r="F328" s="145">
        <v>25337</v>
      </c>
      <c r="G328" s="145"/>
      <c r="H328" s="145" t="s">
        <v>340</v>
      </c>
      <c r="I328" s="145" t="s">
        <v>358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354</v>
      </c>
      <c r="F329" s="145">
        <v>25338</v>
      </c>
      <c r="G329" s="145"/>
      <c r="H329" s="145" t="s">
        <v>340</v>
      </c>
      <c r="I329" s="145" t="s">
        <v>357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382</v>
      </c>
      <c r="F330" s="145">
        <v>25339</v>
      </c>
      <c r="G330" s="145"/>
      <c r="H330" s="145" t="s">
        <v>340</v>
      </c>
      <c r="I330" s="145" t="s">
        <v>383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382</v>
      </c>
      <c r="F331" s="145">
        <v>25340</v>
      </c>
      <c r="G331" s="145"/>
      <c r="H331" s="145" t="s">
        <v>340</v>
      </c>
      <c r="I331" s="145" t="s">
        <v>384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382</v>
      </c>
      <c r="F332" s="145">
        <v>25341</v>
      </c>
      <c r="G332" s="145"/>
      <c r="H332" s="145" t="s">
        <v>340</v>
      </c>
      <c r="I332" s="145" t="s">
        <v>385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382</v>
      </c>
      <c r="F333" s="145">
        <v>25342</v>
      </c>
      <c r="G333" s="145"/>
      <c r="H333" s="145" t="s">
        <v>340</v>
      </c>
      <c r="I333" s="145" t="s">
        <v>386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387</v>
      </c>
      <c r="F334" s="145">
        <v>25343</v>
      </c>
      <c r="G334" s="145"/>
      <c r="H334" s="145" t="s">
        <v>340</v>
      </c>
      <c r="I334" s="145" t="s">
        <v>388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387</v>
      </c>
      <c r="F335" s="145">
        <v>25344</v>
      </c>
      <c r="G335" s="145"/>
      <c r="H335" s="145" t="s">
        <v>340</v>
      </c>
      <c r="I335" s="145" t="s">
        <v>389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404</v>
      </c>
      <c r="F336" s="145">
        <v>25345</v>
      </c>
      <c r="G336" s="145"/>
      <c r="H336" s="145" t="s">
        <v>340</v>
      </c>
      <c r="I336" s="145" t="s">
        <v>405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404</v>
      </c>
      <c r="F337" s="145">
        <v>25346</v>
      </c>
      <c r="G337" s="145"/>
      <c r="H337" s="145" t="s">
        <v>340</v>
      </c>
      <c r="I337" s="145" t="s">
        <v>406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441</v>
      </c>
      <c r="F338" s="145">
        <v>25347</v>
      </c>
      <c r="G338" s="145"/>
      <c r="H338" s="145" t="s">
        <v>340</v>
      </c>
      <c r="I338" s="145" t="s">
        <v>442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441</v>
      </c>
      <c r="F339" s="145">
        <v>25348</v>
      </c>
      <c r="G339" s="145"/>
      <c r="H339" s="145" t="s">
        <v>340</v>
      </c>
      <c r="I339" s="145" t="s">
        <v>443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441</v>
      </c>
      <c r="F340" s="145">
        <v>25349</v>
      </c>
      <c r="G340" s="145"/>
      <c r="H340" s="145" t="s">
        <v>340</v>
      </c>
      <c r="I340" s="145" t="s">
        <v>444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441</v>
      </c>
      <c r="F341" s="145">
        <v>25350</v>
      </c>
      <c r="G341" s="145"/>
      <c r="H341" s="145" t="s">
        <v>340</v>
      </c>
      <c r="I341" s="145" t="s">
        <v>445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763</v>
      </c>
      <c r="F342" s="145">
        <v>25351</v>
      </c>
      <c r="G342" s="145"/>
      <c r="H342" s="145" t="s">
        <v>762</v>
      </c>
      <c r="I342" s="145" t="s">
        <v>764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763</v>
      </c>
      <c r="F343" s="145">
        <v>25352</v>
      </c>
      <c r="G343" s="145"/>
      <c r="H343" s="145" t="s">
        <v>762</v>
      </c>
      <c r="I343" s="145" t="s">
        <v>765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763</v>
      </c>
      <c r="F344" s="145">
        <v>25353</v>
      </c>
      <c r="G344" s="145"/>
      <c r="H344" s="145" t="s">
        <v>762</v>
      </c>
      <c r="I344" s="145" t="s">
        <v>766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763</v>
      </c>
      <c r="F345" s="145">
        <v>25354</v>
      </c>
      <c r="G345" s="145"/>
      <c r="H345" s="145" t="s">
        <v>762</v>
      </c>
      <c r="I345" s="145" t="s">
        <v>767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768</v>
      </c>
      <c r="F346" s="145">
        <v>25355</v>
      </c>
      <c r="G346" s="145"/>
      <c r="H346" s="145" t="s">
        <v>762</v>
      </c>
      <c r="I346" s="145" t="s">
        <v>769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768</v>
      </c>
      <c r="F347" s="145">
        <v>25356</v>
      </c>
      <c r="G347" s="145"/>
      <c r="H347" s="145" t="s">
        <v>762</v>
      </c>
      <c r="I347" s="145" t="s">
        <v>771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768</v>
      </c>
      <c r="F348" s="145">
        <v>25357</v>
      </c>
      <c r="G348" s="145"/>
      <c r="H348" s="145" t="s">
        <v>762</v>
      </c>
      <c r="I348" s="145" t="s">
        <v>770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589</v>
      </c>
      <c r="F349" s="145">
        <v>25363</v>
      </c>
      <c r="G349" s="145"/>
      <c r="H349" s="145" t="s">
        <v>586</v>
      </c>
      <c r="I349" s="145" t="s">
        <v>590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591</v>
      </c>
      <c r="F350" s="145">
        <v>25364</v>
      </c>
      <c r="G350" s="145"/>
      <c r="H350" s="145" t="s">
        <v>586</v>
      </c>
      <c r="I350" s="145" t="s">
        <v>592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601</v>
      </c>
      <c r="F351" s="145">
        <v>25371</v>
      </c>
      <c r="G351" s="145"/>
      <c r="H351" s="145" t="s">
        <v>586</v>
      </c>
      <c r="I351" s="145" t="s">
        <v>602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601</v>
      </c>
      <c r="F352" s="145">
        <v>25372</v>
      </c>
      <c r="G352" s="145"/>
      <c r="H352" s="145" t="s">
        <v>586</v>
      </c>
      <c r="I352" s="145" t="s">
        <v>603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601</v>
      </c>
      <c r="F353" s="145">
        <v>25373</v>
      </c>
      <c r="G353" s="145"/>
      <c r="H353" s="145" t="s">
        <v>586</v>
      </c>
      <c r="I353" s="145" t="s">
        <v>604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605</v>
      </c>
      <c r="F354" s="167">
        <v>25374</v>
      </c>
      <c r="G354" s="167"/>
      <c r="H354" s="167" t="s">
        <v>586</v>
      </c>
      <c r="I354" s="167" t="s">
        <v>606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607</v>
      </c>
      <c r="F355" s="145">
        <v>25377</v>
      </c>
      <c r="G355" s="145"/>
      <c r="H355" s="145" t="s">
        <v>586</v>
      </c>
      <c r="I355" s="145" t="s">
        <v>608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607</v>
      </c>
      <c r="F356" s="145">
        <v>25378</v>
      </c>
      <c r="G356" s="145"/>
      <c r="H356" s="145" t="s">
        <v>586</v>
      </c>
      <c r="I356" s="145" t="s">
        <v>609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607</v>
      </c>
      <c r="F357" s="145">
        <v>25379</v>
      </c>
      <c r="G357" s="145"/>
      <c r="H357" s="145" t="s">
        <v>586</v>
      </c>
      <c r="I357" s="145" t="s">
        <v>610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611</v>
      </c>
      <c r="F358" s="145">
        <v>25380</v>
      </c>
      <c r="G358" s="145"/>
      <c r="H358" s="145" t="s">
        <v>586</v>
      </c>
      <c r="I358" s="145" t="s">
        <v>612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611</v>
      </c>
      <c r="F359" s="145">
        <v>25381</v>
      </c>
      <c r="G359" s="145"/>
      <c r="H359" s="145" t="s">
        <v>586</v>
      </c>
      <c r="I359" s="145" t="s">
        <v>614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611</v>
      </c>
      <c r="F360" s="145">
        <v>25382</v>
      </c>
      <c r="G360" s="145"/>
      <c r="H360" s="145" t="s">
        <v>586</v>
      </c>
      <c r="I360" s="145" t="s">
        <v>615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611</v>
      </c>
      <c r="F361" s="145">
        <v>25383</v>
      </c>
      <c r="G361" s="145"/>
      <c r="H361" s="145" t="s">
        <v>586</v>
      </c>
      <c r="I361" s="145" t="s">
        <v>613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616</v>
      </c>
      <c r="F362" s="145">
        <v>25384</v>
      </c>
      <c r="G362" s="145"/>
      <c r="H362" s="145" t="s">
        <v>586</v>
      </c>
      <c r="I362" s="145" t="s">
        <v>617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618</v>
      </c>
      <c r="F363" s="145">
        <v>25385</v>
      </c>
      <c r="G363" s="145"/>
      <c r="H363" s="145" t="s">
        <v>586</v>
      </c>
      <c r="I363" s="145" t="s">
        <v>619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620</v>
      </c>
      <c r="F364" s="145">
        <v>25388</v>
      </c>
      <c r="G364" s="145"/>
      <c r="H364" s="145" t="s">
        <v>586</v>
      </c>
      <c r="I364" s="145" t="s">
        <v>621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622</v>
      </c>
      <c r="F365" s="145">
        <v>25389</v>
      </c>
      <c r="G365" s="145"/>
      <c r="H365" s="145" t="s">
        <v>586</v>
      </c>
      <c r="I365" s="145" t="s">
        <v>623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593</v>
      </c>
      <c r="F366" s="145">
        <v>25393</v>
      </c>
      <c r="G366" s="145"/>
      <c r="H366" s="145" t="s">
        <v>586</v>
      </c>
      <c r="I366" s="145" t="s">
        <v>594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593</v>
      </c>
      <c r="F367" s="145">
        <v>25394</v>
      </c>
      <c r="G367" s="145"/>
      <c r="H367" s="145" t="s">
        <v>586</v>
      </c>
      <c r="I367" s="145" t="s">
        <v>595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593</v>
      </c>
      <c r="F368" s="145">
        <v>25395</v>
      </c>
      <c r="G368" s="145"/>
      <c r="H368" s="145" t="s">
        <v>586</v>
      </c>
      <c r="I368" s="145" t="s">
        <v>596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597</v>
      </c>
      <c r="F369" s="145">
        <v>25396</v>
      </c>
      <c r="G369" s="145"/>
      <c r="H369" s="145" t="s">
        <v>586</v>
      </c>
      <c r="I369" s="145" t="s">
        <v>598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597</v>
      </c>
      <c r="F370" s="145">
        <v>25397</v>
      </c>
      <c r="G370" s="145"/>
      <c r="H370" s="145" t="s">
        <v>586</v>
      </c>
      <c r="I370" s="145" t="s">
        <v>599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597</v>
      </c>
      <c r="F371" s="145">
        <v>25398</v>
      </c>
      <c r="G371" s="145"/>
      <c r="H371" s="145" t="s">
        <v>586</v>
      </c>
      <c r="I371" s="145" t="s">
        <v>600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723</v>
      </c>
      <c r="F372" s="145">
        <v>25399</v>
      </c>
      <c r="G372" s="145"/>
      <c r="H372" s="145" t="s">
        <v>722</v>
      </c>
      <c r="I372" s="145" t="s">
        <v>724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723</v>
      </c>
      <c r="F373" s="145">
        <v>25400</v>
      </c>
      <c r="G373" s="145"/>
      <c r="H373" s="145" t="s">
        <v>722</v>
      </c>
      <c r="I373" s="145" t="s">
        <v>726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723</v>
      </c>
      <c r="F374" s="145">
        <v>25401</v>
      </c>
      <c r="G374" s="145"/>
      <c r="H374" s="145" t="s">
        <v>722</v>
      </c>
      <c r="I374" s="145" t="s">
        <v>725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727</v>
      </c>
      <c r="F375" s="145">
        <v>25402</v>
      </c>
      <c r="G375" s="145"/>
      <c r="H375" s="145" t="s">
        <v>722</v>
      </c>
      <c r="I375" s="145" t="s">
        <v>728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729</v>
      </c>
      <c r="F376" s="145">
        <v>25403</v>
      </c>
      <c r="G376" s="145"/>
      <c r="H376" s="145" t="s">
        <v>722</v>
      </c>
      <c r="I376" s="145" t="s">
        <v>730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729</v>
      </c>
      <c r="F377" s="145">
        <v>25404</v>
      </c>
      <c r="G377" s="145"/>
      <c r="H377" s="145" t="s">
        <v>722</v>
      </c>
      <c r="I377" s="145" t="s">
        <v>731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732</v>
      </c>
      <c r="F378" s="145">
        <v>25405</v>
      </c>
      <c r="G378" s="145"/>
      <c r="H378" s="145" t="s">
        <v>722</v>
      </c>
      <c r="I378" s="145" t="s">
        <v>733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732</v>
      </c>
      <c r="F379" s="145">
        <v>25406</v>
      </c>
      <c r="G379" s="145"/>
      <c r="H379" s="145" t="s">
        <v>722</v>
      </c>
      <c r="I379" s="145" t="s">
        <v>734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705</v>
      </c>
      <c r="F380" s="145">
        <v>25407</v>
      </c>
      <c r="G380" s="145"/>
      <c r="H380" s="145" t="s">
        <v>704</v>
      </c>
      <c r="I380" s="145" t="s">
        <v>706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705</v>
      </c>
      <c r="F381" s="145">
        <v>25408</v>
      </c>
      <c r="G381" s="145"/>
      <c r="H381" s="145" t="s">
        <v>704</v>
      </c>
      <c r="I381" s="145" t="s">
        <v>707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708</v>
      </c>
      <c r="F382" s="145">
        <v>25409</v>
      </c>
      <c r="G382" s="145"/>
      <c r="H382" s="145" t="s">
        <v>704</v>
      </c>
      <c r="I382" s="145" t="s">
        <v>709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708</v>
      </c>
      <c r="F383" s="145">
        <v>25410</v>
      </c>
      <c r="G383" s="145"/>
      <c r="H383" s="145" t="s">
        <v>704</v>
      </c>
      <c r="I383" s="145" t="s">
        <v>710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711</v>
      </c>
      <c r="F384" s="145">
        <v>25411</v>
      </c>
      <c r="G384" s="145"/>
      <c r="H384" s="145" t="s">
        <v>704</v>
      </c>
      <c r="I384" s="145" t="s">
        <v>712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711</v>
      </c>
      <c r="F385" s="145">
        <v>25412</v>
      </c>
      <c r="G385" s="145"/>
      <c r="H385" s="145" t="s">
        <v>704</v>
      </c>
      <c r="I385" s="145" t="s">
        <v>713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711</v>
      </c>
      <c r="F386" s="145">
        <v>25413</v>
      </c>
      <c r="G386" s="145"/>
      <c r="H386" s="145" t="s">
        <v>704</v>
      </c>
      <c r="I386" s="145" t="s">
        <v>714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711</v>
      </c>
      <c r="F387" s="145">
        <v>25414</v>
      </c>
      <c r="G387" s="145"/>
      <c r="H387" s="145" t="s">
        <v>704</v>
      </c>
      <c r="I387" s="145" t="s">
        <v>715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711</v>
      </c>
      <c r="F388" s="145">
        <v>25415</v>
      </c>
      <c r="G388" s="145"/>
      <c r="H388" s="145" t="s">
        <v>704</v>
      </c>
      <c r="I388" s="145" t="s">
        <v>716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717</v>
      </c>
      <c r="F389" s="145">
        <v>25416</v>
      </c>
      <c r="G389" s="145"/>
      <c r="H389" s="145" t="s">
        <v>704</v>
      </c>
      <c r="I389" s="145" t="s">
        <v>718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717</v>
      </c>
      <c r="F390" s="145">
        <v>25417</v>
      </c>
      <c r="G390" s="145"/>
      <c r="H390" s="145" t="s">
        <v>704</v>
      </c>
      <c r="I390" s="145" t="s">
        <v>721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717</v>
      </c>
      <c r="F391" s="145">
        <v>25418</v>
      </c>
      <c r="G391" s="145"/>
      <c r="H391" s="145" t="s">
        <v>704</v>
      </c>
      <c r="I391" s="145" t="s">
        <v>719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717</v>
      </c>
      <c r="F392" s="145">
        <v>25419</v>
      </c>
      <c r="G392" s="145"/>
      <c r="H392" s="145" t="s">
        <v>704</v>
      </c>
      <c r="I392" s="145" t="s">
        <v>720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803</v>
      </c>
      <c r="F393" s="145">
        <v>25420</v>
      </c>
      <c r="G393" s="145"/>
      <c r="H393" s="145" t="s">
        <v>802</v>
      </c>
      <c r="I393" s="145" t="s">
        <v>804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805</v>
      </c>
      <c r="F394" s="145">
        <v>25422</v>
      </c>
      <c r="G394" s="145"/>
      <c r="H394" s="145" t="s">
        <v>802</v>
      </c>
      <c r="I394" s="145" t="s">
        <v>806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807</v>
      </c>
      <c r="F395" s="145">
        <v>25423</v>
      </c>
      <c r="G395" s="145"/>
      <c r="H395" s="145" t="s">
        <v>802</v>
      </c>
      <c r="I395" s="145" t="s">
        <v>808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807</v>
      </c>
      <c r="F396" s="145">
        <v>25424</v>
      </c>
      <c r="G396" s="145"/>
      <c r="H396" s="145" t="s">
        <v>802</v>
      </c>
      <c r="I396" s="145" t="s">
        <v>809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807</v>
      </c>
      <c r="F397" s="145">
        <v>25425</v>
      </c>
      <c r="G397" s="145"/>
      <c r="H397" s="145" t="s">
        <v>802</v>
      </c>
      <c r="I397" s="145" t="s">
        <v>810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807</v>
      </c>
      <c r="F398" s="145">
        <v>25426</v>
      </c>
      <c r="G398" s="145"/>
      <c r="H398" s="145" t="s">
        <v>802</v>
      </c>
      <c r="I398" s="145" t="s">
        <v>811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812</v>
      </c>
      <c r="F399" s="145">
        <v>25427</v>
      </c>
      <c r="G399" s="145"/>
      <c r="H399" s="145" t="s">
        <v>802</v>
      </c>
      <c r="I399" s="145" t="s">
        <v>813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812</v>
      </c>
      <c r="F400" s="145">
        <v>25428</v>
      </c>
      <c r="G400" s="145"/>
      <c r="H400" s="145" t="s">
        <v>802</v>
      </c>
      <c r="I400" s="145" t="s">
        <v>814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817</v>
      </c>
      <c r="F401" s="153">
        <v>25430</v>
      </c>
      <c r="G401" s="153"/>
      <c r="H401" s="153" t="s">
        <v>815</v>
      </c>
      <c r="I401" s="153" t="s">
        <v>828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817</v>
      </c>
      <c r="F402" s="153">
        <v>25431</v>
      </c>
      <c r="G402" s="153"/>
      <c r="H402" s="153" t="s">
        <v>815</v>
      </c>
      <c r="I402" s="153" t="s">
        <v>829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817</v>
      </c>
      <c r="F403" s="153">
        <v>25432</v>
      </c>
      <c r="G403" s="153"/>
      <c r="H403" s="153" t="s">
        <v>815</v>
      </c>
      <c r="I403" s="153" t="s">
        <v>830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817</v>
      </c>
      <c r="F404" s="153">
        <v>25433</v>
      </c>
      <c r="G404" s="153"/>
      <c r="H404" s="153" t="s">
        <v>815</v>
      </c>
      <c r="I404" s="153" t="s">
        <v>824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817</v>
      </c>
      <c r="F405" s="153">
        <v>25434</v>
      </c>
      <c r="G405" s="153"/>
      <c r="H405" s="153" t="s">
        <v>815</v>
      </c>
      <c r="I405" s="153" t="s">
        <v>825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817</v>
      </c>
      <c r="F406" s="153">
        <v>25438</v>
      </c>
      <c r="G406" s="153"/>
      <c r="H406" s="153" t="s">
        <v>815</v>
      </c>
      <c r="I406" s="153" t="s">
        <v>820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817</v>
      </c>
      <c r="F407" s="153">
        <v>25439</v>
      </c>
      <c r="G407" s="153"/>
      <c r="H407" s="153" t="s">
        <v>815</v>
      </c>
      <c r="I407" s="153" t="s">
        <v>821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162</v>
      </c>
      <c r="F408" s="153">
        <v>25442</v>
      </c>
      <c r="G408" s="153"/>
      <c r="H408" s="153" t="s">
        <v>815</v>
      </c>
      <c r="I408" s="153" t="s">
        <v>831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162</v>
      </c>
      <c r="F409" s="153">
        <v>25443</v>
      </c>
      <c r="G409" s="153"/>
      <c r="H409" s="153" t="s">
        <v>815</v>
      </c>
      <c r="I409" s="153" t="s">
        <v>834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162</v>
      </c>
      <c r="F410" s="153">
        <v>25444</v>
      </c>
      <c r="G410" s="153"/>
      <c r="H410" s="153" t="s">
        <v>815</v>
      </c>
      <c r="I410" s="153" t="s">
        <v>833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162</v>
      </c>
      <c r="F411" s="153">
        <v>25445</v>
      </c>
      <c r="G411" s="153"/>
      <c r="H411" s="153" t="s">
        <v>815</v>
      </c>
      <c r="I411" s="153" t="s">
        <v>832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837</v>
      </c>
      <c r="F412" s="153">
        <v>25448</v>
      </c>
      <c r="G412" s="153"/>
      <c r="H412" s="153" t="s">
        <v>815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837</v>
      </c>
      <c r="F413" s="153">
        <v>25449</v>
      </c>
      <c r="G413" s="153"/>
      <c r="H413" s="153" t="s">
        <v>815</v>
      </c>
      <c r="I413" s="153" t="s">
        <v>839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165</v>
      </c>
      <c r="F414" s="153">
        <v>25451</v>
      </c>
      <c r="G414" s="153"/>
      <c r="H414" s="153" t="s">
        <v>815</v>
      </c>
      <c r="I414" s="153" t="s">
        <v>843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165</v>
      </c>
      <c r="F415" s="153">
        <v>25452</v>
      </c>
      <c r="G415" s="153"/>
      <c r="H415" s="153" t="s">
        <v>815</v>
      </c>
      <c r="I415" s="153" t="s">
        <v>848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165</v>
      </c>
      <c r="F416" s="153">
        <v>25453</v>
      </c>
      <c r="G416" s="153"/>
      <c r="H416" s="153" t="s">
        <v>815</v>
      </c>
      <c r="I416" s="153" t="s">
        <v>849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165</v>
      </c>
      <c r="F417" s="153">
        <v>25454</v>
      </c>
      <c r="G417" s="153"/>
      <c r="H417" s="153" t="s">
        <v>815</v>
      </c>
      <c r="I417" s="153" t="s">
        <v>844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165</v>
      </c>
      <c r="F418" s="153">
        <v>25455</v>
      </c>
      <c r="G418" s="153"/>
      <c r="H418" s="153" t="s">
        <v>815</v>
      </c>
      <c r="I418" s="153" t="s">
        <v>845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165</v>
      </c>
      <c r="F419" s="153">
        <v>25456</v>
      </c>
      <c r="G419" s="153"/>
      <c r="H419" s="153" t="s">
        <v>815</v>
      </c>
      <c r="I419" s="153" t="s">
        <v>846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165</v>
      </c>
      <c r="F420" s="153">
        <v>25457</v>
      </c>
      <c r="G420" s="153"/>
      <c r="H420" s="153" t="s">
        <v>815</v>
      </c>
      <c r="I420" s="153" t="s">
        <v>847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851</v>
      </c>
      <c r="F421" s="153">
        <v>25458</v>
      </c>
      <c r="G421" s="153"/>
      <c r="H421" s="153" t="s">
        <v>815</v>
      </c>
      <c r="I421" s="153" t="s">
        <v>852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851</v>
      </c>
      <c r="F422" s="153">
        <v>25459</v>
      </c>
      <c r="G422" s="153"/>
      <c r="H422" s="153" t="s">
        <v>815</v>
      </c>
      <c r="I422" s="153" t="s">
        <v>853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167</v>
      </c>
      <c r="F423" s="153">
        <v>25460</v>
      </c>
      <c r="G423" s="153"/>
      <c r="H423" s="153" t="s">
        <v>815</v>
      </c>
      <c r="I423" s="153" t="s">
        <v>858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167</v>
      </c>
      <c r="F424" s="153">
        <v>25461</v>
      </c>
      <c r="G424" s="153"/>
      <c r="H424" s="153" t="s">
        <v>815</v>
      </c>
      <c r="I424" s="153" t="s">
        <v>862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167</v>
      </c>
      <c r="F425" s="153">
        <v>25462</v>
      </c>
      <c r="G425" s="153"/>
      <c r="H425" s="153" t="s">
        <v>815</v>
      </c>
      <c r="I425" s="153" t="s">
        <v>859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167</v>
      </c>
      <c r="F426" s="153">
        <v>25463</v>
      </c>
      <c r="G426" s="153"/>
      <c r="H426" s="153" t="s">
        <v>815</v>
      </c>
      <c r="I426" s="153" t="s">
        <v>860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167</v>
      </c>
      <c r="F427" s="153">
        <v>25464</v>
      </c>
      <c r="G427" s="153"/>
      <c r="H427" s="153" t="s">
        <v>815</v>
      </c>
      <c r="I427" s="153" t="s">
        <v>861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841</v>
      </c>
      <c r="F428" s="153">
        <v>25466</v>
      </c>
      <c r="G428" s="153"/>
      <c r="H428" s="153" t="s">
        <v>815</v>
      </c>
      <c r="I428" s="153" t="s">
        <v>842</v>
      </c>
      <c r="J428" s="153">
        <v>4</v>
      </c>
      <c r="K428" s="156">
        <v>1.6</v>
      </c>
      <c r="L428" s="193" t="s">
        <v>276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850</v>
      </c>
      <c r="F429" s="153">
        <v>25467</v>
      </c>
      <c r="G429" s="153"/>
      <c r="H429" s="153" t="s">
        <v>815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854</v>
      </c>
      <c r="F430" s="153">
        <v>25468</v>
      </c>
      <c r="G430" s="153"/>
      <c r="H430" s="153" t="s">
        <v>815</v>
      </c>
      <c r="I430" s="153" t="s">
        <v>855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854</v>
      </c>
      <c r="F431" s="153">
        <v>25469</v>
      </c>
      <c r="G431" s="153"/>
      <c r="H431" s="153" t="s">
        <v>815</v>
      </c>
      <c r="I431" s="153" t="s">
        <v>856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854</v>
      </c>
      <c r="F432" s="153">
        <v>25470</v>
      </c>
      <c r="G432" s="153"/>
      <c r="H432" s="153" t="s">
        <v>815</v>
      </c>
      <c r="I432" s="153" t="s">
        <v>857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773</v>
      </c>
      <c r="F433" s="145">
        <v>25471</v>
      </c>
      <c r="G433" s="145"/>
      <c r="H433" s="145" t="s">
        <v>772</v>
      </c>
      <c r="I433" s="145" t="s">
        <v>773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774</v>
      </c>
      <c r="F434" s="145">
        <v>25472</v>
      </c>
      <c r="G434" s="145"/>
      <c r="H434" s="145" t="s">
        <v>772</v>
      </c>
      <c r="I434" s="145" t="s">
        <v>775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783</v>
      </c>
      <c r="F435" s="145">
        <v>25473</v>
      </c>
      <c r="G435" s="145"/>
      <c r="H435" s="145" t="s">
        <v>772</v>
      </c>
      <c r="I435" s="145" t="s">
        <v>783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784</v>
      </c>
      <c r="F436" s="145">
        <v>25474</v>
      </c>
      <c r="G436" s="145"/>
      <c r="H436" s="145" t="s">
        <v>772</v>
      </c>
      <c r="I436" s="145" t="s">
        <v>785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784</v>
      </c>
      <c r="F437" s="145">
        <v>25475</v>
      </c>
      <c r="G437" s="145"/>
      <c r="H437" s="145" t="s">
        <v>772</v>
      </c>
      <c r="I437" s="145" t="s">
        <v>789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784</v>
      </c>
      <c r="F438" s="145">
        <v>25476</v>
      </c>
      <c r="G438" s="145"/>
      <c r="H438" s="145" t="s">
        <v>772</v>
      </c>
      <c r="I438" s="145" t="s">
        <v>790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784</v>
      </c>
      <c r="F439" s="145">
        <v>25477</v>
      </c>
      <c r="G439" s="145"/>
      <c r="H439" s="145" t="s">
        <v>772</v>
      </c>
      <c r="I439" s="145" t="s">
        <v>786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784</v>
      </c>
      <c r="F440" s="145">
        <v>25478</v>
      </c>
      <c r="G440" s="145"/>
      <c r="H440" s="145" t="s">
        <v>772</v>
      </c>
      <c r="I440" s="145" t="s">
        <v>787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784</v>
      </c>
      <c r="F441" s="145">
        <v>25479</v>
      </c>
      <c r="G441" s="145"/>
      <c r="H441" s="145" t="s">
        <v>772</v>
      </c>
      <c r="I441" s="145" t="s">
        <v>788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791</v>
      </c>
      <c r="F442" s="145">
        <v>25480</v>
      </c>
      <c r="G442" s="145"/>
      <c r="H442" s="145" t="s">
        <v>772</v>
      </c>
      <c r="I442" s="145" t="s">
        <v>791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792</v>
      </c>
      <c r="F443" s="145">
        <v>25484</v>
      </c>
      <c r="G443" s="145"/>
      <c r="H443" s="145" t="s">
        <v>772</v>
      </c>
      <c r="I443" s="145" t="s">
        <v>793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792</v>
      </c>
      <c r="F444" s="145">
        <v>25485</v>
      </c>
      <c r="G444" s="145"/>
      <c r="H444" s="145" t="s">
        <v>772</v>
      </c>
      <c r="I444" s="145" t="s">
        <v>794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792</v>
      </c>
      <c r="F445" s="145">
        <v>25486</v>
      </c>
      <c r="G445" s="145"/>
      <c r="H445" s="145" t="s">
        <v>772</v>
      </c>
      <c r="I445" s="145" t="s">
        <v>795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796</v>
      </c>
      <c r="F446" s="145">
        <v>25487</v>
      </c>
      <c r="G446" s="145"/>
      <c r="H446" s="145" t="s">
        <v>772</v>
      </c>
      <c r="I446" s="145" t="s">
        <v>796</v>
      </c>
      <c r="J446" s="145">
        <v>4</v>
      </c>
      <c r="K446" s="146">
        <v>1.1000000000000001</v>
      </c>
      <c r="L446" s="190" t="s">
        <v>276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797</v>
      </c>
      <c r="F447" s="145">
        <v>25488</v>
      </c>
      <c r="G447" s="145"/>
      <c r="H447" s="145" t="s">
        <v>772</v>
      </c>
      <c r="I447" s="145" t="s">
        <v>798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797</v>
      </c>
      <c r="F448" s="145">
        <v>25489</v>
      </c>
      <c r="G448" s="145"/>
      <c r="H448" s="145" t="s">
        <v>772</v>
      </c>
      <c r="I448" s="145" t="s">
        <v>799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800</v>
      </c>
      <c r="F449" s="145">
        <v>25490</v>
      </c>
      <c r="G449" s="145"/>
      <c r="H449" s="145" t="s">
        <v>772</v>
      </c>
      <c r="I449" s="145" t="s">
        <v>800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801</v>
      </c>
      <c r="F450" s="145">
        <v>25491</v>
      </c>
      <c r="G450" s="145"/>
      <c r="H450" s="145" t="s">
        <v>772</v>
      </c>
      <c r="I450" s="145" t="s">
        <v>801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774</v>
      </c>
      <c r="F451" s="145">
        <v>25495</v>
      </c>
      <c r="G451" s="145"/>
      <c r="H451" s="145" t="s">
        <v>772</v>
      </c>
      <c r="I451" s="145" t="s">
        <v>776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774</v>
      </c>
      <c r="F452" s="145">
        <v>25496</v>
      </c>
      <c r="G452" s="145"/>
      <c r="H452" s="145" t="s">
        <v>772</v>
      </c>
      <c r="I452" s="145" t="s">
        <v>777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774</v>
      </c>
      <c r="F453" s="145">
        <v>25497</v>
      </c>
      <c r="G453" s="145"/>
      <c r="H453" s="145" t="s">
        <v>772</v>
      </c>
      <c r="I453" s="145" t="s">
        <v>778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779</v>
      </c>
      <c r="F454" s="145">
        <v>25498</v>
      </c>
      <c r="G454" s="145"/>
      <c r="H454" s="145" t="s">
        <v>772</v>
      </c>
      <c r="I454" s="145" t="s">
        <v>780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779</v>
      </c>
      <c r="F455" s="145">
        <v>25499</v>
      </c>
      <c r="G455" s="145"/>
      <c r="H455" s="145" t="s">
        <v>772</v>
      </c>
      <c r="I455" s="145" t="s">
        <v>781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779</v>
      </c>
      <c r="F456" s="145">
        <v>25500</v>
      </c>
      <c r="G456" s="145"/>
      <c r="H456" s="145" t="s">
        <v>772</v>
      </c>
      <c r="I456" s="145" t="s">
        <v>782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159</v>
      </c>
      <c r="F457" s="153">
        <v>25501</v>
      </c>
      <c r="G457" s="153"/>
      <c r="H457" s="153" t="s">
        <v>815</v>
      </c>
      <c r="I457" s="172" t="s">
        <v>816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662</v>
      </c>
      <c r="F458" s="153">
        <v>25502</v>
      </c>
      <c r="G458" s="153"/>
      <c r="H458" s="153" t="s">
        <v>815</v>
      </c>
      <c r="I458" s="153" t="s">
        <v>663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671</v>
      </c>
      <c r="F459" s="153">
        <v>25503</v>
      </c>
      <c r="G459" s="153"/>
      <c r="H459" s="153" t="s">
        <v>815</v>
      </c>
      <c r="I459" s="153" t="s">
        <v>672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263</v>
      </c>
      <c r="F460" s="155">
        <v>25504</v>
      </c>
      <c r="G460" s="155"/>
      <c r="H460" s="155" t="s">
        <v>205</v>
      </c>
      <c r="I460" s="145" t="s">
        <v>266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274</v>
      </c>
      <c r="F461" s="155">
        <v>25505</v>
      </c>
      <c r="G461" s="155"/>
      <c r="H461" s="155" t="s">
        <v>205</v>
      </c>
      <c r="I461" s="145" t="s">
        <v>275</v>
      </c>
      <c r="J461" s="145">
        <v>4</v>
      </c>
      <c r="K461" s="156">
        <v>1.3</v>
      </c>
      <c r="L461" s="190" t="s">
        <v>276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274</v>
      </c>
      <c r="F462" s="155">
        <v>25506</v>
      </c>
      <c r="G462" s="155"/>
      <c r="H462" s="155" t="s">
        <v>205</v>
      </c>
      <c r="I462" s="145" t="s">
        <v>277</v>
      </c>
      <c r="J462" s="145">
        <v>4</v>
      </c>
      <c r="K462" s="156">
        <v>1.3</v>
      </c>
      <c r="L462" s="190" t="s">
        <v>276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407</v>
      </c>
      <c r="F463" s="155">
        <v>25507</v>
      </c>
      <c r="G463" s="155"/>
      <c r="H463" s="155" t="s">
        <v>340</v>
      </c>
      <c r="I463" s="145" t="s">
        <v>413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496</v>
      </c>
      <c r="F464" s="155">
        <v>25508</v>
      </c>
      <c r="G464" s="155"/>
      <c r="H464" s="155" t="s">
        <v>446</v>
      </c>
      <c r="I464" s="170" t="s">
        <v>497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624</v>
      </c>
      <c r="F465" s="171">
        <v>25509</v>
      </c>
      <c r="G465" s="171"/>
      <c r="H465" s="171" t="s">
        <v>586</v>
      </c>
      <c r="I465" s="170" t="s">
        <v>625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624</v>
      </c>
      <c r="F466" s="171">
        <v>25510</v>
      </c>
      <c r="G466" s="171"/>
      <c r="H466" s="171" t="s">
        <v>586</v>
      </c>
      <c r="I466" s="170" t="s">
        <v>626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624</v>
      </c>
      <c r="F467" s="171">
        <v>25511</v>
      </c>
      <c r="G467" s="171"/>
      <c r="H467" s="171" t="s">
        <v>586</v>
      </c>
      <c r="I467" s="170" t="s">
        <v>627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628</v>
      </c>
      <c r="F468" s="171">
        <v>25512</v>
      </c>
      <c r="G468" s="171"/>
      <c r="H468" s="171" t="s">
        <v>586</v>
      </c>
      <c r="I468" s="170" t="s">
        <v>629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630</v>
      </c>
      <c r="F469" s="171">
        <v>25513</v>
      </c>
      <c r="G469" s="171"/>
      <c r="H469" s="171" t="s">
        <v>586</v>
      </c>
      <c r="I469" s="170" t="s">
        <v>631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630</v>
      </c>
      <c r="F470" s="171">
        <v>25514</v>
      </c>
      <c r="G470" s="171"/>
      <c r="H470" s="171" t="s">
        <v>586</v>
      </c>
      <c r="I470" s="170" t="s">
        <v>632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630</v>
      </c>
      <c r="F471" s="171">
        <v>25515</v>
      </c>
      <c r="G471" s="171"/>
      <c r="H471" s="171" t="s">
        <v>586</v>
      </c>
      <c r="I471" s="170" t="s">
        <v>633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630</v>
      </c>
      <c r="F472" s="171">
        <v>25516</v>
      </c>
      <c r="G472" s="171"/>
      <c r="H472" s="171" t="s">
        <v>586</v>
      </c>
      <c r="I472" s="170" t="s">
        <v>634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630</v>
      </c>
      <c r="F473" s="171">
        <v>25517</v>
      </c>
      <c r="G473" s="171"/>
      <c r="H473" s="171" t="s">
        <v>586</v>
      </c>
      <c r="I473" s="170" t="s">
        <v>635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630</v>
      </c>
      <c r="F474" s="171">
        <v>25518</v>
      </c>
      <c r="G474" s="171"/>
      <c r="H474" s="171" t="s">
        <v>586</v>
      </c>
      <c r="I474" s="170" t="s">
        <v>636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637</v>
      </c>
      <c r="F475" s="171">
        <v>25519</v>
      </c>
      <c r="G475" s="171"/>
      <c r="H475" s="171" t="s">
        <v>586</v>
      </c>
      <c r="I475" s="170" t="s">
        <v>638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639</v>
      </c>
      <c r="F476" s="171">
        <v>25520</v>
      </c>
      <c r="G476" s="171"/>
      <c r="H476" s="171" t="s">
        <v>586</v>
      </c>
      <c r="I476" s="170" t="s">
        <v>640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639</v>
      </c>
      <c r="F477" s="171">
        <v>25521</v>
      </c>
      <c r="G477" s="171"/>
      <c r="H477" s="171" t="s">
        <v>586</v>
      </c>
      <c r="I477" s="170" t="s">
        <v>641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642</v>
      </c>
      <c r="F478" s="171">
        <v>25522</v>
      </c>
      <c r="G478" s="171"/>
      <c r="H478" s="171" t="s">
        <v>586</v>
      </c>
      <c r="I478" s="170" t="s">
        <v>643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642</v>
      </c>
      <c r="F479" s="171">
        <v>25523</v>
      </c>
      <c r="G479" s="171"/>
      <c r="H479" s="171" t="s">
        <v>586</v>
      </c>
      <c r="I479" s="170" t="s">
        <v>644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642</v>
      </c>
      <c r="F480" s="171">
        <v>25524</v>
      </c>
      <c r="G480" s="171"/>
      <c r="H480" s="171" t="s">
        <v>586</v>
      </c>
      <c r="I480" s="170" t="s">
        <v>645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646</v>
      </c>
      <c r="F481" s="171">
        <v>25525</v>
      </c>
      <c r="G481" s="171"/>
      <c r="H481" s="171" t="s">
        <v>586</v>
      </c>
      <c r="I481" s="170" t="s">
        <v>647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652</v>
      </c>
      <c r="F482" s="155">
        <v>25526</v>
      </c>
      <c r="G482" s="155"/>
      <c r="H482" s="155" t="s">
        <v>648</v>
      </c>
      <c r="I482" s="145" t="s">
        <v>653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652</v>
      </c>
      <c r="F483" s="155">
        <v>25527</v>
      </c>
      <c r="G483" s="155"/>
      <c r="H483" s="155" t="s">
        <v>648</v>
      </c>
      <c r="I483" s="145" t="s">
        <v>654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659</v>
      </c>
      <c r="F484" s="155">
        <v>25528</v>
      </c>
      <c r="G484" s="155"/>
      <c r="H484" s="155" t="s">
        <v>815</v>
      </c>
      <c r="I484" s="145" t="s">
        <v>660</v>
      </c>
      <c r="J484" s="145">
        <v>4</v>
      </c>
      <c r="K484" s="146">
        <v>1.1000000000000001</v>
      </c>
      <c r="L484" s="190" t="s">
        <v>276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659</v>
      </c>
      <c r="F485" s="155">
        <v>25529</v>
      </c>
      <c r="G485" s="155"/>
      <c r="H485" s="155" t="s">
        <v>815</v>
      </c>
      <c r="I485" s="145" t="s">
        <v>661</v>
      </c>
      <c r="J485" s="145">
        <v>4</v>
      </c>
      <c r="K485" s="146">
        <v>1.1000000000000001</v>
      </c>
      <c r="L485" s="190" t="s">
        <v>276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667</v>
      </c>
      <c r="F486" s="155">
        <v>25530</v>
      </c>
      <c r="G486" s="155"/>
      <c r="H486" s="155" t="s">
        <v>815</v>
      </c>
      <c r="I486" s="145" t="s">
        <v>668</v>
      </c>
      <c r="J486" s="145">
        <v>4</v>
      </c>
      <c r="K486" s="146">
        <v>1.1000000000000001</v>
      </c>
      <c r="L486" s="190" t="s">
        <v>276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587</v>
      </c>
      <c r="F487" s="168">
        <v>25531</v>
      </c>
      <c r="G487" s="168"/>
      <c r="H487" s="168" t="s">
        <v>586</v>
      </c>
      <c r="I487" s="167" t="s">
        <v>588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817</v>
      </c>
      <c r="F488" s="155">
        <v>25532</v>
      </c>
      <c r="G488" s="155"/>
      <c r="H488" s="155" t="s">
        <v>815</v>
      </c>
      <c r="I488" s="153" t="s">
        <v>818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817</v>
      </c>
      <c r="F489" s="155">
        <v>25533</v>
      </c>
      <c r="G489" s="155"/>
      <c r="H489" s="155" t="s">
        <v>815</v>
      </c>
      <c r="I489" s="153" t="s">
        <v>819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817</v>
      </c>
      <c r="F490" s="155">
        <v>25534</v>
      </c>
      <c r="G490" s="155"/>
      <c r="H490" s="155" t="s">
        <v>815</v>
      </c>
      <c r="I490" s="153" t="s">
        <v>822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817</v>
      </c>
      <c r="F491" s="155">
        <v>25535</v>
      </c>
      <c r="G491" s="155"/>
      <c r="H491" s="155" t="s">
        <v>815</v>
      </c>
      <c r="I491" s="153" t="s">
        <v>823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817</v>
      </c>
      <c r="F492" s="155">
        <v>25536</v>
      </c>
      <c r="G492" s="155"/>
      <c r="H492" s="155" t="s">
        <v>815</v>
      </c>
      <c r="I492" s="153" t="s">
        <v>826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817</v>
      </c>
      <c r="F493" s="155">
        <v>25537</v>
      </c>
      <c r="G493" s="155"/>
      <c r="H493" s="155" t="s">
        <v>815</v>
      </c>
      <c r="I493" s="153" t="s">
        <v>827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835</v>
      </c>
      <c r="F494" s="155">
        <v>25538</v>
      </c>
      <c r="G494" s="155"/>
      <c r="H494" s="155" t="s">
        <v>815</v>
      </c>
      <c r="I494" s="153" t="s">
        <v>836</v>
      </c>
      <c r="J494" s="153">
        <v>4</v>
      </c>
      <c r="K494" s="156">
        <v>1.6</v>
      </c>
      <c r="L494" s="193" t="s">
        <v>276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837</v>
      </c>
      <c r="F495" s="155">
        <v>25539</v>
      </c>
      <c r="G495" s="155"/>
      <c r="H495" s="155" t="s">
        <v>815</v>
      </c>
      <c r="I495" s="153" t="s">
        <v>838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837</v>
      </c>
      <c r="F496" s="155">
        <v>25540</v>
      </c>
      <c r="G496" s="155"/>
      <c r="H496" s="155" t="s">
        <v>815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837</v>
      </c>
      <c r="F497" s="155">
        <v>25541</v>
      </c>
      <c r="G497" s="155"/>
      <c r="H497" s="155" t="s">
        <v>815</v>
      </c>
      <c r="I497" s="153" t="s">
        <v>840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870</v>
      </c>
      <c r="C1" t="s">
        <v>29</v>
      </c>
      <c r="D1" t="s">
        <v>202</v>
      </c>
      <c r="E1" t="s">
        <v>869</v>
      </c>
      <c r="F1" t="s">
        <v>868</v>
      </c>
      <c r="G1" t="s">
        <v>874</v>
      </c>
      <c r="H1" t="s">
        <v>867</v>
      </c>
      <c r="I1" t="s">
        <v>866</v>
      </c>
      <c r="J1" t="s">
        <v>9</v>
      </c>
      <c r="N1" t="s">
        <v>29</v>
      </c>
      <c r="P1" t="s">
        <v>877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878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879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922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140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398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400"/>
      <c r="X6" s="8"/>
    </row>
    <row r="7" spans="1:24" ht="15" thickBot="1" x14ac:dyDescent="0.35">
      <c r="A7" s="9"/>
      <c r="B7" s="15" t="s">
        <v>133</v>
      </c>
      <c r="C7" s="49" t="s">
        <v>134</v>
      </c>
      <c r="D7" s="6"/>
      <c r="E7" s="47"/>
      <c r="F7" s="48" t="s">
        <v>137</v>
      </c>
      <c r="G7" s="48"/>
      <c r="H7" s="401" t="s">
        <v>139</v>
      </c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2"/>
      <c r="F8" s="403"/>
      <c r="G8" s="403">
        <f>IF(ISERROR(VLOOKUP($D$5,Crebolijst!$A:$C,3,0)),0,VLOOKUP($D$5,Crebolijst!$A:$C,3,0))</f>
        <v>0</v>
      </c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4"/>
      <c r="X8" s="8"/>
    </row>
    <row r="9" spans="1:24" ht="15" thickBot="1" x14ac:dyDescent="0.35">
      <c r="A9" s="9"/>
      <c r="B9" s="4" t="s">
        <v>135</v>
      </c>
      <c r="C9" s="4" t="s">
        <v>136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405" t="s">
        <v>138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7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132</v>
      </c>
      <c r="C12" s="12"/>
      <c r="D12" s="6"/>
      <c r="E12" s="405" t="s">
        <v>10</v>
      </c>
      <c r="F12" s="406"/>
      <c r="G12" s="407"/>
      <c r="H12" s="18"/>
      <c r="I12" s="408" t="s">
        <v>11</v>
      </c>
      <c r="J12" s="409"/>
      <c r="K12" s="410"/>
      <c r="L12" s="18"/>
      <c r="M12" s="408" t="s">
        <v>12</v>
      </c>
      <c r="N12" s="409"/>
      <c r="O12" s="410"/>
      <c r="P12" s="11"/>
      <c r="Q12" s="408" t="s">
        <v>14</v>
      </c>
      <c r="R12" s="409"/>
      <c r="S12" s="410"/>
      <c r="T12" s="11"/>
      <c r="U12" s="405" t="s">
        <v>4</v>
      </c>
      <c r="V12" s="406"/>
      <c r="W12" s="407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0760CD-0534-480F-A9D3-1794B3C66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48974b5c-aef5-430f-a866-743219c006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273f196-b46c-475c-8ca9-16689d3d25a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Martin de Groot</cp:lastModifiedBy>
  <cp:lastPrinted>2016-06-27T12:19:28Z</cp:lastPrinted>
  <dcterms:created xsi:type="dcterms:W3CDTF">2014-02-10T13:02:17Z</dcterms:created>
  <dcterms:modified xsi:type="dcterms:W3CDTF">2021-06-30T09:13:04Z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