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BF0F015F-2C11-4A33-898F-55E273C9337C}" xr6:coauthVersionLast="34" xr6:coauthVersionMax="34" xr10:uidLastSave="{00000000-0000-0000-0000-000000000000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3" i="2" l="1"/>
  <c r="M33" i="2"/>
  <c r="AL31" i="2"/>
  <c r="M31" i="2"/>
  <c r="AL29" i="2"/>
  <c r="M29" i="2"/>
  <c r="AK56" i="2"/>
  <c r="L56" i="2"/>
  <c r="L55" i="2"/>
  <c r="L54" i="2"/>
  <c r="L53" i="2"/>
  <c r="L52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3" i="2" l="1"/>
  <c r="CJ54" i="2"/>
  <c r="CJ55" i="2"/>
  <c r="CJ56" i="2"/>
  <c r="CJ57" i="2"/>
  <c r="CJ58" i="2"/>
  <c r="CJ59" i="2"/>
  <c r="CJ60" i="2"/>
  <c r="CJ61" i="2"/>
  <c r="CJ62" i="2"/>
  <c r="CJ63" i="2"/>
  <c r="CJ64" i="2"/>
  <c r="CJ65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AK57" i="2"/>
  <c r="AK58" i="2"/>
  <c r="AK59" i="2"/>
  <c r="AK60" i="2"/>
  <c r="AK61" i="2"/>
  <c r="AK62" i="2"/>
  <c r="AK63" i="2"/>
  <c r="AK64" i="2"/>
  <c r="AK65" i="2"/>
  <c r="DI55" i="2"/>
  <c r="L57" i="2"/>
  <c r="L58" i="2"/>
  <c r="L59" i="2"/>
  <c r="L60" i="2"/>
  <c r="L61" i="2"/>
  <c r="L62" i="2"/>
  <c r="L63" i="2"/>
  <c r="L64" i="2"/>
  <c r="L65" i="2"/>
  <c r="D6" i="2"/>
  <c r="DI65" i="2" l="1"/>
  <c r="DI61" i="2"/>
  <c r="DI57" i="2"/>
  <c r="DI60" i="2"/>
  <c r="DI54" i="2"/>
  <c r="DI63" i="2"/>
  <c r="DI53" i="2"/>
  <c r="DI64" i="2"/>
  <c r="DI59" i="2"/>
  <c r="DI62" i="2"/>
  <c r="DI58" i="2"/>
  <c r="DI56" i="2"/>
  <c r="CK69" i="2"/>
  <c r="CK70" i="2"/>
  <c r="CK68" i="2"/>
  <c r="CI69" i="2"/>
  <c r="CI70" i="2"/>
  <c r="CI68" i="2"/>
  <c r="CH69" i="2"/>
  <c r="CH70" i="2"/>
  <c r="CH68" i="2"/>
  <c r="CJ52" i="2"/>
  <c r="CI38" i="2"/>
  <c r="CI37" i="2"/>
  <c r="CK31" i="2"/>
  <c r="CK33" i="2"/>
  <c r="CK29" i="2"/>
  <c r="CH31" i="2"/>
  <c r="CH33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H5" i="10" s="1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2" i="2"/>
  <c r="DE72" i="2"/>
  <c r="DD72" i="2"/>
  <c r="DC72" i="2"/>
  <c r="DB72" i="2"/>
  <c r="CZ72" i="2"/>
  <c r="CY72" i="2"/>
  <c r="CX72" i="2"/>
  <c r="CW72" i="2"/>
  <c r="CU72" i="2"/>
  <c r="CT72" i="2"/>
  <c r="CS72" i="2"/>
  <c r="CR72" i="2"/>
  <c r="CP72" i="2"/>
  <c r="CO72" i="2"/>
  <c r="CN72" i="2"/>
  <c r="CM72" i="2"/>
  <c r="DB12" i="2"/>
  <c r="CZ74" i="2" l="1"/>
  <c r="CP74" i="2"/>
  <c r="CU74" i="2"/>
  <c r="DE74" i="2"/>
  <c r="CK72" i="2"/>
  <c r="R72" i="2"/>
  <c r="Q72" i="2"/>
  <c r="P7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8" i="10"/>
  <c r="AT8" i="10"/>
  <c r="H11" i="10" s="1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70" i="2"/>
  <c r="BJ70" i="2"/>
  <c r="BI70" i="2"/>
  <c r="BL69" i="2"/>
  <c r="BJ69" i="2"/>
  <c r="BI69" i="2"/>
  <c r="BL68" i="2"/>
  <c r="BJ68" i="2"/>
  <c r="BI68" i="2"/>
  <c r="BK52" i="2"/>
  <c r="DI52" i="2" s="1"/>
  <c r="BJ38" i="2"/>
  <c r="BL33" i="2"/>
  <c r="BL31" i="2"/>
  <c r="BL29" i="2"/>
  <c r="BL26" i="2"/>
  <c r="DJ26" i="2" s="1"/>
  <c r="DG26" i="2"/>
  <c r="BL25" i="2"/>
  <c r="DJ25" i="2" s="1"/>
  <c r="BL24" i="2"/>
  <c r="DG24" i="2"/>
  <c r="BL23" i="2"/>
  <c r="DJ23" i="2" s="1"/>
  <c r="DG23" i="2"/>
  <c r="BL20" i="2"/>
  <c r="BL19" i="2"/>
  <c r="BL18" i="2"/>
  <c r="BL17" i="2"/>
  <c r="CC12" i="2"/>
  <c r="AL70" i="2"/>
  <c r="AJ70" i="2"/>
  <c r="AI70" i="2"/>
  <c r="AL69" i="2"/>
  <c r="AJ69" i="2"/>
  <c r="AI69" i="2"/>
  <c r="AL68" i="2"/>
  <c r="AJ68" i="2"/>
  <c r="AI68" i="2"/>
  <c r="AJ37" i="2"/>
  <c r="BC12" i="2"/>
  <c r="K69" i="2"/>
  <c r="K70" i="2"/>
  <c r="K68" i="2"/>
  <c r="K38" i="2"/>
  <c r="DH38" i="2" s="1"/>
  <c r="D5" i="2"/>
  <c r="D8" i="2"/>
  <c r="D9" i="2"/>
  <c r="D10" i="2"/>
  <c r="M68" i="2"/>
  <c r="M69" i="2"/>
  <c r="M70" i="2"/>
  <c r="J68" i="2"/>
  <c r="J69" i="2"/>
  <c r="J70" i="2"/>
  <c r="CF72" i="2"/>
  <c r="CE72" i="2"/>
  <c r="CD72" i="2"/>
  <c r="CC72" i="2"/>
  <c r="CA72" i="2"/>
  <c r="BZ72" i="2"/>
  <c r="BY72" i="2"/>
  <c r="BX72" i="2"/>
  <c r="BV72" i="2"/>
  <c r="BU72" i="2"/>
  <c r="BT72" i="2"/>
  <c r="BS72" i="2"/>
  <c r="BQ72" i="2"/>
  <c r="BP72" i="2"/>
  <c r="BO72" i="2"/>
  <c r="BN72" i="2"/>
  <c r="BF72" i="2"/>
  <c r="BE72" i="2"/>
  <c r="BD72" i="2"/>
  <c r="BC72" i="2"/>
  <c r="BA72" i="2"/>
  <c r="AZ72" i="2"/>
  <c r="AY72" i="2"/>
  <c r="AX72" i="2"/>
  <c r="AV72" i="2"/>
  <c r="AU72" i="2"/>
  <c r="AT72" i="2"/>
  <c r="AS72" i="2"/>
  <c r="AQ72" i="2"/>
  <c r="AP72" i="2"/>
  <c r="AO72" i="2"/>
  <c r="AN72" i="2"/>
  <c r="DG69" i="2" l="1"/>
  <c r="DH69" i="2"/>
  <c r="DJ70" i="2"/>
  <c r="DJ33" i="2"/>
  <c r="DG31" i="2"/>
  <c r="DG29" i="2"/>
  <c r="DH37" i="2"/>
  <c r="DJ29" i="2"/>
  <c r="DG68" i="2"/>
  <c r="DH70" i="2"/>
  <c r="DG70" i="2"/>
  <c r="DG33" i="2"/>
  <c r="DG25" i="2"/>
  <c r="DJ69" i="2"/>
  <c r="DJ31" i="2"/>
  <c r="DJ24" i="2"/>
  <c r="DH68" i="2"/>
  <c r="DJ68" i="2"/>
  <c r="BL72" i="2"/>
  <c r="AL72" i="2"/>
  <c r="BV74" i="2"/>
  <c r="CF74" i="2"/>
  <c r="BI72" i="2"/>
  <c r="O27" i="10" s="1"/>
  <c r="BQ74" i="2"/>
  <c r="AJ72" i="2"/>
  <c r="K41" i="10" s="1"/>
  <c r="AI72" i="2"/>
  <c r="K25" i="10" s="1"/>
  <c r="J72" i="2"/>
  <c r="AK72" i="2"/>
  <c r="BJ72" i="2"/>
  <c r="O43" i="10" s="1"/>
  <c r="BK72" i="2"/>
  <c r="CA74" i="2"/>
  <c r="AV74" i="2"/>
  <c r="BF74" i="2"/>
  <c r="AQ74" i="2"/>
  <c r="BA74" i="2"/>
  <c r="W72" i="2"/>
  <c r="V72" i="2"/>
  <c r="U72" i="2"/>
  <c r="T72" i="2"/>
  <c r="O72" i="2"/>
  <c r="R74" i="2" s="1"/>
  <c r="L72" i="2"/>
  <c r="K72" i="2"/>
  <c r="G39" i="10" s="1"/>
  <c r="BL74" i="2" l="1"/>
  <c r="AL74" i="2"/>
  <c r="CJ72" i="2"/>
  <c r="CI72" i="2"/>
  <c r="S45" i="10" s="1"/>
  <c r="DH72" i="2"/>
  <c r="CH72" i="2"/>
  <c r="S29" i="10" s="1"/>
  <c r="DG72" i="2"/>
  <c r="W74" i="2"/>
  <c r="DI72" i="2"/>
  <c r="D7" i="2"/>
  <c r="CK74" i="2" l="1"/>
  <c r="DJ7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2" i="2"/>
  <c r="Z72" i="2"/>
  <c r="AA72" i="2"/>
  <c r="AB72" i="2"/>
  <c r="AD72" i="2"/>
  <c r="AE72" i="2"/>
  <c r="AF72" i="2"/>
  <c r="AG72" i="2"/>
  <c r="AB74" i="2" l="1"/>
  <c r="AG74" i="2"/>
  <c r="M72" i="2"/>
  <c r="M74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<sst xmlns="http://schemas.openxmlformats.org/spreadsheetml/2006/main" count="3307" uniqueCount="993">
  <si>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</si>
  <si>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</si>
  <si>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</si>
  <si>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</si>
  <si>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</si>
  <si>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</si>
  <si>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</si>
  <si>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</si>
  <si>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</si>
  <si>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</si>
  <si>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</si>
  <si>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</si>
  <si>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</si>
  <si>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</si>
  <si>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</si>
  <si>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</si>
  <si>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</si>
  <si>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</si>
  <si>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</si>
  <si>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</si>
  <si>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</si>
  <si>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</si>
  <si>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</si>
  <si>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</si>
  <si>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</si>
  <si>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</si>
  <si>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</si>
  <si>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</si>
  <si>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</si>
  <si>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</si>
  <si>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</si>
  <si>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</si>
  <si>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</si>
  <si>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</si>
  <si>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</si>
  <si>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</si>
  <si>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</si>
  <si>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</si>
  <si>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</si>
  <si>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</si>
  <si>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</si>
  <si>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</si>
  <si>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</si>
  <si>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</si>
  <si>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</si>
  <si>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</si>
  <si>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</si>
  <si>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</si>
  <si>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</si>
  <si>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</si>
  <si>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</si>
  <si>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</si>
  <si>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</si>
  <si>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</si>
  <si>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</si>
  <si>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</si>
  <si>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</si>
  <si>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</si>
  <si>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</si>
  <si>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</si>
  <si>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</si>
  <si>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</si>
  <si>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</si>
  <si>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</si>
  <si>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</si>
  <si>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</si>
  <si>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</si>
  <si>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</si>
  <si>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</si>
  <si>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</si>
  <si>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</si>
  <si>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</si>
  <si>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</si>
  <si>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</si>
  <si>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</si>
  <si>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</si>
  <si>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</si>
  <si>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</si>
  <si>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</si>
  <si>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</si>
  <si>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</si>
  <si>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</si>
  <si>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</si>
  <si>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</si>
  <si>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</si>
  <si>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</si>
  <si>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</si>
  <si>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</si>
  <si>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</si>
  <si>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</si>
  <si>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</si>
  <si>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</si>
  <si>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</si>
  <si>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</si>
  <si>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</si>
  <si>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</si>
  <si>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</si>
  <si>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</si>
  <si>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</si>
  <si>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</si>
  <si>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</si>
  <si>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</si>
  <si>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</si>
  <si>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</si>
  <si>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</si>
  <si>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</si>
  <si>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</si>
  <si>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</si>
  <si>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</si>
  <si>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</si>
  <si>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</si>
  <si>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</si>
  <si>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</si>
  <si>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</si>
  <si>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</si>
  <si>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</si>
  <si>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</si>
  <si>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</si>
  <si>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</si>
  <si>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</si>
  <si>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</si>
  <si>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</si>
  <si>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</si>
  <si>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</si>
  <si>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</si>
  <si>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</si>
  <si>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</si>
  <si>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</si>
  <si>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</si>
  <si>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</si>
  <si>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</si>
  <si>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</si>
  <si>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</si>
  <si>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</si>
  <si>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</si>
  <si>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</si>
  <si>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</si>
  <si>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</si>
  <si>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</si>
  <si>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</si>
  <si>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</si>
  <si>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</si>
  <si>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</si>
  <si>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</si>
  <si>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</si>
  <si>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</si>
  <si>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</si>
  <si>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</si>
  <si>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</si>
  <si>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</si>
  <si>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</si>
  <si>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</si>
  <si>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</si>
  <si>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</si>
  <si>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</si>
  <si>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</si>
  <si>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</si>
  <si>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</si>
  <si>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</si>
  <si>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</si>
  <si>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</si>
  <si>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</si>
  <si>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</si>
  <si>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</si>
  <si>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</si>
  <si>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</si>
  <si>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</si>
  <si>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</si>
  <si>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</si>
  <si>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</si>
  <si>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</si>
  <si>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</si>
  <si>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</si>
  <si>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</si>
  <si>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</si>
  <si>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</si>
  <si>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</si>
  <si>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</si>
  <si>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</si>
  <si>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</si>
  <si>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</si>
  <si>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</si>
  <si>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</si>
  <si>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</si>
  <si>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</si>
  <si>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</si>
  <si>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</si>
  <si>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</si>
  <si>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</si>
  <si>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</si>
  <si>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</si>
  <si>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</si>
  <si>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</si>
  <si>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</si>
  <si>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</si>
  <si>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</si>
  <si>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</si>
  <si>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</si>
  <si>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</si>
  <si>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</si>
  <si>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</si>
  <si>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</si>
  <si>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</si>
  <si>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</si>
  <si>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</si>
  <si>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</si>
  <si>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</si>
  <si>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</si>
  <si>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</si>
  <si>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</si>
  <si>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</si>
  <si>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</si>
  <si>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</si>
  <si>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</si>
  <si>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</si>
  <si>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</si>
  <si>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</si>
  <si>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</si>
  <si>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</si>
  <si>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</si>
  <si>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</si>
  <si>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</si>
  <si>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</si>
  <si>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</si>
  <si>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</si>
  <si>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</si>
  <si>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</si>
  <si>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</si>
  <si>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</si>
  <si>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</si>
  <si>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</si>
  <si>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</si>
  <si>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</si>
  <si>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</si>
  <si>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</si>
  <si>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</si>
  <si>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</si>
  <si>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</si>
  <si>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</si>
  <si>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</si>
  <si>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</si>
  <si>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</si>
  <si>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</si>
  <si>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</si>
  <si>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</si>
  <si>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</si>
  <si>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</si>
  <si>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</si>
  <si>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</si>
  <si>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</si>
  <si>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</si>
  <si>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</si>
  <si>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</si>
  <si>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</si>
  <si>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</si>
  <si>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</si>
  <si>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</si>
  <si>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</si>
  <si>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</si>
  <si>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</si>
  <si>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</si>
  <si>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</si>
  <si>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</si>
  <si>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</si>
  <si>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</si>
  <si>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</si>
  <si>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</si>
  <si>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</si>
  <si>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</si>
  <si>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</si>
  <si>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</si>
  <si>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</si>
  <si>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</si>
  <si>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</si>
  <si>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</si>
  <si>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</si>
  <si>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</si>
  <si>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</si>
  <si>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</si>
  <si>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</si>
  <si>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</si>
  <si>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</si>
  <si>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</si>
  <si>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</si>
  <si>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</si>
  <si>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</si>
  <si>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</si>
  <si>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</si>
  <si>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</si>
  <si>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</si>
  <si>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</si>
  <si>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</si>
  <si>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</si>
  <si>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</si>
  <si>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</si>
  <si>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</si>
  <si>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</si>
  <si>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</si>
  <si>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</si>
  <si>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</si>
  <si>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</si>
  <si>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</si>
  <si>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</si>
  <si>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</si>
  <si>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</si>
  <si>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</si>
  <si>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</si>
  <si>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</si>
  <si>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</si>
  <si>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</si>
  <si>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</si>
  <si>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</si>
  <si>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</si>
  <si>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</si>
  <si>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</si>
  <si>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</si>
  <si>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</si>
  <si>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</si>
  <si>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</si>
  <si>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</si>
  <si>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</si>
  <si>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</si>
  <si>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</si>
  <si>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</si>
  <si>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</si>
  <si>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</si>
  <si>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</si>
  <si>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</si>
  <si>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</si>
  <si>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</si>
  <si>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</si>
  <si>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</si>
  <si>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</si>
  <si>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</si>
  <si>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</si>
  <si>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</si>
  <si>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</si>
  <si>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</si>
  <si>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</si>
  <si>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</si>
  <si>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</si>
  <si>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</si>
  <si>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</si>
  <si>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</si>
  <si>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</si>
  <si>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</si>
  <si>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</si>
  <si>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</si>
  <si>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</si>
  <si>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</si>
  <si>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</si>
  <si>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</si>
  <si>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</si>
  <si>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</si>
  <si>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</si>
  <si>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</si>
  <si>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</si>
  <si>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</si>
  <si>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</si>
  <si>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</si>
  <si>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</si>
  <si>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</si>
  <si>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</si>
  <si>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</si>
  <si>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</si>
  <si>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</si>
  <si>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</si>
  <si>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</si>
  <si>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</si>
  <si>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</si>
  <si>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</si>
  <si>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</si>
  <si>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</si>
  <si>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</si>
  <si>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</si>
  <si>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</si>
  <si>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</si>
  <si>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</si>
  <si>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</si>
  <si>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</si>
  <si>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</si>
  <si>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</si>
  <si>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</si>
  <si>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</si>
  <si>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</si>
  <si>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</si>
  <si>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</si>
  <si>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</si>
  <si>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</si>
  <si>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</si>
  <si>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</si>
  <si>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</si>
  <si>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</si>
  <si>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</si>
  <si>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</si>
  <si>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</si>
  <si>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</si>
  <si>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</si>
  <si>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</si>
  <si>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</si>
  <si>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</si>
  <si>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</si>
  <si>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</si>
  <si>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</si>
  <si>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</si>
  <si>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</si>
  <si>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</si>
  <si>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</si>
  <si>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</si>
  <si>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</si>
  <si>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</si>
  <si>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</si>
  <si>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</si>
  <si>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</si>
  <si>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</si>
  <si>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</si>
  <si>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</si>
  <si>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</si>
  <si>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</si>
  <si>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</si>
  <si>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</si>
  <si>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</si>
  <si>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</si>
  <si>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</si>
  <si>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</si>
  <si>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</si>
  <si>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</si>
  <si>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</si>
  <si>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</si>
  <si>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</si>
  <si>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</si>
  <si>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</si>
  <si>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</si>
  <si>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</si>
  <si>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</si>
  <si>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</si>
  <si>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</si>
  <si>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</si>
  <si>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</si>
  <si>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</si>
  <si>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</si>
  <si>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</si>
  <si>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</si>
  <si>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</si>
  <si>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</si>
  <si>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</si>
  <si>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</si>
  <si>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</si>
  <si>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</si>
  <si>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</si>
  <si>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</si>
  <si>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</si>
  <si>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</si>
  <si>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</si>
  <si>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</si>
  <si>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</si>
  <si>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</si>
  <si>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</si>
  <si>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</si>
  <si>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</si>
  <si>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</si>
  <si>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</si>
  <si>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</si>
  <si>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</si>
  <si>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</si>
  <si>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</si>
  <si>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</si>
  <si>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</si>
  <si>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</si>
  <si>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</si>
  <si>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</si>
  <si>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</si>
  <si>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</si>
  <si>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</si>
  <si>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</si>
  <si>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</si>
  <si>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</si>
  <si>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</si>
  <si>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</si>
  <si>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</si>
  <si>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</si>
  <si>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</si>
  <si>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</si>
  <si>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</si>
  <si>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</si>
  <si>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</si>
  <si>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</si>
  <si>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</si>
  <si>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</si>
  <si>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</si>
  <si>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</si>
  <si>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</si>
  <si>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</si>
  <si>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</si>
  <si>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</si>
  <si>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</si>
  <si>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</si>
  <si>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</si>
  <si>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</si>
  <si>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</si>
  <si>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</si>
  <si>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</si>
  <si>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</si>
  <si>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</si>
  <si>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</si>
  <si>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</si>
  <si>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</si>
  <si>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</si>
  <si>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</si>
  <si>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</si>
  <si>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</si>
  <si>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</si>
  <si>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</si>
  <si>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</si>
  <si>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</si>
  <si>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</si>
  <si>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</si>
  <si>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</si>
  <si>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</si>
  <si>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</si>
  <si>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</si>
  <si>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</si>
  <si>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</si>
  <si>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</si>
  <si>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</si>
  <si>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</si>
  <si>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</si>
  <si>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</si>
  <si>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</si>
  <si>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</si>
  <si>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</si>
  <si>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</si>
  <si>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</si>
  <si>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</si>
  <si>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</si>
  <si>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</si>
  <si>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</si>
  <si>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</si>
  <si>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</si>
  <si>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</si>
  <si>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</si>
  <si>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</si>
  <si>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</si>
  <si>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</si>
  <si>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</si>
  <si>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</si>
  <si>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</si>
  <si>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</si>
  <si>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</si>
  <si>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</si>
  <si>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</si>
  <si>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</si>
  <si>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</si>
  <si>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</si>
  <si>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</si>
  <si>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</si>
  <si>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</si>
  <si>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</si>
  <si>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</si>
  <si>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</si>
  <si>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</si>
  <si>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</si>
  <si>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</si>
  <si>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</si>
  <si>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</si>
  <si>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</si>
  <si>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</si>
  <si>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</si>
  <si>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</si>
  <si>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</si>
  <si>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</si>
  <si>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</si>
  <si>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</si>
  <si>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</si>
  <si>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</si>
  <si>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</si>
  <si>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</si>
  <si>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</si>
  <si>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</si>
  <si>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</si>
  <si>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</si>
  <si>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</si>
  <si>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</si>
  <si>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</si>
  <si>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</si>
  <si>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</si>
  <si>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</si>
  <si>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</si>
  <si>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</si>
  <si>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</si>
  <si>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</si>
  <si>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</si>
  <si>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</si>
  <si>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</si>
  <si>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</si>
  <si>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</si>
  <si>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</si>
  <si>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</si>
  <si>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</si>
  <si>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</si>
  <si>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</si>
  <si>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</si>
  <si>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</si>
  <si>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</si>
  <si>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</si>
  <si>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</si>
  <si>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</si>
  <si>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</si>
  <si>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</si>
  <si>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</si>
  <si>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</si>
  <si>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</si>
  <si>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</si>
  <si>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</si>
  <si>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</si>
  <si>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</si>
  <si>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</si>
  <si>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</si>
  <si>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</si>
  <si>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</si>
  <si>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</si>
  <si>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</si>
  <si>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</si>
  <si>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</si>
  <si>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</si>
  <si>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</si>
  <si>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</si>
  <si>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</si>
  <si>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</si>
  <si>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</si>
  <si>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</si>
  <si>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</si>
  <si>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</si>
  <si>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</si>
  <si>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</si>
  <si>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</si>
  <si>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</si>
  <si>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</si>
  <si>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</si>
  <si>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</si>
  <si>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</si>
  <si>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</si>
  <si>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</si>
  <si>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</si>
  <si>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</si>
  <si>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</si>
  <si>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</si>
  <si>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</si>
  <si>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</si>
  <si>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</si>
  <si>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</si>
  <si>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</si>
  <si>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</si>
  <si>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</si>
  <si>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</si>
  <si>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</si>
  <si>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</si>
  <si>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</si>
  <si>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</si>
  <si>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</si>
  <si>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</si>
  <si>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</si>
  <si>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</si>
  <si>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</si>
  <si>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</si>
  <si>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</si>
  <si>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</si>
  <si>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</si>
  <si>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</si>
  <si>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</si>
  <si>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</si>
  <si>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</si>
  <si>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</si>
  <si>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</si>
  <si>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</si>
  <si>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</si>
  <si>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</si>
  <si>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</si>
  <si>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</si>
  <si>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</si>
  <si>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</si>
  <si>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</si>
  <si>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</si>
  <si>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</si>
  <si>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</si>
  <si>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</si>
  <si>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</si>
  <si>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</si>
  <si>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</si>
  <si>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</si>
  <si>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</si>
  <si>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</si>
  <si>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</si>
  <si>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</si>
  <si>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</si>
  <si>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</si>
  <si>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</si>
  <si>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</si>
  <si>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</si>
  <si>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</si>
  <si>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</si>
  <si>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</si>
  <si>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</si>
  <si>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</si>
  <si>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</si>
  <si>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</si>
  <si>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</si>
  <si>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</si>
  <si>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</si>
  <si>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</si>
  <si>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</si>
  <si>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</si>
  <si>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</si>
  <si>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</si>
  <si>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</si>
  <si>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</si>
  <si>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</si>
  <si>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</si>
  <si>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</si>
  <si>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</si>
  <si>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</si>
  <si>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</si>
  <si>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</si>
  <si>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</si>
  <si>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</si>
  <si>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</si>
  <si>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</si>
  <si>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</si>
  <si>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</si>
  <si>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</si>
  <si>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</si>
  <si>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</si>
  <si>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</si>
  <si>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</si>
  <si>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</si>
  <si>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</si>
  <si>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</si>
  <si>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</si>
  <si>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</si>
  <si>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</si>
  <si>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</si>
  <si>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</si>
  <si>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</si>
  <si>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</si>
  <si>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</si>
  <si>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</si>
  <si>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</si>
  <si>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</si>
  <si>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</si>
  <si>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</si>
  <si>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</si>
  <si>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</si>
  <si>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</si>
  <si>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</si>
  <si>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</si>
  <si>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</si>
  <si>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</si>
  <si>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</si>
  <si>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</si>
  <si>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</si>
  <si>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</si>
  <si>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</si>
  <si>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</si>
  <si>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</si>
  <si>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</si>
  <si>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</si>
  <si>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</si>
  <si>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</si>
  <si>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</si>
  <si>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</si>
  <si>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</si>
  <si>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</si>
  <si>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</si>
  <si>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</si>
  <si>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</si>
  <si>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</si>
  <si>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</si>
  <si>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</si>
  <si>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</si>
  <si>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</si>
  <si>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</si>
  <si>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</si>
  <si>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</si>
  <si>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</si>
  <si>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</si>
  <si>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</si>
  <si>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</si>
  <si>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</si>
  <si>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</si>
  <si>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</si>
  <si>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</si>
  <si>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</si>
  <si>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</si>
  <si>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</si>
  <si>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</si>
  <si>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</si>
  <si>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</si>
  <si>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</si>
  <si>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</si>
  <si>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</si>
  <si>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</si>
  <si>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</si>
  <si>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</si>
  <si>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</si>
  <si>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</si>
  <si>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</si>
  <si>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</si>
  <si>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</si>
  <si>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</si>
  <si>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</si>
  <si>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</si>
  <si>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</si>
  <si>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</si>
  <si>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</si>
  <si>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</si>
  <si>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</si>
  <si>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</si>
  <si>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</si>
  <si>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</si>
  <si>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</si>
  <si>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</si>
  <si>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</si>
  <si>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</si>
  <si>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</si>
  <si>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</si>
  <si>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</si>
  <si>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</si>
  <si>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</si>
  <si>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</si>
  <si>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</si>
  <si>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</si>
  <si>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</si>
  <si>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</si>
  <si>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</si>
  <si>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</si>
  <si>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</si>
  <si>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</si>
  <si>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</si>
  <si>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</si>
  <si>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</si>
  <si>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</si>
  <si>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</si>
  <si>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</si>
  <si>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</si>
  <si>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</si>
  <si>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</si>
  <si>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</si>
  <si>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</si>
  <si>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</si>
  <si>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</si>
  <si>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</si>
  <si>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</si>
  <si>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</si>
  <si>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</si>
  <si>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</si>
  <si>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</si>
  <si>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</si>
  <si>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</si>
  <si>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</si>
  <si>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</si>
  <si>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</si>
  <si>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</si>
  <si>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</si>
  <si>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</si>
  <si>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</si>
  <si>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</si>
  <si>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</si>
  <si>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</si>
  <si>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</si>
  <si>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</si>
  <si>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</si>
  <si>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</si>
  <si>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</si>
  <si>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</si>
  <si>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</si>
  <si>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</si>
  <si>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</si>
  <si>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</si>
  <si>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</si>
  <si>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</si>
  <si>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</si>
  <si>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</si>
  <si>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</si>
  <si>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</si>
  <si>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</si>
  <si>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</si>
  <si>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</si>
  <si>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</si>
  <si>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</si>
  <si>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</si>
  <si>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</si>
  <si>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</si>
  <si>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</si>
  <si>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</si>
  <si>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</si>
  <si>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</si>
  <si>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</si>
  <si>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</si>
  <si>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</si>
  <si>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</si>
  <si>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</si>
  <si>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</si>
  <si>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</si>
  <si>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</si>
  <si>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</si>
  <si>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</si>
  <si>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</si>
  <si>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</si>
  <si>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</si>
  <si>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</si>
  <si>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</si>
  <si>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</si>
  <si>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</si>
  <si>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</si>
  <si>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</si>
  <si>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</si>
  <si>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</si>
  <si>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</si>
  <si>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</si>
  <si>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</si>
  <si>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</si>
  <si>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</si>
  <si>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</si>
  <si>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</si>
  <si>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</si>
  <si>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</si>
  <si>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</si>
  <si>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</si>
  <si>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</si>
  <si>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</si>
  <si>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</si>
  <si>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</si>
  <si>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</si>
  <si>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</si>
  <si>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</si>
  <si>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</si>
  <si>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</si>
  <si>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</si>
  <si>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</si>
  <si>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</si>
  <si>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</si>
  <si>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</si>
  <si>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</si>
  <si>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</si>
  <si>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</si>
  <si>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</si>
  <si>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</si>
  <si>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</si>
  <si>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</si>
  <si>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</si>
  <si>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</si>
  <si>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</si>
  <si>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</si>
  <si>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</si>
  <si>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</si>
  <si>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Beroepsgericht examen **</t>
  </si>
  <si>
    <t>Vakbekwaam medewerker Bloem &amp; Design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</si>
  <si>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</si>
  <si>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</si>
  <si>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</si>
  <si>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</si>
  <si>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</si>
  <si>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 xml:space="preserve">B1-K1: Maken en verkopen van groene arrangementen                                                                         P2-K1: Uitvoeren werkzaamheden rondom de in- en verkoop  </t>
  </si>
  <si>
    <t xml:space="preserve">B1-K1-W1: Maakt bloemwerk, groene decoraties en/of presentaties                                                                              B1-K1-W2: Verzorgt groene producten en natuurlijke materialen                                                                                                B1-K1-W3: Verzorgt de winkel-/productpresentatie      B1-K1-W4: Informeert en adviseert                                         P2-K1-W1: Koopt in en beheert de voorraad                  P2-K1-W2: Handelt de verkoop af                                         P2-K1-W3: Begeleidt de werkzaamheden    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</si>
  <si>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</si>
  <si>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</si>
  <si>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</si>
  <si>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</si>
  <si>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</si>
  <si>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</si>
  <si>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</si>
  <si>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</si>
  <si>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</si>
  <si>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 xml:space="preserve">  Lesuur  </t>
  </si>
  <si>
    <t xml:space="preserve">  BPV uur 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</si>
  <si>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</si>
  <si>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</si>
  <si>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</si>
  <si>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</si>
  <si>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</si>
  <si>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</si>
  <si>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</si>
  <si>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</si>
  <si>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</si>
  <si>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</si>
  <si>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</si>
  <si>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Engels K0803</t>
  </si>
  <si>
    <t>Trends en bloemwerk  K0343</t>
  </si>
  <si>
    <t>**  bestaat uit in elk geval een beroepsproeve, waar nodig aangevuld met vaardigheidsexamen(s) en/of kennisexamen(s) en/of werkprocesexamen.</t>
  </si>
  <si>
    <t>2021-2022</t>
  </si>
  <si>
    <t>Duits K0961 of Innovatie in beroep</t>
  </si>
  <si>
    <t>1.  K0802 Engels A2/B1                                                     2.  K0999  Duits A1/A2 Of Innovatie in het beroep                                                                                                                           3.  K0343 Trends en bloemwerk</t>
  </si>
  <si>
    <t xml:space="preserve">Keuze Duits of Innovatie in het beroep bij aanvang opleiding;
minimum aantal van 15 studenten.                            Overige keuzedelen zijn onderdeel programma.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</si>
</sst>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C3" sqref="C3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146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989</v>
      </c>
      <c r="D3" s="265"/>
      <c r="E3" s="140"/>
      <c r="F3" s="348" t="s">
        <v>956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139</v>
      </c>
      <c r="D4" s="267" t="s">
        <v>140</v>
      </c>
      <c r="E4" s="140"/>
      <c r="F4" s="268"/>
      <c r="G4" s="269" t="s">
        <v>143</v>
      </c>
      <c r="H4" s="269"/>
      <c r="I4" s="351" t="s">
        <v>145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892</v>
      </c>
      <c r="D5" s="183">
        <v>3</v>
      </c>
      <c r="E5" s="270"/>
      <c r="F5" s="354">
        <v>25444</v>
      </c>
      <c r="G5" s="355"/>
      <c r="H5" s="352" t="str">
        <f>IFERROR(VLOOKUP(F5,db_crebolijst_all!A3:S497,17),"1")</f>
        <v>Bloem, groen en styling 23169 (Vakbekwaam medewerker bloem, groen en styling)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141</v>
      </c>
      <c r="D6" s="272" t="s">
        <v>142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35">
      <c r="B7" s="143"/>
      <c r="C7" s="148" t="s">
        <v>7</v>
      </c>
      <c r="D7" s="314">
        <f>IFERROR(VLOOKUP(F5,db_crebolijst_all!A3:Q497,db_crebolijst_all!J1),"gcg")</f>
        <v>3</v>
      </c>
      <c r="E7" s="270"/>
      <c r="F7" s="336" t="s">
        <v>144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9" t="str">
        <f>CONCATENATE(C7,";",D5+AS10)</f>
        <v>BOL;3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138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0.01</v>
      </c>
      <c r="D10" s="136" t="s">
        <v>199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0.01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39" t="s">
        <v>199</v>
      </c>
      <c r="D18" s="78"/>
      <c r="F18" s="342">
        <f>IFERROR(W10*(1+$C$10),AC5)</f>
        <v>1818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99999999999999" customHeight="1" thickBot="1" x14ac:dyDescent="0.3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0"/>
      <c r="D21" s="74" t="s">
        <v>29</v>
      </c>
      <c r="E21" s="83"/>
      <c r="F21" s="84"/>
      <c r="G21" s="290">
        <f>G10*(1+$C$10)</f>
        <v>707</v>
      </c>
      <c r="H21" s="86"/>
      <c r="I21" s="75"/>
      <c r="J21" s="87"/>
      <c r="K21" s="290">
        <f>K10*(1+$C$10)</f>
        <v>555.5</v>
      </c>
      <c r="L21" s="86"/>
      <c r="M21" s="75"/>
      <c r="N21" s="87"/>
      <c r="O21" s="290">
        <f>O10*(1+$C$10)</f>
        <v>555.5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1818</v>
      </c>
      <c r="X21" s="86"/>
      <c r="Y21" s="76"/>
    </row>
    <row r="22" spans="2:25" ht="10.199999999999999" customHeight="1" x14ac:dyDescent="0.3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0"/>
      <c r="D23" s="75" t="s">
        <v>17</v>
      </c>
      <c r="E23" s="89"/>
      <c r="F23" s="90"/>
      <c r="G23" s="290">
        <f>Opleidingsplan!J72</f>
        <v>702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90">
        <f>Opleidingsplan!AI72</f>
        <v>554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Opleidingsplan!BI72</f>
        <v>555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Opleidingsplan!CH72</f>
        <v>0</v>
      </c>
      <c r="T29" s="86"/>
      <c r="U29" s="75"/>
      <c r="V29" s="87"/>
      <c r="W29" s="85">
        <f>+G23+K25+O27+S29</f>
        <v>1811</v>
      </c>
      <c r="X29" s="86"/>
      <c r="Y29" s="76"/>
    </row>
    <row r="30" spans="2:25" ht="10.199999999999999" customHeight="1" x14ac:dyDescent="0.3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0"/>
      <c r="D31" s="74" t="s">
        <v>4</v>
      </c>
      <c r="E31" s="83"/>
      <c r="F31" s="88"/>
      <c r="G31" s="291">
        <f>+G23-G21</f>
        <v>-5</v>
      </c>
      <c r="H31" s="86"/>
      <c r="I31" s="75"/>
      <c r="J31" s="87"/>
      <c r="K31" s="291">
        <f>+K25-K21</f>
        <v>-1.5</v>
      </c>
      <c r="L31" s="86"/>
      <c r="M31" s="75"/>
      <c r="N31" s="87"/>
      <c r="O31" s="291">
        <f>+O27-O21</f>
        <v>-0.5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-7</v>
      </c>
      <c r="X31" s="86"/>
      <c r="Y31" s="76"/>
    </row>
    <row r="32" spans="2:25" ht="10.199999999999999" customHeight="1" thickBot="1" x14ac:dyDescent="0.3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39" t="s">
        <v>0</v>
      </c>
      <c r="D34" s="78"/>
      <c r="F34" s="342">
        <f>W11*(1+$C$11)</f>
        <v>1212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99999999999999" customHeight="1" thickBot="1" x14ac:dyDescent="0.3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0"/>
      <c r="D37" s="74" t="s">
        <v>29</v>
      </c>
      <c r="E37" s="83"/>
      <c r="F37" s="84"/>
      <c r="G37" s="290">
        <f>G11*(1+$C$11)</f>
        <v>303</v>
      </c>
      <c r="H37" s="76"/>
      <c r="I37" s="77"/>
      <c r="J37" s="88"/>
      <c r="K37" s="290">
        <f>K11*(1+$C$11)</f>
        <v>454.5</v>
      </c>
      <c r="L37" s="86"/>
      <c r="M37" s="75"/>
      <c r="N37" s="87"/>
      <c r="O37" s="290">
        <f>O11*(1+$C$11)</f>
        <v>454.5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1212</v>
      </c>
      <c r="X37" s="86"/>
      <c r="Y37" s="76"/>
    </row>
    <row r="38" spans="2:25" ht="10.199999999999999" customHeight="1" x14ac:dyDescent="0.3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0"/>
      <c r="D39" s="75" t="s">
        <v>17</v>
      </c>
      <c r="E39" s="89"/>
      <c r="F39" s="90"/>
      <c r="G39" s="290">
        <f>Opleidingsplan!K72</f>
        <v>450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90">
        <f>Opleidingsplan!AJ72</f>
        <v>550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Opleidingsplan!BJ72</f>
        <v>550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Opleidingsplan!CI72</f>
        <v>0</v>
      </c>
      <c r="T45" s="86"/>
      <c r="U45" s="75"/>
      <c r="V45" s="87"/>
      <c r="W45" s="85">
        <f>+G39+K41+O43+S45</f>
        <v>1550</v>
      </c>
      <c r="X45" s="86"/>
      <c r="Y45" s="76"/>
    </row>
    <row r="46" spans="2:25" ht="10.199999999999999" customHeight="1" x14ac:dyDescent="0.3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0"/>
      <c r="D47" s="74" t="s">
        <v>4</v>
      </c>
      <c r="E47" s="83"/>
      <c r="F47" s="88"/>
      <c r="G47" s="291">
        <f>+G39-G37</f>
        <v>147</v>
      </c>
      <c r="H47" s="86"/>
      <c r="I47" s="75"/>
      <c r="J47" s="87"/>
      <c r="K47" s="291">
        <f>+K41-K37</f>
        <v>95.5</v>
      </c>
      <c r="L47" s="86"/>
      <c r="M47" s="75"/>
      <c r="N47" s="87"/>
      <c r="O47" s="291">
        <f>+O43-O37</f>
        <v>95.5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338</v>
      </c>
      <c r="X47" s="86"/>
      <c r="Y47" s="76"/>
    </row>
    <row r="48" spans="2:25" ht="10.199999999999999" customHeight="1" thickBot="1" x14ac:dyDescent="0.3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0" t="s">
        <v>4</v>
      </c>
      <c r="D50" s="78"/>
      <c r="E50" s="73"/>
      <c r="F50" s="333">
        <f>F18+F34+W12-W11-W10</f>
        <v>3030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99999999999999" customHeight="1" thickBot="1" x14ac:dyDescent="0.3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1"/>
      <c r="D53" s="74" t="s">
        <v>29</v>
      </c>
      <c r="E53" s="83"/>
      <c r="F53" s="84"/>
      <c r="G53" s="290">
        <f>+G21+G37</f>
        <v>1010</v>
      </c>
      <c r="H53" s="76"/>
      <c r="I53" s="77"/>
      <c r="J53" s="88"/>
      <c r="K53" s="290">
        <f>+K21+K37</f>
        <v>1010</v>
      </c>
      <c r="L53" s="86"/>
      <c r="M53" s="75"/>
      <c r="N53" s="87"/>
      <c r="O53" s="290">
        <f>+O21+O37</f>
        <v>1010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3030</v>
      </c>
      <c r="X53" s="100"/>
      <c r="Y53" s="76"/>
      <c r="AP53" s="287"/>
    </row>
    <row r="54" spans="1:125" ht="10.199999999999999" customHeight="1" x14ac:dyDescent="0.3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1"/>
      <c r="D55" s="74" t="s">
        <v>199</v>
      </c>
      <c r="E55" s="83"/>
      <c r="F55" s="84"/>
      <c r="G55" s="290">
        <f>G23</f>
        <v>702</v>
      </c>
      <c r="H55" s="86"/>
      <c r="I55" s="75"/>
      <c r="J55" s="87"/>
      <c r="K55" s="290">
        <f>K25</f>
        <v>554</v>
      </c>
      <c r="L55" s="86"/>
      <c r="M55" s="75"/>
      <c r="N55" s="87"/>
      <c r="O55" s="290">
        <f>O27</f>
        <v>555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1811</v>
      </c>
      <c r="X55" s="100"/>
      <c r="Y55" s="76"/>
    </row>
    <row r="56" spans="1:125" ht="14.25" customHeight="1" x14ac:dyDescent="0.3">
      <c r="B56" s="72"/>
      <c r="C56" s="331"/>
      <c r="D56" s="74" t="s">
        <v>0</v>
      </c>
      <c r="E56" s="83"/>
      <c r="F56" s="84"/>
      <c r="G56" s="290">
        <f>G39</f>
        <v>450</v>
      </c>
      <c r="H56" s="86"/>
      <c r="I56" s="75"/>
      <c r="J56" s="87"/>
      <c r="K56" s="290">
        <f>K41</f>
        <v>550</v>
      </c>
      <c r="L56" s="86"/>
      <c r="M56" s="75"/>
      <c r="N56" s="87"/>
      <c r="O56" s="290">
        <f>O43</f>
        <v>550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1550</v>
      </c>
      <c r="X56" s="100"/>
      <c r="Y56" s="76"/>
    </row>
    <row r="57" spans="1:125" s="292" customFormat="1" ht="14.25" customHeight="1" x14ac:dyDescent="0.3">
      <c r="A57" s="282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0.46117227015769119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1"/>
      <c r="D58" s="74" t="s">
        <v>4</v>
      </c>
      <c r="E58" s="83"/>
      <c r="F58" s="88"/>
      <c r="G58" s="290">
        <f>+G55+G56</f>
        <v>1152</v>
      </c>
      <c r="H58" s="76"/>
      <c r="I58" s="77"/>
      <c r="J58" s="88"/>
      <c r="K58" s="290">
        <f>+K55+K56</f>
        <v>1104</v>
      </c>
      <c r="L58" s="86"/>
      <c r="M58" s="75"/>
      <c r="N58" s="87"/>
      <c r="O58" s="290">
        <f>+O55+O56</f>
        <v>1105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3361</v>
      </c>
      <c r="X58" s="100"/>
      <c r="Y58" s="76"/>
    </row>
    <row r="59" spans="1:125" ht="10.199999999999999" customHeight="1" x14ac:dyDescent="0.3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1"/>
      <c r="D60" s="116" t="s">
        <v>136</v>
      </c>
      <c r="E60" s="83"/>
      <c r="F60" s="88"/>
      <c r="G60" s="291">
        <f>(G56+G55)-G53</f>
        <v>142</v>
      </c>
      <c r="H60" s="76"/>
      <c r="I60" s="77"/>
      <c r="J60" s="88"/>
      <c r="K60" s="291">
        <f>(K56+K55)-K53</f>
        <v>94</v>
      </c>
      <c r="L60" s="86"/>
      <c r="M60" s="75"/>
      <c r="N60" s="87"/>
      <c r="O60" s="291">
        <f>(O56+O55)-O53</f>
        <v>95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331</v>
      </c>
      <c r="X60" s="100"/>
      <c r="Y60" s="76"/>
    </row>
    <row r="61" spans="1:125" ht="10.199999999999999" customHeight="1" x14ac:dyDescent="0.3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1"/>
      <c r="D62" s="116" t="s">
        <v>137</v>
      </c>
      <c r="E62" s="83"/>
      <c r="F62" s="88"/>
      <c r="G62" s="291">
        <f>G55+G56-((G21/(1+$C$10))+(G37/(1+$C$11)))</f>
        <v>152</v>
      </c>
      <c r="H62" s="76"/>
      <c r="I62" s="77"/>
      <c r="J62" s="88"/>
      <c r="K62" s="291">
        <f>K55+K56-((K21/(1+$C$10))+(K37/(1+$C$11)))</f>
        <v>104</v>
      </c>
      <c r="L62" s="86"/>
      <c r="M62" s="75"/>
      <c r="N62" s="87"/>
      <c r="O62" s="291">
        <f>O55+O56-((O21/(1+$C$10))+(O37/(1+$C$11)))</f>
        <v>105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361</v>
      </c>
      <c r="X62" s="100"/>
      <c r="Y62" s="76"/>
    </row>
    <row r="63" spans="1:125" ht="10.199999999999999" customHeight="1" thickBot="1" x14ac:dyDescent="0.3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192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45">
        <f>Examenprogramma!$B$25</f>
        <v>44394</v>
      </c>
      <c r="L66" s="345"/>
      <c r="M66" s="345"/>
      <c r="N66" s="345"/>
      <c r="O66" s="345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46" t="str">
        <f>Examenprogramma!$B$26</f>
        <v>Naaldwijk</v>
      </c>
      <c r="L67" s="346"/>
      <c r="M67" s="346"/>
      <c r="N67" s="346"/>
      <c r="O67" s="346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47" t="str">
        <f>Examenprogramma!$B$27</f>
        <v>M.P. de Groot</v>
      </c>
      <c r="L68" s="347"/>
      <c r="M68" s="347"/>
      <c r="N68" s="347"/>
      <c r="O68" s="347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3"/>
  <sheetViews>
    <sheetView zoomScale="80" zoomScaleNormal="80" workbookViewId="0">
      <pane xSplit="3" ySplit="14" topLeftCell="D24" activePane="bottomRight" state="frozen"/>
      <selection pane="topRight" activeCell="C1" sqref="C1"/>
      <selection pane="bottomLeft" activeCell="A13" sqref="A13"/>
      <selection pane="bottomRight" activeCell="A34" sqref="A34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.6640625" style="210" customWidth="1"/>
    <col min="35" max="36" width="9.6640625" style="210" customWidth="1"/>
    <col min="37" max="38" width="11.88671875" style="210" customWidth="1"/>
    <col min="39" max="39" width="3.33203125" style="210" customWidth="1"/>
    <col min="40" max="43" width="9.6640625" style="210" customWidth="1" outlineLevel="1"/>
    <col min="44" max="44" width="1.6640625" style="208" customWidth="1" outlineLevel="1"/>
    <col min="45" max="48" width="9.6640625" style="210" customWidth="1" outlineLevel="1"/>
    <col min="49" max="49" width="1.6640625" style="208" customWidth="1" outlineLevel="1"/>
    <col min="50" max="53" width="9.6640625" style="210" customWidth="1" outlineLevel="1"/>
    <col min="54" max="54" width="1.6640625" style="210" customWidth="1" outlineLevel="1"/>
    <col min="55" max="58" width="9.6640625" style="210" customWidth="1" outlineLevel="1"/>
    <col min="59" max="59" width="1.6640625" style="210" customWidth="1" outlineLevel="1"/>
    <col min="60" max="60" width="1.6640625" style="210" customWidth="1"/>
    <col min="61" max="62" width="9.6640625" style="210" customWidth="1"/>
    <col min="63" max="63" width="11.5546875" style="210" customWidth="1"/>
    <col min="64" max="64" width="11.44140625" style="210" customWidth="1"/>
    <col min="65" max="65" width="2.5546875" style="210" customWidth="1"/>
    <col min="66" max="67" width="9.6640625" style="210" customWidth="1" outlineLevel="1"/>
    <col min="68" max="69" width="12" style="210" customWidth="1" outlineLevel="1"/>
    <col min="70" max="70" width="1.6640625" style="208" customWidth="1" outlineLevel="1"/>
    <col min="71" max="72" width="9.6640625" style="210" customWidth="1" outlineLevel="1"/>
    <col min="73" max="74" width="12.33203125" style="210" customWidth="1" outlineLevel="1"/>
    <col min="75" max="75" width="1.6640625" style="208" customWidth="1" outlineLevel="1"/>
    <col min="76" max="77" width="9.6640625" style="210" customWidth="1" outlineLevel="1"/>
    <col min="78" max="79" width="12" style="210" customWidth="1" outlineLevel="1"/>
    <col min="80" max="80" width="1.6640625" style="210" customWidth="1" outlineLevel="1"/>
    <col min="81" max="82" width="9.6640625" style="210" customWidth="1" outlineLevel="1"/>
    <col min="83" max="84" width="13.6640625" style="210" customWidth="1" outlineLevel="1"/>
    <col min="85" max="85" width="1.6640625" style="210" customWidth="1"/>
    <col min="86" max="87" width="9.6640625" style="210" customWidth="1"/>
    <col min="88" max="88" width="11.33203125" style="210" customWidth="1"/>
    <col min="89" max="89" width="13.33203125" style="210" customWidth="1"/>
    <col min="90" max="90" width="8.88671875" style="210"/>
    <col min="91" max="92" width="9.6640625" style="210" customWidth="1" outlineLevel="1"/>
    <col min="93" max="94" width="12.44140625" style="210" customWidth="1" outlineLevel="1"/>
    <col min="95" max="95" width="1.6640625" style="208" customWidth="1" outlineLevel="1"/>
    <col min="96" max="97" width="9.6640625" style="210" customWidth="1" outlineLevel="1"/>
    <col min="98" max="99" width="12.6640625" style="210" customWidth="1" outlineLevel="1"/>
    <col min="100" max="100" width="1.6640625" style="208" customWidth="1" outlineLevel="1"/>
    <col min="101" max="102" width="9.6640625" style="210" customWidth="1" outlineLevel="1"/>
    <col min="103" max="104" width="12.33203125" style="210" customWidth="1" outlineLevel="1"/>
    <col min="105" max="105" width="1.6640625" style="210" customWidth="1" outlineLevel="1"/>
    <col min="106" max="107" width="9.6640625" style="210" customWidth="1" outlineLevel="1"/>
    <col min="108" max="109" width="13.5546875" style="210" customWidth="1" outlineLevel="1"/>
    <col min="110" max="110" width="1.6640625" style="210" customWidth="1"/>
    <col min="111" max="112" width="9.6640625" style="210" customWidth="1"/>
    <col min="113" max="113" width="13" style="210" customWidth="1"/>
    <col min="114" max="114" width="12.6640625" style="210" customWidth="1"/>
    <col min="115" max="16384" width="8.88671875" style="210"/>
  </cols>
  <sheetData>
    <row r="1" spans="1:114" x14ac:dyDescent="0.3">
      <c r="A1" s="207" t="s">
        <v>5</v>
      </c>
      <c r="B1" s="207"/>
    </row>
    <row r="2" spans="1:114" ht="13.95" customHeight="1" x14ac:dyDescent="0.3">
      <c r="A2" s="207"/>
      <c r="B2" s="207"/>
    </row>
    <row r="3" spans="1:114" x14ac:dyDescent="0.3">
      <c r="A3" s="211" t="s">
        <v>147</v>
      </c>
      <c r="B3" s="211"/>
      <c r="D3" s="346" t="str">
        <f>+Opleidingseis!$C$5</f>
        <v>MBO | Greenport</v>
      </c>
      <c r="E3" s="346"/>
      <c r="F3" s="346"/>
      <c r="G3" s="346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3">
      <c r="A4" s="211" t="s">
        <v>23</v>
      </c>
      <c r="B4" s="211"/>
      <c r="D4" s="346" t="str">
        <f>Examenprogramma!B3</f>
        <v>Naaldwijk</v>
      </c>
      <c r="E4" s="346"/>
      <c r="F4" s="346"/>
      <c r="G4" s="346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3">
      <c r="A5" s="211" t="s">
        <v>27</v>
      </c>
      <c r="B5" s="211"/>
      <c r="D5" s="346" t="str">
        <f>Opleidingseis!F3</f>
        <v>Vakbekwaam medewerker Bloem &amp; Design niveau 3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3">
      <c r="A6" s="211" t="s">
        <v>146</v>
      </c>
      <c r="B6" s="211"/>
      <c r="D6" s="346" t="str">
        <f>Opleidingseis!C3</f>
        <v>2021-2022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3">
      <c r="A7" s="211" t="s">
        <v>145</v>
      </c>
      <c r="B7" s="211"/>
      <c r="D7" s="346" t="str">
        <f>Opleidingseis!H5</f>
        <v>Bloem, groen en styling 23169 (Vakbekwaam medewerker bloem, groen en styling)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3">
      <c r="A8" s="211" t="s">
        <v>143</v>
      </c>
      <c r="B8" s="211"/>
      <c r="D8" s="346">
        <f>Opleidingseis!F5</f>
        <v>25444</v>
      </c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3">
      <c r="A9" s="211" t="s">
        <v>141</v>
      </c>
      <c r="B9" s="211"/>
      <c r="D9" s="346" t="str">
        <f>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3">
      <c r="A10" s="211" t="s">
        <v>142</v>
      </c>
      <c r="B10" s="211"/>
      <c r="D10" s="346">
        <f>Opleidingseis!D7</f>
        <v>3</v>
      </c>
      <c r="E10" s="346"/>
      <c r="F10" s="346"/>
      <c r="G10" s="346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5"/>
      <c r="DH10" s="315"/>
      <c r="DI10" s="315"/>
      <c r="DJ10" s="315"/>
    </row>
    <row r="11" spans="1:114" x14ac:dyDescent="0.3">
      <c r="A11" s="211" t="s">
        <v>901</v>
      </c>
      <c r="D11" s="346">
        <f>Opleidingseis!D5</f>
        <v>3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301" customFormat="1" ht="14.4" customHeight="1" x14ac:dyDescent="0.25">
      <c r="A12" s="213"/>
      <c r="B12" s="369" t="s">
        <v>187</v>
      </c>
      <c r="C12" s="214"/>
      <c r="D12" s="385" t="s">
        <v>186</v>
      </c>
      <c r="E12" s="382" t="s">
        <v>186</v>
      </c>
      <c r="F12" s="382" t="s">
        <v>186</v>
      </c>
      <c r="G12" s="382" t="s">
        <v>186</v>
      </c>
      <c r="H12" s="382" t="s">
        <v>186</v>
      </c>
      <c r="I12" s="214"/>
      <c r="J12" s="391" t="s">
        <v>26</v>
      </c>
      <c r="K12" s="392"/>
      <c r="L12" s="392"/>
      <c r="M12" s="300">
        <v>1</v>
      </c>
      <c r="N12" s="214"/>
      <c r="O12" s="380" t="s">
        <v>185</v>
      </c>
      <c r="P12" s="381"/>
      <c r="Q12" s="381"/>
      <c r="R12" s="244" t="s">
        <v>902</v>
      </c>
      <c r="S12" s="214"/>
      <c r="T12" s="380" t="s">
        <v>185</v>
      </c>
      <c r="U12" s="381"/>
      <c r="V12" s="381"/>
      <c r="W12" s="244" t="s">
        <v>903</v>
      </c>
      <c r="X12" s="214"/>
      <c r="Y12" s="380" t="s">
        <v>185</v>
      </c>
      <c r="Z12" s="381"/>
      <c r="AA12" s="381"/>
      <c r="AB12" s="244" t="s">
        <v>904</v>
      </c>
      <c r="AC12" s="245"/>
      <c r="AD12" s="380" t="str">
        <f>+Y12</f>
        <v>Periode</v>
      </c>
      <c r="AE12" s="381"/>
      <c r="AF12" s="381"/>
      <c r="AG12" s="244" t="s">
        <v>905</v>
      </c>
      <c r="AH12" s="245"/>
      <c r="AI12" s="371" t="s">
        <v>26</v>
      </c>
      <c r="AJ12" s="372"/>
      <c r="AK12" s="372"/>
      <c r="AL12" s="254">
        <v>2</v>
      </c>
      <c r="AM12" s="214"/>
      <c r="AN12" s="371" t="s">
        <v>185</v>
      </c>
      <c r="AO12" s="372"/>
      <c r="AP12" s="372"/>
      <c r="AQ12" s="254" t="s">
        <v>906</v>
      </c>
      <c r="AR12" s="214"/>
      <c r="AS12" s="371" t="s">
        <v>185</v>
      </c>
      <c r="AT12" s="372"/>
      <c r="AU12" s="372"/>
      <c r="AV12" s="254" t="s">
        <v>907</v>
      </c>
      <c r="AW12" s="214"/>
      <c r="AX12" s="371" t="s">
        <v>185</v>
      </c>
      <c r="AY12" s="372"/>
      <c r="AZ12" s="372"/>
      <c r="BA12" s="254" t="s">
        <v>908</v>
      </c>
      <c r="BB12" s="245"/>
      <c r="BC12" s="371" t="str">
        <f>+AX12</f>
        <v>Periode</v>
      </c>
      <c r="BD12" s="372"/>
      <c r="BE12" s="372"/>
      <c r="BF12" s="254" t="s">
        <v>909</v>
      </c>
      <c r="BG12" s="245"/>
      <c r="BH12" s="245"/>
      <c r="BI12" s="373" t="s">
        <v>26</v>
      </c>
      <c r="BJ12" s="374"/>
      <c r="BK12" s="374"/>
      <c r="BL12" s="256">
        <v>3</v>
      </c>
      <c r="BM12" s="214"/>
      <c r="BN12" s="373" t="s">
        <v>185</v>
      </c>
      <c r="BO12" s="374"/>
      <c r="BP12" s="374"/>
      <c r="BQ12" s="256" t="s">
        <v>910</v>
      </c>
      <c r="BR12" s="214"/>
      <c r="BS12" s="373" t="s">
        <v>185</v>
      </c>
      <c r="BT12" s="374"/>
      <c r="BU12" s="374"/>
      <c r="BV12" s="256" t="s">
        <v>911</v>
      </c>
      <c r="BW12" s="214"/>
      <c r="BX12" s="373" t="s">
        <v>185</v>
      </c>
      <c r="BY12" s="374"/>
      <c r="BZ12" s="374"/>
      <c r="CA12" s="256" t="s">
        <v>912</v>
      </c>
      <c r="CB12" s="245"/>
      <c r="CC12" s="373" t="str">
        <f>+BX12</f>
        <v>Periode</v>
      </c>
      <c r="CD12" s="374"/>
      <c r="CE12" s="374"/>
      <c r="CF12" s="256" t="s">
        <v>913</v>
      </c>
      <c r="CG12" s="245"/>
      <c r="CH12" s="364" t="s">
        <v>891</v>
      </c>
      <c r="CI12" s="365"/>
      <c r="CJ12" s="365"/>
      <c r="CK12" s="258">
        <v>4</v>
      </c>
      <c r="CM12" s="364" t="s">
        <v>185</v>
      </c>
      <c r="CN12" s="365"/>
      <c r="CO12" s="365"/>
      <c r="CP12" s="258" t="s">
        <v>914</v>
      </c>
      <c r="CQ12" s="214"/>
      <c r="CR12" s="364" t="s">
        <v>185</v>
      </c>
      <c r="CS12" s="365"/>
      <c r="CT12" s="365"/>
      <c r="CU12" s="258" t="s">
        <v>915</v>
      </c>
      <c r="CV12" s="214"/>
      <c r="CW12" s="364" t="s">
        <v>185</v>
      </c>
      <c r="CX12" s="365"/>
      <c r="CY12" s="365"/>
      <c r="CZ12" s="258" t="s">
        <v>916</v>
      </c>
      <c r="DA12" s="245"/>
      <c r="DB12" s="364" t="str">
        <f>+CW12</f>
        <v>Periode</v>
      </c>
      <c r="DC12" s="365"/>
      <c r="DD12" s="365"/>
      <c r="DE12" s="258" t="s">
        <v>917</v>
      </c>
      <c r="DF12" s="245"/>
      <c r="DG12" s="366" t="s">
        <v>36</v>
      </c>
      <c r="DH12" s="367"/>
      <c r="DI12" s="367"/>
      <c r="DJ12" s="316"/>
    </row>
    <row r="13" spans="1:114" s="301" customFormat="1" ht="14.4" customHeight="1" x14ac:dyDescent="0.25">
      <c r="A13" s="377" t="s">
        <v>2</v>
      </c>
      <c r="B13" s="370"/>
      <c r="C13" s="215"/>
      <c r="D13" s="386"/>
      <c r="E13" s="383"/>
      <c r="F13" s="383"/>
      <c r="G13" s="383"/>
      <c r="H13" s="383"/>
      <c r="I13" s="215"/>
      <c r="J13" s="379" t="s">
        <v>199</v>
      </c>
      <c r="K13" s="379" t="s">
        <v>0</v>
      </c>
      <c r="L13" s="379" t="s">
        <v>191</v>
      </c>
      <c r="M13" s="379" t="s">
        <v>22</v>
      </c>
      <c r="N13" s="246"/>
      <c r="O13" s="379" t="s">
        <v>199</v>
      </c>
      <c r="P13" s="379" t="s">
        <v>0</v>
      </c>
      <c r="Q13" s="379" t="s">
        <v>191</v>
      </c>
      <c r="R13" s="379" t="s">
        <v>22</v>
      </c>
      <c r="S13" s="246"/>
      <c r="T13" s="379" t="s">
        <v>199</v>
      </c>
      <c r="U13" s="379" t="s">
        <v>0</v>
      </c>
      <c r="V13" s="379" t="s">
        <v>191</v>
      </c>
      <c r="W13" s="379" t="s">
        <v>22</v>
      </c>
      <c r="X13" s="246"/>
      <c r="Y13" s="379" t="s">
        <v>199</v>
      </c>
      <c r="Z13" s="379" t="s">
        <v>0</v>
      </c>
      <c r="AA13" s="379" t="s">
        <v>191</v>
      </c>
      <c r="AB13" s="379" t="s">
        <v>22</v>
      </c>
      <c r="AC13" s="247"/>
      <c r="AD13" s="379" t="s">
        <v>199</v>
      </c>
      <c r="AE13" s="379" t="s">
        <v>0</v>
      </c>
      <c r="AF13" s="379" t="s">
        <v>191</v>
      </c>
      <c r="AG13" s="379" t="s">
        <v>22</v>
      </c>
      <c r="AH13" s="247"/>
      <c r="AI13" s="376" t="s">
        <v>199</v>
      </c>
      <c r="AJ13" s="376" t="s">
        <v>0</v>
      </c>
      <c r="AK13" s="376" t="s">
        <v>191</v>
      </c>
      <c r="AL13" s="376" t="s">
        <v>22</v>
      </c>
      <c r="AM13" s="246"/>
      <c r="AN13" s="376" t="s">
        <v>199</v>
      </c>
      <c r="AO13" s="376" t="s">
        <v>0</v>
      </c>
      <c r="AP13" s="376" t="s">
        <v>191</v>
      </c>
      <c r="AQ13" s="376" t="s">
        <v>22</v>
      </c>
      <c r="AR13" s="246"/>
      <c r="AS13" s="376" t="s">
        <v>199</v>
      </c>
      <c r="AT13" s="376" t="s">
        <v>0</v>
      </c>
      <c r="AU13" s="376" t="s">
        <v>191</v>
      </c>
      <c r="AV13" s="376" t="s">
        <v>22</v>
      </c>
      <c r="AW13" s="246"/>
      <c r="AX13" s="376" t="s">
        <v>199</v>
      </c>
      <c r="AY13" s="376" t="s">
        <v>0</v>
      </c>
      <c r="AZ13" s="376" t="s">
        <v>191</v>
      </c>
      <c r="BA13" s="376" t="s">
        <v>22</v>
      </c>
      <c r="BB13" s="247"/>
      <c r="BC13" s="376" t="s">
        <v>199</v>
      </c>
      <c r="BD13" s="376" t="s">
        <v>0</v>
      </c>
      <c r="BE13" s="376" t="s">
        <v>191</v>
      </c>
      <c r="BF13" s="376" t="s">
        <v>22</v>
      </c>
      <c r="BG13" s="247"/>
      <c r="BH13" s="247"/>
      <c r="BI13" s="375" t="s">
        <v>199</v>
      </c>
      <c r="BJ13" s="375" t="s">
        <v>0</v>
      </c>
      <c r="BK13" s="375" t="s">
        <v>191</v>
      </c>
      <c r="BL13" s="375" t="s">
        <v>22</v>
      </c>
      <c r="BM13" s="246"/>
      <c r="BN13" s="375" t="s">
        <v>199</v>
      </c>
      <c r="BO13" s="375" t="s">
        <v>0</v>
      </c>
      <c r="BP13" s="375" t="s">
        <v>191</v>
      </c>
      <c r="BQ13" s="375" t="s">
        <v>22</v>
      </c>
      <c r="BR13" s="246"/>
      <c r="BS13" s="375" t="s">
        <v>199</v>
      </c>
      <c r="BT13" s="375" t="s">
        <v>0</v>
      </c>
      <c r="BU13" s="375" t="s">
        <v>191</v>
      </c>
      <c r="BV13" s="375" t="s">
        <v>22</v>
      </c>
      <c r="BW13" s="246"/>
      <c r="BX13" s="375" t="s">
        <v>199</v>
      </c>
      <c r="BY13" s="375" t="s">
        <v>0</v>
      </c>
      <c r="BZ13" s="375" t="s">
        <v>191</v>
      </c>
      <c r="CA13" s="375" t="s">
        <v>22</v>
      </c>
      <c r="CB13" s="247"/>
      <c r="CC13" s="375" t="s">
        <v>199</v>
      </c>
      <c r="CD13" s="375" t="s">
        <v>0</v>
      </c>
      <c r="CE13" s="375" t="s">
        <v>191</v>
      </c>
      <c r="CF13" s="375" t="s">
        <v>22</v>
      </c>
      <c r="CG13" s="247"/>
      <c r="CH13" s="368" t="s">
        <v>199</v>
      </c>
      <c r="CI13" s="368" t="s">
        <v>0</v>
      </c>
      <c r="CJ13" s="368" t="s">
        <v>191</v>
      </c>
      <c r="CK13" s="368" t="s">
        <v>22</v>
      </c>
      <c r="CM13" s="368" t="s">
        <v>199</v>
      </c>
      <c r="CN13" s="368" t="s">
        <v>0</v>
      </c>
      <c r="CO13" s="368" t="s">
        <v>191</v>
      </c>
      <c r="CP13" s="368" t="s">
        <v>22</v>
      </c>
      <c r="CQ13" s="246"/>
      <c r="CR13" s="368" t="s">
        <v>199</v>
      </c>
      <c r="CS13" s="368" t="s">
        <v>0</v>
      </c>
      <c r="CT13" s="368" t="s">
        <v>191</v>
      </c>
      <c r="CU13" s="368" t="s">
        <v>22</v>
      </c>
      <c r="CV13" s="246"/>
      <c r="CW13" s="368" t="s">
        <v>199</v>
      </c>
      <c r="CX13" s="368" t="s">
        <v>0</v>
      </c>
      <c r="CY13" s="368" t="s">
        <v>191</v>
      </c>
      <c r="CZ13" s="368" t="s">
        <v>22</v>
      </c>
      <c r="DA13" s="247"/>
      <c r="DB13" s="368" t="s">
        <v>199</v>
      </c>
      <c r="DC13" s="368" t="s">
        <v>0</v>
      </c>
      <c r="DD13" s="368" t="s">
        <v>191</v>
      </c>
      <c r="DE13" s="368" t="s">
        <v>22</v>
      </c>
      <c r="DF13" s="247"/>
      <c r="DG13" s="360" t="s">
        <v>199</v>
      </c>
      <c r="DH13" s="360" t="s">
        <v>0</v>
      </c>
      <c r="DI13" s="360" t="s">
        <v>191</v>
      </c>
      <c r="DJ13" s="360" t="s">
        <v>22</v>
      </c>
    </row>
    <row r="14" spans="1:114" s="248" customFormat="1" ht="12" x14ac:dyDescent="0.3">
      <c r="A14" s="378"/>
      <c r="B14" s="370"/>
      <c r="C14" s="216"/>
      <c r="D14" s="387"/>
      <c r="E14" s="384"/>
      <c r="F14" s="384"/>
      <c r="G14" s="384"/>
      <c r="H14" s="384"/>
      <c r="I14" s="216"/>
      <c r="J14" s="379"/>
      <c r="K14" s="379"/>
      <c r="L14" s="379"/>
      <c r="M14" s="379"/>
      <c r="N14" s="216"/>
      <c r="O14" s="379"/>
      <c r="P14" s="379"/>
      <c r="Q14" s="379"/>
      <c r="R14" s="379"/>
      <c r="S14" s="216"/>
      <c r="T14" s="379"/>
      <c r="U14" s="379"/>
      <c r="V14" s="379"/>
      <c r="W14" s="379"/>
      <c r="X14" s="216"/>
      <c r="Y14" s="379"/>
      <c r="Z14" s="379"/>
      <c r="AA14" s="379"/>
      <c r="AB14" s="379"/>
      <c r="AD14" s="379"/>
      <c r="AE14" s="379"/>
      <c r="AF14" s="379"/>
      <c r="AG14" s="379"/>
      <c r="AI14" s="376"/>
      <c r="AJ14" s="376"/>
      <c r="AK14" s="376"/>
      <c r="AL14" s="376"/>
      <c r="AM14" s="216"/>
      <c r="AN14" s="376"/>
      <c r="AO14" s="376"/>
      <c r="AP14" s="376"/>
      <c r="AQ14" s="376"/>
      <c r="AR14" s="216"/>
      <c r="AS14" s="376"/>
      <c r="AT14" s="376"/>
      <c r="AU14" s="376"/>
      <c r="AV14" s="376"/>
      <c r="AW14" s="216"/>
      <c r="AX14" s="376"/>
      <c r="AY14" s="376"/>
      <c r="AZ14" s="376"/>
      <c r="BA14" s="376"/>
      <c r="BC14" s="376"/>
      <c r="BD14" s="376"/>
      <c r="BE14" s="376"/>
      <c r="BF14" s="376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68"/>
      <c r="CI14" s="368"/>
      <c r="CJ14" s="368"/>
      <c r="CK14" s="368"/>
      <c r="CM14" s="368"/>
      <c r="CN14" s="368"/>
      <c r="CO14" s="368"/>
      <c r="CP14" s="368"/>
      <c r="CQ14" s="216"/>
      <c r="CR14" s="368"/>
      <c r="CS14" s="368"/>
      <c r="CT14" s="368"/>
      <c r="CU14" s="368"/>
      <c r="CV14" s="216"/>
      <c r="CW14" s="368"/>
      <c r="CX14" s="368"/>
      <c r="CY14" s="368"/>
      <c r="CZ14" s="368"/>
      <c r="DB14" s="368"/>
      <c r="DC14" s="368"/>
      <c r="DD14" s="368"/>
      <c r="DE14" s="368"/>
      <c r="DG14" s="360"/>
      <c r="DH14" s="360"/>
      <c r="DI14" s="360"/>
      <c r="DJ14" s="360"/>
    </row>
    <row r="15" spans="1:114" s="208" customFormat="1" x14ac:dyDescent="0.3">
      <c r="A15" s="217"/>
      <c r="B15" s="217"/>
      <c r="D15" s="218"/>
    </row>
    <row r="16" spans="1:114" s="249" customFormat="1" ht="28.8" x14ac:dyDescent="0.3">
      <c r="A16" s="219" t="s">
        <v>3</v>
      </c>
      <c r="B16" s="220" t="s">
        <v>187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3">
      <c r="A17" s="224" t="s">
        <v>964</v>
      </c>
      <c r="B17" s="224"/>
      <c r="D17" s="225" t="s">
        <v>927</v>
      </c>
      <c r="E17" s="226" t="s">
        <v>928</v>
      </c>
      <c r="F17" s="226" t="s">
        <v>929</v>
      </c>
      <c r="G17" s="226" t="s">
        <v>930</v>
      </c>
      <c r="H17" s="226"/>
      <c r="J17" s="231">
        <v>40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50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/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90</v>
      </c>
      <c r="DH17" s="235"/>
      <c r="DI17" s="235"/>
      <c r="DJ17" s="231">
        <f>SUM(M17,AL17,BK17,CK17)</f>
        <v>0</v>
      </c>
    </row>
    <row r="18" spans="1:114" x14ac:dyDescent="0.3">
      <c r="A18" s="224" t="s">
        <v>931</v>
      </c>
      <c r="B18" s="224"/>
      <c r="D18" s="225" t="s">
        <v>931</v>
      </c>
      <c r="E18" s="225" t="s">
        <v>931</v>
      </c>
      <c r="F18" s="225" t="s">
        <v>931</v>
      </c>
      <c r="G18" s="225" t="s">
        <v>931</v>
      </c>
      <c r="H18" s="226"/>
      <c r="J18" s="231">
        <v>35</v>
      </c>
      <c r="K18" s="235"/>
      <c r="L18" s="235"/>
      <c r="M18" s="231">
        <f t="shared" ref="M18:M20" si="0"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50</v>
      </c>
      <c r="AJ18" s="235"/>
      <c r="AK18" s="235"/>
      <c r="AL18" s="231">
        <f t="shared" ref="AL18:AL20" si="1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/>
      <c r="BJ18" s="235"/>
      <c r="BK18" s="235"/>
      <c r="BL18" s="231">
        <f t="shared" ref="BL18:BL20" si="2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3">SUM(CM18,CR18,CW18,DB18)</f>
        <v>0</v>
      </c>
      <c r="CI18" s="235"/>
      <c r="CJ18" s="235"/>
      <c r="CK18" s="231">
        <f t="shared" ref="CK18:CK20" si="4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0" si="5">SUM(J18,AI18,BH18,CH18)</f>
        <v>85</v>
      </c>
      <c r="DH18" s="235"/>
      <c r="DI18" s="235"/>
      <c r="DJ18" s="231">
        <f t="shared" ref="DJ18:DJ20" si="6">SUM(M18,AL18,BK18,CK18)</f>
        <v>0</v>
      </c>
    </row>
    <row r="19" spans="1:114" x14ac:dyDescent="0.3">
      <c r="A19" s="224" t="s">
        <v>965</v>
      </c>
      <c r="B19" s="224"/>
      <c r="D19" s="225" t="s">
        <v>154</v>
      </c>
      <c r="E19" s="225" t="s">
        <v>154</v>
      </c>
      <c r="F19" s="225" t="s">
        <v>154</v>
      </c>
      <c r="G19" s="225" t="s">
        <v>154</v>
      </c>
      <c r="H19" s="226"/>
      <c r="J19" s="231">
        <v>40</v>
      </c>
      <c r="K19" s="235"/>
      <c r="L19" s="235"/>
      <c r="M19" s="231">
        <f t="shared" si="0"/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35</v>
      </c>
      <c r="AJ19" s="235"/>
      <c r="AK19" s="235"/>
      <c r="AL19" s="231">
        <f t="shared" si="1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/>
      <c r="BJ19" s="235"/>
      <c r="BK19" s="235"/>
      <c r="BL19" s="231">
        <f t="shared" si="2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3"/>
        <v>0</v>
      </c>
      <c r="CI19" s="235"/>
      <c r="CJ19" s="235"/>
      <c r="CK19" s="231">
        <f t="shared" si="4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5"/>
        <v>75</v>
      </c>
      <c r="DH19" s="235"/>
      <c r="DI19" s="235"/>
      <c r="DJ19" s="231">
        <f t="shared" si="6"/>
        <v>0</v>
      </c>
    </row>
    <row r="20" spans="1:114" x14ac:dyDescent="0.3">
      <c r="A20" s="224" t="s">
        <v>966</v>
      </c>
      <c r="B20" s="224"/>
      <c r="D20" s="225" t="s">
        <v>955</v>
      </c>
      <c r="E20" s="225" t="s">
        <v>955</v>
      </c>
      <c r="F20" s="225" t="s">
        <v>955</v>
      </c>
      <c r="G20" s="225" t="s">
        <v>955</v>
      </c>
      <c r="H20" s="226"/>
      <c r="J20" s="231">
        <v>29</v>
      </c>
      <c r="K20" s="235"/>
      <c r="L20" s="235"/>
      <c r="M20" s="231">
        <f t="shared" si="0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/>
      <c r="AJ20" s="235"/>
      <c r="AK20" s="235"/>
      <c r="AL20" s="231">
        <f t="shared" si="1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/>
      <c r="BJ20" s="235"/>
      <c r="BK20" s="235"/>
      <c r="BL20" s="231">
        <f t="shared" si="2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3"/>
        <v>0</v>
      </c>
      <c r="CI20" s="235"/>
      <c r="CJ20" s="235"/>
      <c r="CK20" s="231">
        <f t="shared" si="4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5"/>
        <v>29</v>
      </c>
      <c r="DH20" s="235"/>
      <c r="DI20" s="235"/>
      <c r="DJ20" s="231">
        <f t="shared" si="6"/>
        <v>0</v>
      </c>
    </row>
    <row r="21" spans="1:114" s="208" customFormat="1" x14ac:dyDescent="0.3">
      <c r="D21" s="218"/>
      <c r="J21" s="251"/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/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28.8" x14ac:dyDescent="0.3">
      <c r="A22" s="219" t="s">
        <v>38</v>
      </c>
      <c r="B22" s="220" t="s">
        <v>187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3">
      <c r="A23" s="224" t="s">
        <v>967</v>
      </c>
      <c r="B23" s="224"/>
      <c r="D23" s="225" t="s">
        <v>955</v>
      </c>
      <c r="E23" s="225" t="s">
        <v>955</v>
      </c>
      <c r="F23" s="225" t="s">
        <v>955</v>
      </c>
      <c r="G23" s="225" t="s">
        <v>955</v>
      </c>
      <c r="H23" s="226"/>
      <c r="J23" s="231">
        <v>88</v>
      </c>
      <c r="K23" s="235"/>
      <c r="L23" s="235"/>
      <c r="M23" s="231">
        <f t="shared" ref="M23:M26" si="7"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>
        <v>59</v>
      </c>
      <c r="AJ23" s="235"/>
      <c r="AK23" s="235"/>
      <c r="AL23" s="231">
        <f t="shared" ref="AL23:AL26" si="8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231">
        <v>59</v>
      </c>
      <c r="BJ23" s="235"/>
      <c r="BK23" s="235"/>
      <c r="BL23" s="231">
        <f t="shared" ref="BL23:BL26" si="9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206</v>
      </c>
      <c r="DH23" s="235"/>
      <c r="DI23" s="235"/>
      <c r="DJ23" s="231">
        <f>SUM(M23,AL23,BL23,CK23)</f>
        <v>0</v>
      </c>
    </row>
    <row r="24" spans="1:114" x14ac:dyDescent="0.3">
      <c r="A24" s="224" t="s">
        <v>969</v>
      </c>
      <c r="B24" s="224"/>
      <c r="D24" s="225" t="s">
        <v>955</v>
      </c>
      <c r="E24" s="225" t="s">
        <v>955</v>
      </c>
      <c r="F24" s="225" t="s">
        <v>955</v>
      </c>
      <c r="G24" s="225" t="s">
        <v>955</v>
      </c>
      <c r="H24" s="226"/>
      <c r="J24" s="231">
        <v>110</v>
      </c>
      <c r="K24" s="235"/>
      <c r="L24" s="235"/>
      <c r="M24" s="231">
        <f t="shared" si="7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55</v>
      </c>
      <c r="AJ24" s="235"/>
      <c r="AK24" s="235"/>
      <c r="AL24" s="231">
        <f t="shared" si="8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231">
        <v>100</v>
      </c>
      <c r="BJ24" s="235"/>
      <c r="BK24" s="235"/>
      <c r="BL24" s="231">
        <f t="shared" si="9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10">SUM(CM24,CR24,CW24,DB24)</f>
        <v>0</v>
      </c>
      <c r="CI24" s="235"/>
      <c r="CJ24" s="235"/>
      <c r="CK24" s="231">
        <f t="shared" ref="CK24:CK26" si="11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ref="DG24:DG26" si="12">SUM(J24,AI24,BI24,CH24)</f>
        <v>265</v>
      </c>
      <c r="DH24" s="235"/>
      <c r="DI24" s="235"/>
      <c r="DJ24" s="231">
        <f t="shared" ref="DJ24:DJ26" si="13">SUM(M24,AL24,BL24,CK24)</f>
        <v>0</v>
      </c>
    </row>
    <row r="25" spans="1:114" x14ac:dyDescent="0.3">
      <c r="A25" s="224" t="s">
        <v>970</v>
      </c>
      <c r="B25" s="224"/>
      <c r="D25" s="225" t="s">
        <v>955</v>
      </c>
      <c r="E25" s="225" t="s">
        <v>955</v>
      </c>
      <c r="F25" s="225" t="s">
        <v>955</v>
      </c>
      <c r="G25" s="225" t="s">
        <v>955</v>
      </c>
      <c r="H25" s="226"/>
      <c r="J25" s="231">
        <v>110</v>
      </c>
      <c r="K25" s="235"/>
      <c r="L25" s="235"/>
      <c r="M25" s="231">
        <f t="shared" si="7"/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>
        <v>55</v>
      </c>
      <c r="AJ25" s="235"/>
      <c r="AK25" s="235"/>
      <c r="AL25" s="231">
        <f t="shared" si="8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231">
        <v>100</v>
      </c>
      <c r="BJ25" s="235"/>
      <c r="BK25" s="235"/>
      <c r="BL25" s="231">
        <f t="shared" si="9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10"/>
        <v>0</v>
      </c>
      <c r="CI25" s="235"/>
      <c r="CJ25" s="235"/>
      <c r="CK25" s="231">
        <f t="shared" si="11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 t="shared" si="12"/>
        <v>265</v>
      </c>
      <c r="DH25" s="235"/>
      <c r="DI25" s="235"/>
      <c r="DJ25" s="231">
        <f t="shared" si="13"/>
        <v>0</v>
      </c>
    </row>
    <row r="26" spans="1:114" x14ac:dyDescent="0.3">
      <c r="A26" s="224" t="s">
        <v>968</v>
      </c>
      <c r="B26" s="224"/>
      <c r="D26" s="225" t="s">
        <v>955</v>
      </c>
      <c r="E26" s="225" t="s">
        <v>955</v>
      </c>
      <c r="F26" s="225" t="s">
        <v>955</v>
      </c>
      <c r="G26" s="225" t="s">
        <v>955</v>
      </c>
      <c r="H26" s="226"/>
      <c r="J26" s="231">
        <v>59</v>
      </c>
      <c r="K26" s="235"/>
      <c r="L26" s="235"/>
      <c r="M26" s="231">
        <f t="shared" si="7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v>59</v>
      </c>
      <c r="AJ26" s="235"/>
      <c r="AK26" s="235"/>
      <c r="AL26" s="231">
        <f t="shared" si="8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231">
        <v>59</v>
      </c>
      <c r="BJ26" s="235"/>
      <c r="BK26" s="235"/>
      <c r="BL26" s="231">
        <f t="shared" si="9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0"/>
        <v>0</v>
      </c>
      <c r="CI26" s="235"/>
      <c r="CJ26" s="235"/>
      <c r="CK26" s="231">
        <f t="shared" si="11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2"/>
        <v>177</v>
      </c>
      <c r="DH26" s="235"/>
      <c r="DI26" s="235"/>
      <c r="DJ26" s="231">
        <f t="shared" si="13"/>
        <v>0</v>
      </c>
    </row>
    <row r="27" spans="1:114" s="208" customFormat="1" x14ac:dyDescent="0.3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28.8" x14ac:dyDescent="0.3">
      <c r="A28" s="219" t="s">
        <v>181</v>
      </c>
      <c r="B28" s="220" t="s">
        <v>187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3">
      <c r="A29" s="224" t="s">
        <v>182</v>
      </c>
      <c r="B29" s="224"/>
      <c r="D29" s="228" t="s">
        <v>939</v>
      </c>
      <c r="E29" s="228" t="s">
        <v>939</v>
      </c>
      <c r="F29" s="228" t="s">
        <v>939</v>
      </c>
      <c r="G29" s="228" t="s">
        <v>939</v>
      </c>
      <c r="H29" s="229"/>
      <c r="J29" s="231">
        <v>59</v>
      </c>
      <c r="K29" s="235"/>
      <c r="L29" s="235"/>
      <c r="M29" s="231">
        <f t="shared" ref="M29:M33" si="14"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59</v>
      </c>
      <c r="AJ29" s="235"/>
      <c r="AK29" s="235"/>
      <c r="AL29" s="231">
        <f t="shared" ref="AL29:AL33" si="15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231">
        <v>80</v>
      </c>
      <c r="BJ29" s="235"/>
      <c r="BK29" s="235"/>
      <c r="BL29" s="231">
        <f t="shared" ref="BL29:BL33" si="16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198</v>
      </c>
      <c r="DH29" s="235"/>
      <c r="DI29" s="235"/>
      <c r="DJ29" s="231">
        <f>SUM(M29,AL29,BL29,CK29)</f>
        <v>0</v>
      </c>
    </row>
    <row r="30" spans="1:114" x14ac:dyDescent="0.3">
      <c r="A30" s="224" t="s">
        <v>986</v>
      </c>
      <c r="B30" s="224"/>
      <c r="D30" s="228"/>
      <c r="E30" s="228"/>
      <c r="F30" s="228"/>
      <c r="G30" s="228"/>
      <c r="H30" s="229"/>
      <c r="J30" s="231"/>
      <c r="K30" s="235"/>
      <c r="L30" s="235"/>
      <c r="M30" s="231"/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/>
      <c r="AJ30" s="235"/>
      <c r="AK30" s="235"/>
      <c r="AL30" s="231"/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231"/>
      <c r="BJ30" s="235"/>
      <c r="BK30" s="235"/>
      <c r="BL30" s="231"/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/>
      <c r="CI30" s="235"/>
      <c r="CJ30" s="235"/>
      <c r="CK30" s="231"/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/>
      <c r="DH30" s="235"/>
      <c r="DI30" s="235"/>
      <c r="DJ30" s="231"/>
    </row>
    <row r="31" spans="1:114" x14ac:dyDescent="0.3">
      <c r="A31" s="224" t="s">
        <v>183</v>
      </c>
      <c r="B31" s="224"/>
      <c r="D31" s="228" t="s">
        <v>939</v>
      </c>
      <c r="E31" s="228" t="s">
        <v>939</v>
      </c>
      <c r="F31" s="228" t="s">
        <v>939</v>
      </c>
      <c r="G31" s="228" t="s">
        <v>939</v>
      </c>
      <c r="H31" s="229"/>
      <c r="J31" s="231">
        <v>87</v>
      </c>
      <c r="K31" s="235"/>
      <c r="L31" s="235"/>
      <c r="M31" s="231">
        <f t="shared" si="14"/>
        <v>0</v>
      </c>
      <c r="O31" s="231"/>
      <c r="P31" s="235"/>
      <c r="Q31" s="235"/>
      <c r="R31" s="231"/>
      <c r="T31" s="231"/>
      <c r="U31" s="235"/>
      <c r="V31" s="235"/>
      <c r="W31" s="231"/>
      <c r="Y31" s="231"/>
      <c r="Z31" s="235"/>
      <c r="AA31" s="235"/>
      <c r="AB31" s="231"/>
      <c r="AD31" s="231"/>
      <c r="AE31" s="235"/>
      <c r="AF31" s="235"/>
      <c r="AG31" s="231"/>
      <c r="AI31" s="231">
        <v>87</v>
      </c>
      <c r="AJ31" s="235"/>
      <c r="AK31" s="235"/>
      <c r="AL31" s="231">
        <f t="shared" si="15"/>
        <v>0</v>
      </c>
      <c r="AM31" s="208"/>
      <c r="AN31" s="231"/>
      <c r="AO31" s="235"/>
      <c r="AP31" s="235"/>
      <c r="AQ31" s="231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I31" s="231">
        <v>87</v>
      </c>
      <c r="BJ31" s="235"/>
      <c r="BK31" s="235"/>
      <c r="BL31" s="231">
        <f t="shared" si="16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ref="CH31:CH33" si="17">SUM(CM31,CR31,CW31,DB31)</f>
        <v>0</v>
      </c>
      <c r="CI31" s="235"/>
      <c r="CJ31" s="235"/>
      <c r="CK31" s="231">
        <f t="shared" ref="CK31:CK33" si="18">SUM(CP31,CU31,CZ31,DE31)</f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ref="DG31:DG33" si="19">SUM(J31,AI31,BI31,CH31)</f>
        <v>261</v>
      </c>
      <c r="DH31" s="235"/>
      <c r="DI31" s="235"/>
      <c r="DJ31" s="231">
        <f t="shared" ref="DJ31:DJ33" si="20">SUM(M31,AL31,BL31,CK31)</f>
        <v>0</v>
      </c>
    </row>
    <row r="32" spans="1:114" x14ac:dyDescent="0.3">
      <c r="A32" s="224" t="s">
        <v>990</v>
      </c>
      <c r="B32" s="224"/>
      <c r="D32" s="228"/>
      <c r="E32" s="228"/>
      <c r="F32" s="228"/>
      <c r="G32" s="228"/>
      <c r="H32" s="229"/>
      <c r="J32" s="231"/>
      <c r="K32" s="235"/>
      <c r="L32" s="235"/>
      <c r="M32" s="231"/>
      <c r="O32" s="231"/>
      <c r="P32" s="235"/>
      <c r="Q32" s="235"/>
      <c r="R32" s="231"/>
      <c r="T32" s="231"/>
      <c r="U32" s="235"/>
      <c r="V32" s="235"/>
      <c r="W32" s="231"/>
      <c r="Y32" s="231"/>
      <c r="Z32" s="235"/>
      <c r="AA32" s="235"/>
      <c r="AB32" s="231"/>
      <c r="AD32" s="231"/>
      <c r="AE32" s="235"/>
      <c r="AF32" s="235"/>
      <c r="AG32" s="231"/>
      <c r="AI32" s="231"/>
      <c r="AJ32" s="235"/>
      <c r="AK32" s="235"/>
      <c r="AL32" s="231"/>
      <c r="AM32" s="208"/>
      <c r="AN32" s="231"/>
      <c r="AO32" s="235"/>
      <c r="AP32" s="235"/>
      <c r="AQ32" s="231"/>
      <c r="AS32" s="231"/>
      <c r="AT32" s="235"/>
      <c r="AU32" s="235"/>
      <c r="AV32" s="231"/>
      <c r="AX32" s="231"/>
      <c r="AY32" s="235"/>
      <c r="AZ32" s="235"/>
      <c r="BA32" s="231"/>
      <c r="BC32" s="231"/>
      <c r="BD32" s="235"/>
      <c r="BE32" s="235"/>
      <c r="BF32" s="231"/>
      <c r="BI32" s="231"/>
      <c r="BJ32" s="235"/>
      <c r="BK32" s="235"/>
      <c r="BL32" s="231"/>
      <c r="BM32" s="208"/>
      <c r="BN32" s="231"/>
      <c r="BO32" s="235"/>
      <c r="BP32" s="235"/>
      <c r="BQ32" s="231"/>
      <c r="BS32" s="231"/>
      <c r="BT32" s="235"/>
      <c r="BU32" s="235"/>
      <c r="BV32" s="231"/>
      <c r="BX32" s="231"/>
      <c r="BY32" s="235"/>
      <c r="BZ32" s="235"/>
      <c r="CA32" s="231"/>
      <c r="CC32" s="231"/>
      <c r="CD32" s="235"/>
      <c r="CE32" s="235"/>
      <c r="CF32" s="231"/>
      <c r="CH32" s="231"/>
      <c r="CI32" s="235"/>
      <c r="CJ32" s="235"/>
      <c r="CK32" s="231"/>
      <c r="CM32" s="231"/>
      <c r="CN32" s="235"/>
      <c r="CO32" s="235"/>
      <c r="CP32" s="231"/>
      <c r="CR32" s="231"/>
      <c r="CS32" s="235"/>
      <c r="CT32" s="235"/>
      <c r="CU32" s="231"/>
      <c r="CW32" s="231"/>
      <c r="CX32" s="235"/>
      <c r="CY32" s="235"/>
      <c r="CZ32" s="231"/>
      <c r="DB32" s="231"/>
      <c r="DC32" s="235"/>
      <c r="DD32" s="235"/>
      <c r="DE32" s="231"/>
      <c r="DG32" s="231"/>
      <c r="DH32" s="235"/>
      <c r="DI32" s="235"/>
      <c r="DJ32" s="231"/>
    </row>
    <row r="33" spans="1:114" x14ac:dyDescent="0.3">
      <c r="A33" s="224" t="s">
        <v>184</v>
      </c>
      <c r="B33" s="224"/>
      <c r="D33" s="228" t="s">
        <v>939</v>
      </c>
      <c r="E33" s="228" t="s">
        <v>939</v>
      </c>
      <c r="F33" s="228" t="s">
        <v>939</v>
      </c>
      <c r="G33" s="228" t="s">
        <v>939</v>
      </c>
      <c r="H33" s="229"/>
      <c r="J33" s="231">
        <v>45</v>
      </c>
      <c r="K33" s="235"/>
      <c r="L33" s="235"/>
      <c r="M33" s="231">
        <f t="shared" si="14"/>
        <v>0</v>
      </c>
      <c r="O33" s="231"/>
      <c r="P33" s="235"/>
      <c r="Q33" s="235"/>
      <c r="R33" s="231"/>
      <c r="T33" s="231"/>
      <c r="U33" s="235"/>
      <c r="V33" s="235"/>
      <c r="W33" s="231"/>
      <c r="Y33" s="231"/>
      <c r="Z33" s="235"/>
      <c r="AA33" s="235"/>
      <c r="AB33" s="231"/>
      <c r="AD33" s="231"/>
      <c r="AE33" s="235"/>
      <c r="AF33" s="235"/>
      <c r="AG33" s="231"/>
      <c r="AI33" s="231">
        <v>45</v>
      </c>
      <c r="AJ33" s="235"/>
      <c r="AK33" s="235"/>
      <c r="AL33" s="231">
        <f t="shared" si="15"/>
        <v>0</v>
      </c>
      <c r="AM33" s="208"/>
      <c r="AN33" s="231"/>
      <c r="AO33" s="235"/>
      <c r="AP33" s="235"/>
      <c r="AQ33" s="231"/>
      <c r="AS33" s="231"/>
      <c r="AT33" s="235"/>
      <c r="AU33" s="235"/>
      <c r="AV33" s="231"/>
      <c r="AX33" s="231"/>
      <c r="AY33" s="235"/>
      <c r="AZ33" s="235"/>
      <c r="BA33" s="231"/>
      <c r="BC33" s="231"/>
      <c r="BD33" s="235"/>
      <c r="BE33" s="235"/>
      <c r="BF33" s="231"/>
      <c r="BI33" s="231">
        <v>70</v>
      </c>
      <c r="BJ33" s="235"/>
      <c r="BK33" s="235"/>
      <c r="BL33" s="231">
        <f t="shared" si="16"/>
        <v>0</v>
      </c>
      <c r="BM33" s="208"/>
      <c r="BN33" s="231"/>
      <c r="BO33" s="235"/>
      <c r="BP33" s="235"/>
      <c r="BQ33" s="231"/>
      <c r="BS33" s="231"/>
      <c r="BT33" s="235"/>
      <c r="BU33" s="235"/>
      <c r="BV33" s="231"/>
      <c r="BX33" s="231"/>
      <c r="BY33" s="235"/>
      <c r="BZ33" s="235"/>
      <c r="CA33" s="231"/>
      <c r="CC33" s="231"/>
      <c r="CD33" s="235"/>
      <c r="CE33" s="235"/>
      <c r="CF33" s="231"/>
      <c r="CH33" s="231">
        <f t="shared" si="17"/>
        <v>0</v>
      </c>
      <c r="CI33" s="235"/>
      <c r="CJ33" s="235"/>
      <c r="CK33" s="231">
        <f t="shared" si="18"/>
        <v>0</v>
      </c>
      <c r="CM33" s="231"/>
      <c r="CN33" s="235"/>
      <c r="CO33" s="235"/>
      <c r="CP33" s="231"/>
      <c r="CR33" s="231"/>
      <c r="CS33" s="235"/>
      <c r="CT33" s="235"/>
      <c r="CU33" s="231"/>
      <c r="CW33" s="231"/>
      <c r="CX33" s="235"/>
      <c r="CY33" s="235"/>
      <c r="CZ33" s="231"/>
      <c r="DB33" s="231"/>
      <c r="DC33" s="235"/>
      <c r="DD33" s="235"/>
      <c r="DE33" s="231"/>
      <c r="DG33" s="231">
        <f t="shared" si="19"/>
        <v>160</v>
      </c>
      <c r="DH33" s="235"/>
      <c r="DI33" s="235"/>
      <c r="DJ33" s="231">
        <f t="shared" si="20"/>
        <v>0</v>
      </c>
    </row>
    <row r="34" spans="1:114" x14ac:dyDescent="0.3">
      <c r="A34" s="227" t="s">
        <v>987</v>
      </c>
      <c r="B34" s="227"/>
      <c r="D34" s="218"/>
      <c r="E34" s="218"/>
      <c r="F34" s="218"/>
      <c r="G34" s="218"/>
      <c r="H34" s="208"/>
      <c r="J34" s="251"/>
      <c r="K34" s="329"/>
      <c r="L34" s="329"/>
      <c r="M34" s="251"/>
      <c r="O34" s="251"/>
      <c r="P34" s="329"/>
      <c r="Q34" s="329"/>
      <c r="R34" s="251"/>
      <c r="T34" s="251"/>
      <c r="U34" s="329"/>
      <c r="V34" s="329"/>
      <c r="W34" s="251"/>
      <c r="Y34" s="251"/>
      <c r="Z34" s="329"/>
      <c r="AA34" s="329"/>
      <c r="AB34" s="251"/>
      <c r="AD34" s="251"/>
      <c r="AE34" s="329"/>
      <c r="AF34" s="329"/>
      <c r="AG34" s="251"/>
      <c r="AI34" s="251"/>
      <c r="AJ34" s="329"/>
      <c r="AK34" s="329"/>
      <c r="AL34" s="251"/>
      <c r="AM34" s="208"/>
      <c r="AN34" s="251"/>
      <c r="AO34" s="329"/>
      <c r="AP34" s="329"/>
      <c r="AQ34" s="251"/>
      <c r="AS34" s="251"/>
      <c r="AT34" s="329"/>
      <c r="AU34" s="329"/>
      <c r="AV34" s="251"/>
      <c r="AX34" s="251"/>
      <c r="AY34" s="329"/>
      <c r="AZ34" s="329"/>
      <c r="BA34" s="251"/>
      <c r="BC34" s="251"/>
      <c r="BD34" s="329"/>
      <c r="BE34" s="329"/>
      <c r="BF34" s="251"/>
      <c r="BI34" s="251"/>
      <c r="BJ34" s="329"/>
      <c r="BK34" s="329"/>
      <c r="BL34" s="251"/>
      <c r="BM34" s="208"/>
      <c r="BN34" s="251"/>
      <c r="BO34" s="329"/>
      <c r="BP34" s="329"/>
      <c r="BQ34" s="251"/>
      <c r="BS34" s="251"/>
      <c r="BT34" s="329"/>
      <c r="BU34" s="329"/>
      <c r="BV34" s="251"/>
      <c r="BX34" s="251"/>
      <c r="BY34" s="329"/>
      <c r="BZ34" s="329"/>
      <c r="CA34" s="251"/>
      <c r="CC34" s="251"/>
      <c r="CD34" s="329"/>
      <c r="CE34" s="329"/>
      <c r="CF34" s="251"/>
      <c r="CH34" s="251"/>
      <c r="CI34" s="329"/>
      <c r="CJ34" s="329"/>
      <c r="CK34" s="251"/>
      <c r="CM34" s="251"/>
      <c r="CN34" s="329"/>
      <c r="CO34" s="329"/>
      <c r="CP34" s="251"/>
      <c r="CR34" s="251"/>
      <c r="CS34" s="329"/>
      <c r="CT34" s="329"/>
      <c r="CU34" s="251"/>
      <c r="CW34" s="251"/>
      <c r="CX34" s="329"/>
      <c r="CY34" s="329"/>
      <c r="CZ34" s="251"/>
      <c r="DB34" s="251"/>
      <c r="DC34" s="329"/>
      <c r="DD34" s="329"/>
      <c r="DE34" s="251"/>
      <c r="DG34" s="251"/>
      <c r="DH34" s="329"/>
      <c r="DI34" s="329"/>
      <c r="DJ34" s="251"/>
    </row>
    <row r="35" spans="1:114" s="208" customFormat="1" x14ac:dyDescent="0.3">
      <c r="D35" s="218"/>
      <c r="J35" s="251"/>
      <c r="K35" s="251"/>
      <c r="L35" s="251"/>
      <c r="M35" s="251"/>
      <c r="O35" s="251"/>
      <c r="P35" s="251"/>
      <c r="Q35" s="251"/>
      <c r="R35" s="251"/>
      <c r="T35" s="251"/>
      <c r="U35" s="251"/>
      <c r="V35" s="251"/>
      <c r="W35" s="251"/>
      <c r="Y35" s="251"/>
      <c r="Z35" s="251"/>
      <c r="AA35" s="251"/>
      <c r="AB35" s="251"/>
      <c r="AD35" s="251"/>
      <c r="AE35" s="251"/>
      <c r="AF35" s="251"/>
      <c r="AG35" s="251"/>
      <c r="AI35" s="251"/>
      <c r="AJ35" s="251"/>
      <c r="AK35" s="251"/>
      <c r="AL35" s="251"/>
      <c r="AN35" s="251"/>
      <c r="AO35" s="251"/>
      <c r="AP35" s="251"/>
      <c r="AQ35" s="251"/>
      <c r="AS35" s="251"/>
      <c r="AT35" s="251"/>
      <c r="AU35" s="251"/>
      <c r="AV35" s="251"/>
      <c r="AX35" s="251"/>
      <c r="AY35" s="251"/>
      <c r="AZ35" s="251"/>
      <c r="BA35" s="251"/>
      <c r="BC35" s="251"/>
      <c r="BD35" s="251"/>
      <c r="BE35" s="251"/>
      <c r="BF35" s="251"/>
      <c r="BI35" s="251"/>
      <c r="BJ35" s="251"/>
      <c r="BK35" s="251"/>
      <c r="BL35" s="251"/>
      <c r="BN35" s="251"/>
      <c r="BO35" s="251"/>
      <c r="BP35" s="251"/>
      <c r="BQ35" s="251"/>
      <c r="BS35" s="251"/>
      <c r="BT35" s="251"/>
      <c r="BU35" s="251"/>
      <c r="BV35" s="251"/>
      <c r="BX35" s="251"/>
      <c r="BY35" s="251"/>
      <c r="BZ35" s="251"/>
      <c r="CA35" s="251"/>
      <c r="CC35" s="251"/>
      <c r="CD35" s="251"/>
      <c r="CE35" s="251"/>
      <c r="CF35" s="251"/>
      <c r="CH35" s="251"/>
      <c r="CI35" s="251"/>
      <c r="CJ35" s="251"/>
      <c r="CK35" s="251"/>
      <c r="CM35" s="251"/>
      <c r="CN35" s="251"/>
      <c r="CO35" s="251"/>
      <c r="CP35" s="251"/>
      <c r="CR35" s="251"/>
      <c r="CS35" s="251"/>
      <c r="CT35" s="251"/>
      <c r="CU35" s="251"/>
      <c r="CW35" s="251"/>
      <c r="CX35" s="251"/>
      <c r="CY35" s="251"/>
      <c r="CZ35" s="251"/>
      <c r="DB35" s="251"/>
      <c r="DC35" s="251"/>
      <c r="DD35" s="251"/>
      <c r="DE35" s="251"/>
      <c r="DG35" s="251"/>
      <c r="DH35" s="251"/>
      <c r="DI35" s="251"/>
      <c r="DJ35" s="251"/>
    </row>
    <row r="36" spans="1:114" s="249" customFormat="1" ht="28.8" x14ac:dyDescent="0.3">
      <c r="A36" s="219" t="s">
        <v>0</v>
      </c>
      <c r="B36" s="220" t="s">
        <v>187</v>
      </c>
      <c r="C36" s="221"/>
      <c r="D36" s="222"/>
      <c r="E36" s="223"/>
      <c r="F36" s="223"/>
      <c r="G36" s="223"/>
      <c r="H36" s="223"/>
      <c r="I36" s="221"/>
      <c r="J36" s="237"/>
      <c r="K36" s="237"/>
      <c r="L36" s="237"/>
      <c r="M36" s="237"/>
      <c r="N36" s="221"/>
      <c r="O36" s="237"/>
      <c r="P36" s="237"/>
      <c r="Q36" s="237"/>
      <c r="R36" s="237"/>
      <c r="S36" s="221"/>
      <c r="T36" s="237"/>
      <c r="U36" s="237"/>
      <c r="V36" s="237"/>
      <c r="W36" s="237"/>
      <c r="X36" s="221"/>
      <c r="Y36" s="237"/>
      <c r="Z36" s="237"/>
      <c r="AA36" s="237"/>
      <c r="AB36" s="237"/>
      <c r="AD36" s="237"/>
      <c r="AE36" s="237"/>
      <c r="AF36" s="237"/>
      <c r="AG36" s="237"/>
      <c r="AI36" s="237"/>
      <c r="AJ36" s="237"/>
      <c r="AK36" s="237"/>
      <c r="AL36" s="237"/>
      <c r="AM36" s="221"/>
      <c r="AN36" s="237"/>
      <c r="AO36" s="237"/>
      <c r="AP36" s="237"/>
      <c r="AQ36" s="237"/>
      <c r="AR36" s="221"/>
      <c r="AS36" s="237"/>
      <c r="AT36" s="237"/>
      <c r="AU36" s="237"/>
      <c r="AV36" s="237"/>
      <c r="AW36" s="221"/>
      <c r="AX36" s="237"/>
      <c r="AY36" s="237"/>
      <c r="AZ36" s="237"/>
      <c r="BA36" s="237"/>
      <c r="BC36" s="237"/>
      <c r="BD36" s="237"/>
      <c r="BE36" s="237"/>
      <c r="BF36" s="237"/>
      <c r="BI36" s="237"/>
      <c r="BJ36" s="237"/>
      <c r="BK36" s="237"/>
      <c r="BL36" s="237"/>
      <c r="BM36" s="221"/>
      <c r="BN36" s="237"/>
      <c r="BO36" s="237"/>
      <c r="BP36" s="237"/>
      <c r="BQ36" s="237"/>
      <c r="BR36" s="221"/>
      <c r="BS36" s="237"/>
      <c r="BT36" s="237"/>
      <c r="BU36" s="237"/>
      <c r="BV36" s="237"/>
      <c r="BW36" s="221"/>
      <c r="BX36" s="237"/>
      <c r="BY36" s="237"/>
      <c r="BZ36" s="237"/>
      <c r="CA36" s="237"/>
      <c r="CC36" s="237"/>
      <c r="CD36" s="237"/>
      <c r="CE36" s="237"/>
      <c r="CF36" s="237"/>
      <c r="CH36" s="237"/>
      <c r="CI36" s="237"/>
      <c r="CJ36" s="237"/>
      <c r="CK36" s="237"/>
      <c r="CM36" s="237"/>
      <c r="CN36" s="237"/>
      <c r="CO36" s="237"/>
      <c r="CP36" s="237"/>
      <c r="CQ36" s="221"/>
      <c r="CR36" s="237"/>
      <c r="CS36" s="237"/>
      <c r="CT36" s="237"/>
      <c r="CU36" s="237"/>
      <c r="CV36" s="221"/>
      <c r="CW36" s="237"/>
      <c r="CX36" s="237"/>
      <c r="CY36" s="237"/>
      <c r="CZ36" s="237"/>
      <c r="DB36" s="237"/>
      <c r="DC36" s="237"/>
      <c r="DD36" s="237"/>
      <c r="DE36" s="237"/>
      <c r="DG36" s="237"/>
      <c r="DH36" s="237"/>
      <c r="DI36" s="237"/>
      <c r="DJ36" s="237"/>
    </row>
    <row r="37" spans="1:114" x14ac:dyDescent="0.3">
      <c r="A37" s="230" t="s">
        <v>83</v>
      </c>
      <c r="B37" s="230"/>
      <c r="D37" s="228"/>
      <c r="E37" s="229"/>
      <c r="F37" s="229"/>
      <c r="G37" s="229"/>
      <c r="H37" s="229"/>
      <c r="J37" s="235"/>
      <c r="K37" s="231">
        <v>450</v>
      </c>
      <c r="L37" s="235"/>
      <c r="M37" s="235"/>
      <c r="O37" s="235"/>
      <c r="P37" s="231"/>
      <c r="Q37" s="235"/>
      <c r="R37" s="235"/>
      <c r="T37" s="235"/>
      <c r="U37" s="231"/>
      <c r="V37" s="235"/>
      <c r="W37" s="235"/>
      <c r="Y37" s="235"/>
      <c r="Z37" s="231"/>
      <c r="AA37" s="235"/>
      <c r="AB37" s="235"/>
      <c r="AD37" s="235"/>
      <c r="AE37" s="231"/>
      <c r="AF37" s="235"/>
      <c r="AG37" s="235"/>
      <c r="AI37" s="302"/>
      <c r="AJ37" s="231">
        <f>SUM(AO37,AT37,AY37,BD37)</f>
        <v>0</v>
      </c>
      <c r="AK37" s="235"/>
      <c r="AL37" s="235"/>
      <c r="AM37" s="208"/>
      <c r="AN37" s="235"/>
      <c r="AO37" s="231"/>
      <c r="AP37" s="235"/>
      <c r="AQ37" s="235"/>
      <c r="AS37" s="235"/>
      <c r="AT37" s="231"/>
      <c r="AU37" s="235"/>
      <c r="AV37" s="235"/>
      <c r="AX37" s="235"/>
      <c r="AY37" s="231"/>
      <c r="AZ37" s="235"/>
      <c r="BA37" s="235"/>
      <c r="BC37" s="235"/>
      <c r="BD37" s="231"/>
      <c r="BE37" s="235"/>
      <c r="BF37" s="235"/>
      <c r="BI37" s="302"/>
      <c r="BJ37" s="231">
        <v>550</v>
      </c>
      <c r="BK37" s="235"/>
      <c r="BL37" s="235"/>
      <c r="BM37" s="208"/>
      <c r="BN37" s="235"/>
      <c r="BO37" s="231"/>
      <c r="BP37" s="235"/>
      <c r="BQ37" s="235"/>
      <c r="BS37" s="235"/>
      <c r="BT37" s="231"/>
      <c r="BU37" s="235"/>
      <c r="BV37" s="235"/>
      <c r="BX37" s="235"/>
      <c r="BY37" s="231"/>
      <c r="BZ37" s="235"/>
      <c r="CA37" s="235"/>
      <c r="CC37" s="235"/>
      <c r="CD37" s="231"/>
      <c r="CE37" s="235"/>
      <c r="CF37" s="235"/>
      <c r="CH37" s="235"/>
      <c r="CI37" s="231">
        <f>SUM(CN37,CS37,CX37,DC37)</f>
        <v>0</v>
      </c>
      <c r="CJ37" s="235"/>
      <c r="CK37" s="235"/>
      <c r="CM37" s="235"/>
      <c r="CN37" s="231"/>
      <c r="CO37" s="235"/>
      <c r="CP37" s="235"/>
      <c r="CR37" s="235"/>
      <c r="CS37" s="231"/>
      <c r="CT37" s="235"/>
      <c r="CU37" s="235"/>
      <c r="CW37" s="235"/>
      <c r="CX37" s="231"/>
      <c r="CY37" s="235"/>
      <c r="CZ37" s="235"/>
      <c r="DB37" s="235"/>
      <c r="DC37" s="231"/>
      <c r="DD37" s="235"/>
      <c r="DE37" s="235"/>
      <c r="DG37" s="235"/>
      <c r="DH37" s="231">
        <f>SUM(K37,AJ37,BJ37,CI37)</f>
        <v>1000</v>
      </c>
      <c r="DI37" s="235"/>
      <c r="DJ37" s="235"/>
    </row>
    <row r="38" spans="1:114" x14ac:dyDescent="0.3">
      <c r="A38" s="230" t="s">
        <v>84</v>
      </c>
      <c r="B38" s="230"/>
      <c r="D38" s="228"/>
      <c r="E38" s="229"/>
      <c r="F38" s="229"/>
      <c r="G38" s="229"/>
      <c r="H38" s="229"/>
      <c r="J38" s="235"/>
      <c r="K38" s="231">
        <f t="shared" ref="K38" si="21">SUM(P38,U38,Z38,AE38)</f>
        <v>0</v>
      </c>
      <c r="L38" s="235"/>
      <c r="M38" s="235"/>
      <c r="O38" s="235"/>
      <c r="P38" s="231"/>
      <c r="Q38" s="235"/>
      <c r="R38" s="235"/>
      <c r="T38" s="235"/>
      <c r="U38" s="231"/>
      <c r="V38" s="235"/>
      <c r="W38" s="235"/>
      <c r="Y38" s="235"/>
      <c r="Z38" s="231"/>
      <c r="AA38" s="235"/>
      <c r="AB38" s="235"/>
      <c r="AD38" s="235"/>
      <c r="AE38" s="231"/>
      <c r="AF38" s="235"/>
      <c r="AG38" s="235"/>
      <c r="AI38" s="302"/>
      <c r="AJ38" s="231">
        <v>550</v>
      </c>
      <c r="AK38" s="235"/>
      <c r="AL38" s="235"/>
      <c r="AM38" s="208"/>
      <c r="AN38" s="235"/>
      <c r="AO38" s="231"/>
      <c r="AP38" s="235"/>
      <c r="AQ38" s="235"/>
      <c r="AS38" s="235"/>
      <c r="AT38" s="231"/>
      <c r="AU38" s="235"/>
      <c r="AV38" s="235"/>
      <c r="AX38" s="235"/>
      <c r="AY38" s="231"/>
      <c r="AZ38" s="235"/>
      <c r="BA38" s="235"/>
      <c r="BC38" s="235"/>
      <c r="BD38" s="231"/>
      <c r="BE38" s="235"/>
      <c r="BF38" s="235"/>
      <c r="BI38" s="302"/>
      <c r="BJ38" s="231">
        <f t="shared" ref="BJ38" si="22">SUM(BO38,BT38,BY38,CD38)</f>
        <v>0</v>
      </c>
      <c r="BK38" s="235"/>
      <c r="BL38" s="235"/>
      <c r="BM38" s="208"/>
      <c r="BN38" s="235"/>
      <c r="BO38" s="231"/>
      <c r="BP38" s="235"/>
      <c r="BQ38" s="235"/>
      <c r="BS38" s="235"/>
      <c r="BT38" s="231"/>
      <c r="BU38" s="235"/>
      <c r="BV38" s="235"/>
      <c r="BX38" s="235"/>
      <c r="BY38" s="231"/>
      <c r="BZ38" s="235"/>
      <c r="CA38" s="235"/>
      <c r="CC38" s="235"/>
      <c r="CD38" s="231"/>
      <c r="CE38" s="235"/>
      <c r="CF38" s="235"/>
      <c r="CH38" s="235"/>
      <c r="CI38" s="231">
        <f t="shared" ref="CI38" si="23">SUM(CN38,CS38,CX38,DC38)</f>
        <v>0</v>
      </c>
      <c r="CJ38" s="235"/>
      <c r="CK38" s="235"/>
      <c r="CM38" s="235"/>
      <c r="CN38" s="231"/>
      <c r="CO38" s="235"/>
      <c r="CP38" s="235"/>
      <c r="CR38" s="235"/>
      <c r="CS38" s="231"/>
      <c r="CT38" s="235"/>
      <c r="CU38" s="235"/>
      <c r="CW38" s="235"/>
      <c r="CX38" s="231"/>
      <c r="CY38" s="235"/>
      <c r="CZ38" s="235"/>
      <c r="DB38" s="235"/>
      <c r="DC38" s="231"/>
      <c r="DD38" s="235"/>
      <c r="DE38" s="235"/>
      <c r="DG38" s="235"/>
      <c r="DH38" s="231">
        <f t="shared" ref="DH38" si="24">SUM(K38,AJ38,BJ38,CI38)</f>
        <v>550</v>
      </c>
      <c r="DI38" s="235"/>
      <c r="DJ38" s="235"/>
    </row>
    <row r="39" spans="1:114" s="208" customFormat="1" outlineLevel="1" x14ac:dyDescent="0.3">
      <c r="D39" s="218"/>
      <c r="J39" s="251"/>
      <c r="K39" s="251"/>
      <c r="L39" s="251"/>
      <c r="M39" s="251"/>
      <c r="O39" s="251"/>
      <c r="P39" s="251"/>
      <c r="Q39" s="251"/>
      <c r="R39" s="251"/>
      <c r="T39" s="251"/>
      <c r="U39" s="251"/>
      <c r="V39" s="251"/>
      <c r="W39" s="251"/>
      <c r="Y39" s="251"/>
      <c r="Z39" s="251"/>
      <c r="AA39" s="251"/>
      <c r="AB39" s="251"/>
      <c r="AD39" s="251"/>
      <c r="AE39" s="251"/>
      <c r="AF39" s="251"/>
      <c r="AG39" s="251"/>
      <c r="AI39" s="251"/>
      <c r="AJ39" s="251"/>
      <c r="AK39" s="251"/>
      <c r="AL39" s="251"/>
      <c r="AN39" s="251"/>
      <c r="AO39" s="251"/>
      <c r="AP39" s="251"/>
      <c r="AQ39" s="251"/>
      <c r="AS39" s="251"/>
      <c r="AT39" s="251"/>
      <c r="AU39" s="251"/>
      <c r="AV39" s="251"/>
      <c r="AX39" s="251"/>
      <c r="AY39" s="251"/>
      <c r="AZ39" s="251"/>
      <c r="BA39" s="251"/>
      <c r="BC39" s="251"/>
      <c r="BD39" s="251"/>
      <c r="BE39" s="251"/>
      <c r="BF39" s="251"/>
      <c r="BI39" s="251"/>
      <c r="BJ39" s="251"/>
      <c r="BK39" s="251"/>
      <c r="BL39" s="251"/>
      <c r="BN39" s="251"/>
      <c r="BO39" s="251"/>
      <c r="BP39" s="251"/>
      <c r="BQ39" s="251"/>
      <c r="BS39" s="251"/>
      <c r="BT39" s="251"/>
      <c r="BU39" s="251"/>
      <c r="BV39" s="251"/>
      <c r="BX39" s="251"/>
      <c r="BY39" s="251"/>
      <c r="BZ39" s="251"/>
      <c r="CA39" s="251"/>
      <c r="CC39" s="251"/>
      <c r="CD39" s="251"/>
      <c r="CE39" s="251"/>
      <c r="CF39" s="251"/>
      <c r="CH39" s="251"/>
      <c r="CI39" s="251"/>
      <c r="CJ39" s="251"/>
      <c r="CK39" s="251"/>
      <c r="CM39" s="251"/>
      <c r="CN39" s="251"/>
      <c r="CO39" s="251"/>
      <c r="CP39" s="251"/>
      <c r="CR39" s="251"/>
      <c r="CS39" s="251"/>
      <c r="CT39" s="251"/>
      <c r="CU39" s="251"/>
      <c r="CW39" s="251"/>
      <c r="CX39" s="251"/>
      <c r="CY39" s="251"/>
      <c r="CZ39" s="251"/>
      <c r="DB39" s="251"/>
      <c r="DC39" s="251"/>
      <c r="DD39" s="251"/>
      <c r="DE39" s="251"/>
      <c r="DG39" s="251"/>
      <c r="DH39" s="251"/>
      <c r="DI39" s="251"/>
      <c r="DJ39" s="251"/>
    </row>
    <row r="40" spans="1:114" s="249" customFormat="1" outlineLevel="1" x14ac:dyDescent="0.3">
      <c r="A40" s="219" t="s">
        <v>203</v>
      </c>
      <c r="B40" s="219"/>
      <c r="C40" s="221"/>
      <c r="D40" s="222"/>
      <c r="E40" s="223"/>
      <c r="F40" s="223"/>
      <c r="G40" s="223"/>
      <c r="H40" s="223"/>
      <c r="I40" s="221"/>
      <c r="J40" s="237"/>
      <c r="K40" s="237"/>
      <c r="L40" s="237"/>
      <c r="M40" s="237"/>
      <c r="N40" s="221"/>
      <c r="O40" s="237"/>
      <c r="P40" s="237"/>
      <c r="Q40" s="237"/>
      <c r="R40" s="237"/>
      <c r="S40" s="221"/>
      <c r="T40" s="237"/>
      <c r="U40" s="237"/>
      <c r="V40" s="237"/>
      <c r="W40" s="237"/>
      <c r="X40" s="221"/>
      <c r="Y40" s="237"/>
      <c r="Z40" s="237"/>
      <c r="AA40" s="237"/>
      <c r="AB40" s="237"/>
      <c r="AD40" s="237"/>
      <c r="AE40" s="237"/>
      <c r="AF40" s="237"/>
      <c r="AG40" s="237"/>
      <c r="AI40" s="237"/>
      <c r="AJ40" s="237"/>
      <c r="AK40" s="237"/>
      <c r="AL40" s="237"/>
      <c r="AM40" s="221"/>
      <c r="AN40" s="237"/>
      <c r="AO40" s="237"/>
      <c r="AP40" s="237"/>
      <c r="AQ40" s="237"/>
      <c r="AR40" s="221"/>
      <c r="AS40" s="237"/>
      <c r="AT40" s="237"/>
      <c r="AU40" s="237"/>
      <c r="AV40" s="237"/>
      <c r="AW40" s="221"/>
      <c r="AX40" s="237"/>
      <c r="AY40" s="237"/>
      <c r="AZ40" s="237"/>
      <c r="BA40" s="237"/>
      <c r="BC40" s="237"/>
      <c r="BD40" s="237"/>
      <c r="BE40" s="237"/>
      <c r="BF40" s="237"/>
      <c r="BI40" s="237"/>
      <c r="BJ40" s="237"/>
      <c r="BK40" s="237"/>
      <c r="BL40" s="237"/>
      <c r="BM40" s="221"/>
      <c r="BN40" s="237"/>
      <c r="BO40" s="237"/>
      <c r="BP40" s="237"/>
      <c r="BQ40" s="237"/>
      <c r="BR40" s="221"/>
      <c r="BS40" s="237"/>
      <c r="BT40" s="237"/>
      <c r="BU40" s="237"/>
      <c r="BV40" s="237"/>
      <c r="BW40" s="221"/>
      <c r="BX40" s="237"/>
      <c r="BY40" s="237"/>
      <c r="BZ40" s="237"/>
      <c r="CA40" s="237"/>
      <c r="CC40" s="237"/>
      <c r="CD40" s="237"/>
      <c r="CE40" s="237"/>
      <c r="CF40" s="237"/>
      <c r="CH40" s="237"/>
      <c r="CI40" s="237"/>
      <c r="CJ40" s="237"/>
      <c r="CK40" s="237"/>
      <c r="CM40" s="237"/>
      <c r="CN40" s="237"/>
      <c r="CO40" s="237"/>
      <c r="CP40" s="237"/>
      <c r="CQ40" s="221"/>
      <c r="CR40" s="237"/>
      <c r="CS40" s="237"/>
      <c r="CT40" s="237"/>
      <c r="CU40" s="237"/>
      <c r="CV40" s="221"/>
      <c r="CW40" s="237"/>
      <c r="CX40" s="237"/>
      <c r="CY40" s="237"/>
      <c r="CZ40" s="237"/>
      <c r="DB40" s="237"/>
      <c r="DC40" s="237"/>
      <c r="DD40" s="237"/>
      <c r="DE40" s="237"/>
      <c r="DG40" s="237"/>
      <c r="DH40" s="237"/>
      <c r="DI40" s="237"/>
      <c r="DJ40" s="237"/>
    </row>
    <row r="41" spans="1:114" outlineLevel="1" x14ac:dyDescent="0.3">
      <c r="A41" s="231" t="s">
        <v>207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L41" s="303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3">
      <c r="A42" s="231" t="s">
        <v>200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3">
      <c r="A43" s="231" t="s">
        <v>201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3">
      <c r="A44" s="231" t="s">
        <v>202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3">
      <c r="A45" s="231" t="s">
        <v>180</v>
      </c>
      <c r="B45" s="231"/>
      <c r="D45" s="228"/>
      <c r="E45" s="229"/>
      <c r="F45" s="229"/>
      <c r="G45" s="229"/>
      <c r="H45" s="229"/>
      <c r="I45" s="251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outlineLevel="1" x14ac:dyDescent="0.3">
      <c r="A46" s="231" t="s">
        <v>195</v>
      </c>
      <c r="B46" s="231"/>
      <c r="D46" s="228"/>
      <c r="E46" s="229"/>
      <c r="F46" s="229"/>
      <c r="G46" s="229"/>
      <c r="H46" s="229"/>
      <c r="I46" s="251"/>
      <c r="J46" s="235"/>
      <c r="K46" s="235"/>
      <c r="L46" s="235"/>
      <c r="M46" s="235"/>
      <c r="O46" s="235"/>
      <c r="P46" s="235"/>
      <c r="Q46" s="235"/>
      <c r="R46" s="235"/>
      <c r="T46" s="235"/>
      <c r="U46" s="235"/>
      <c r="V46" s="235"/>
      <c r="W46" s="235"/>
      <c r="Y46" s="235"/>
      <c r="Z46" s="235"/>
      <c r="AA46" s="235"/>
      <c r="AB46" s="235"/>
      <c r="AD46" s="235"/>
      <c r="AE46" s="235"/>
      <c r="AF46" s="235"/>
      <c r="AG46" s="235"/>
      <c r="AI46" s="235"/>
      <c r="AJ46" s="235"/>
      <c r="AK46" s="235"/>
      <c r="AL46" s="235"/>
      <c r="AM46" s="208"/>
      <c r="AN46" s="235"/>
      <c r="AO46" s="235"/>
      <c r="AP46" s="235"/>
      <c r="AQ46" s="235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I46" s="235"/>
      <c r="BJ46" s="235"/>
      <c r="BK46" s="235"/>
      <c r="BL46" s="235"/>
      <c r="BM46" s="208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  <c r="CO46" s="235"/>
      <c r="CP46" s="235"/>
      <c r="CR46" s="235"/>
      <c r="CS46" s="235"/>
      <c r="CT46" s="235"/>
      <c r="CU46" s="235"/>
      <c r="CW46" s="235"/>
      <c r="CX46" s="235"/>
      <c r="CY46" s="235"/>
      <c r="CZ46" s="235"/>
      <c r="DB46" s="235"/>
      <c r="DC46" s="235"/>
      <c r="DD46" s="235"/>
      <c r="DE46" s="235"/>
      <c r="DG46" s="235"/>
      <c r="DH46" s="235"/>
      <c r="DI46" s="235"/>
      <c r="DJ46" s="235"/>
    </row>
    <row r="47" spans="1:114" outlineLevel="1" x14ac:dyDescent="0.3">
      <c r="A47" s="231" t="s">
        <v>196</v>
      </c>
      <c r="B47" s="231"/>
      <c r="D47" s="228"/>
      <c r="E47" s="229"/>
      <c r="F47" s="229"/>
      <c r="G47" s="229"/>
      <c r="H47" s="229"/>
      <c r="I47" s="251"/>
      <c r="J47" s="235"/>
      <c r="K47" s="235"/>
      <c r="L47" s="235"/>
      <c r="M47" s="235"/>
      <c r="O47" s="235"/>
      <c r="P47" s="235"/>
      <c r="Q47" s="235"/>
      <c r="R47" s="235"/>
      <c r="T47" s="235"/>
      <c r="U47" s="235"/>
      <c r="V47" s="235"/>
      <c r="W47" s="235"/>
      <c r="Y47" s="235"/>
      <c r="Z47" s="235"/>
      <c r="AA47" s="235"/>
      <c r="AB47" s="235"/>
      <c r="AD47" s="235"/>
      <c r="AE47" s="235"/>
      <c r="AF47" s="235"/>
      <c r="AG47" s="235"/>
      <c r="AI47" s="235"/>
      <c r="AJ47" s="235"/>
      <c r="AK47" s="235"/>
      <c r="AL47" s="235"/>
      <c r="AM47" s="208"/>
      <c r="AN47" s="235"/>
      <c r="AO47" s="235"/>
      <c r="AP47" s="235"/>
      <c r="AQ47" s="235"/>
      <c r="AS47" s="235"/>
      <c r="AT47" s="235"/>
      <c r="AU47" s="235"/>
      <c r="AV47" s="235"/>
      <c r="AX47" s="235"/>
      <c r="AY47" s="235"/>
      <c r="AZ47" s="235"/>
      <c r="BA47" s="235"/>
      <c r="BC47" s="235"/>
      <c r="BD47" s="235"/>
      <c r="BE47" s="235"/>
      <c r="BF47" s="235"/>
      <c r="BI47" s="235"/>
      <c r="BJ47" s="235"/>
      <c r="BK47" s="235"/>
      <c r="BL47" s="235"/>
      <c r="BM47" s="208"/>
      <c r="BN47" s="235"/>
      <c r="BO47" s="235"/>
      <c r="BP47" s="235"/>
      <c r="BQ47" s="235"/>
      <c r="BS47" s="235"/>
      <c r="BT47" s="235"/>
      <c r="BU47" s="235"/>
      <c r="BV47" s="235"/>
      <c r="BX47" s="235"/>
      <c r="BY47" s="235"/>
      <c r="BZ47" s="235"/>
      <c r="CA47" s="235"/>
      <c r="CC47" s="235"/>
      <c r="CD47" s="235"/>
      <c r="CE47" s="235"/>
      <c r="CF47" s="235"/>
      <c r="CH47" s="235"/>
      <c r="CI47" s="235"/>
      <c r="CJ47" s="235"/>
      <c r="CK47" s="235"/>
      <c r="CM47" s="235"/>
      <c r="CN47" s="235"/>
      <c r="CO47" s="235"/>
      <c r="CP47" s="235"/>
      <c r="CR47" s="235"/>
      <c r="CS47" s="235"/>
      <c r="CT47" s="235"/>
      <c r="CU47" s="235"/>
      <c r="CW47" s="235"/>
      <c r="CX47" s="235"/>
      <c r="CY47" s="235"/>
      <c r="CZ47" s="235"/>
      <c r="DB47" s="235"/>
      <c r="DC47" s="235"/>
      <c r="DD47" s="235"/>
      <c r="DE47" s="235"/>
      <c r="DG47" s="235"/>
      <c r="DH47" s="235"/>
      <c r="DI47" s="235"/>
      <c r="DJ47" s="235"/>
    </row>
    <row r="48" spans="1:114" outlineLevel="1" x14ac:dyDescent="0.3">
      <c r="A48" s="231" t="s">
        <v>197</v>
      </c>
      <c r="B48" s="231"/>
      <c r="D48" s="228"/>
      <c r="E48" s="229"/>
      <c r="F48" s="229"/>
      <c r="G48" s="229"/>
      <c r="H48" s="229"/>
      <c r="I48" s="251"/>
      <c r="J48" s="235"/>
      <c r="K48" s="235"/>
      <c r="L48" s="235"/>
      <c r="M48" s="235"/>
      <c r="O48" s="235"/>
      <c r="P48" s="235"/>
      <c r="Q48" s="235"/>
      <c r="R48" s="235"/>
      <c r="T48" s="235"/>
      <c r="U48" s="235"/>
      <c r="V48" s="235"/>
      <c r="W48" s="235"/>
      <c r="Y48" s="235"/>
      <c r="Z48" s="235"/>
      <c r="AA48" s="235"/>
      <c r="AB48" s="235"/>
      <c r="AD48" s="235"/>
      <c r="AE48" s="235"/>
      <c r="AF48" s="235"/>
      <c r="AG48" s="235"/>
      <c r="AI48" s="235"/>
      <c r="AJ48" s="235"/>
      <c r="AK48" s="235"/>
      <c r="AL48" s="235"/>
      <c r="AM48" s="208"/>
      <c r="AN48" s="235"/>
      <c r="AO48" s="235"/>
      <c r="AP48" s="235"/>
      <c r="AQ48" s="235"/>
      <c r="AS48" s="235"/>
      <c r="AT48" s="235"/>
      <c r="AU48" s="235"/>
      <c r="AV48" s="235"/>
      <c r="AX48" s="235"/>
      <c r="AY48" s="235"/>
      <c r="AZ48" s="235"/>
      <c r="BA48" s="235"/>
      <c r="BC48" s="235"/>
      <c r="BD48" s="235"/>
      <c r="BE48" s="235"/>
      <c r="BF48" s="235"/>
      <c r="BI48" s="235"/>
      <c r="BJ48" s="235"/>
      <c r="BK48" s="235"/>
      <c r="BL48" s="235"/>
      <c r="BM48" s="208"/>
      <c r="BN48" s="235"/>
      <c r="BO48" s="235"/>
      <c r="BP48" s="235"/>
      <c r="BQ48" s="235"/>
      <c r="BS48" s="235"/>
      <c r="BT48" s="235"/>
      <c r="BU48" s="235"/>
      <c r="BV48" s="235"/>
      <c r="BX48" s="235"/>
      <c r="BY48" s="235"/>
      <c r="BZ48" s="235"/>
      <c r="CA48" s="235"/>
      <c r="CC48" s="235"/>
      <c r="CD48" s="235"/>
      <c r="CE48" s="235"/>
      <c r="CF48" s="235"/>
      <c r="CH48" s="235"/>
      <c r="CI48" s="235"/>
      <c r="CJ48" s="235"/>
      <c r="CK48" s="235"/>
      <c r="CM48" s="235"/>
      <c r="CN48" s="235"/>
      <c r="CO48" s="235"/>
      <c r="CP48" s="235"/>
      <c r="CR48" s="235"/>
      <c r="CS48" s="235"/>
      <c r="CT48" s="235"/>
      <c r="CU48" s="235"/>
      <c r="CW48" s="235"/>
      <c r="CX48" s="235"/>
      <c r="CY48" s="235"/>
      <c r="CZ48" s="235"/>
      <c r="DB48" s="235"/>
      <c r="DC48" s="235"/>
      <c r="DD48" s="235"/>
      <c r="DE48" s="235"/>
      <c r="DG48" s="235"/>
      <c r="DH48" s="235"/>
      <c r="DI48" s="235"/>
      <c r="DJ48" s="235"/>
    </row>
    <row r="49" spans="1:114" outlineLevel="1" x14ac:dyDescent="0.3">
      <c r="A49" s="230" t="s">
        <v>198</v>
      </c>
      <c r="B49" s="230"/>
      <c r="D49" s="228"/>
      <c r="E49" s="229"/>
      <c r="F49" s="229"/>
      <c r="G49" s="229"/>
      <c r="H49" s="229"/>
      <c r="J49" s="235"/>
      <c r="K49" s="235"/>
      <c r="L49" s="235"/>
      <c r="M49" s="235"/>
      <c r="O49" s="235"/>
      <c r="P49" s="235"/>
      <c r="Q49" s="235"/>
      <c r="R49" s="235"/>
      <c r="T49" s="235"/>
      <c r="U49" s="235"/>
      <c r="V49" s="235"/>
      <c r="W49" s="235"/>
      <c r="Y49" s="235"/>
      <c r="Z49" s="235"/>
      <c r="AA49" s="235"/>
      <c r="AB49" s="235"/>
      <c r="AD49" s="235"/>
      <c r="AE49" s="235"/>
      <c r="AF49" s="235"/>
      <c r="AG49" s="235"/>
      <c r="AI49" s="235"/>
      <c r="AJ49" s="235"/>
      <c r="AK49" s="235"/>
      <c r="AL49" s="235"/>
      <c r="AM49" s="208"/>
      <c r="AN49" s="235"/>
      <c r="AO49" s="235"/>
      <c r="AP49" s="235"/>
      <c r="AQ49" s="235"/>
      <c r="AS49" s="235"/>
      <c r="AT49" s="235"/>
      <c r="AU49" s="235"/>
      <c r="AV49" s="235"/>
      <c r="AX49" s="235"/>
      <c r="AY49" s="235"/>
      <c r="AZ49" s="235"/>
      <c r="BA49" s="235"/>
      <c r="BC49" s="235"/>
      <c r="BD49" s="235"/>
      <c r="BE49" s="235"/>
      <c r="BF49" s="235"/>
      <c r="BI49" s="235"/>
      <c r="BJ49" s="235"/>
      <c r="BK49" s="235"/>
      <c r="BL49" s="235"/>
      <c r="BM49" s="208"/>
      <c r="BN49" s="235"/>
      <c r="BO49" s="235"/>
      <c r="BP49" s="235"/>
      <c r="BQ49" s="235"/>
      <c r="BS49" s="235"/>
      <c r="BT49" s="235"/>
      <c r="BU49" s="235"/>
      <c r="BV49" s="235"/>
      <c r="BX49" s="235"/>
      <c r="BY49" s="235"/>
      <c r="BZ49" s="235"/>
      <c r="CA49" s="235"/>
      <c r="CC49" s="235"/>
      <c r="CD49" s="235"/>
      <c r="CE49" s="235"/>
      <c r="CF49" s="235"/>
      <c r="CH49" s="235"/>
      <c r="CI49" s="235"/>
      <c r="CJ49" s="235"/>
      <c r="CK49" s="235"/>
      <c r="CM49" s="235"/>
      <c r="CN49" s="235"/>
      <c r="CO49" s="235"/>
      <c r="CP49" s="235"/>
      <c r="CR49" s="235"/>
      <c r="CS49" s="235"/>
      <c r="CT49" s="235"/>
      <c r="CU49" s="235"/>
      <c r="CW49" s="235"/>
      <c r="CX49" s="235"/>
      <c r="CY49" s="235"/>
      <c r="CZ49" s="235"/>
      <c r="DB49" s="235"/>
      <c r="DC49" s="235"/>
      <c r="DD49" s="235"/>
      <c r="DE49" s="235"/>
      <c r="DG49" s="235"/>
      <c r="DH49" s="235"/>
      <c r="DI49" s="235"/>
      <c r="DJ49" s="235"/>
    </row>
    <row r="50" spans="1:114" s="208" customFormat="1" ht="18" customHeight="1" x14ac:dyDescent="0.3">
      <c r="A50" s="221" t="s">
        <v>206</v>
      </c>
      <c r="D50" s="218"/>
      <c r="J50" s="251"/>
      <c r="K50" s="251"/>
      <c r="L50" s="251"/>
      <c r="M50" s="251"/>
      <c r="O50" s="251"/>
      <c r="P50" s="251"/>
      <c r="Q50" s="251"/>
      <c r="R50" s="251"/>
      <c r="T50" s="251"/>
      <c r="U50" s="251"/>
      <c r="V50" s="251"/>
      <c r="W50" s="251"/>
      <c r="Y50" s="251"/>
      <c r="Z50" s="251"/>
      <c r="AA50" s="251"/>
      <c r="AB50" s="251"/>
      <c r="AD50" s="251"/>
      <c r="AE50" s="251"/>
      <c r="AF50" s="251"/>
      <c r="AG50" s="251"/>
      <c r="AI50" s="251"/>
      <c r="AJ50" s="251"/>
      <c r="AK50" s="251"/>
      <c r="AL50" s="251"/>
      <c r="AN50" s="251"/>
      <c r="AO50" s="251"/>
      <c r="AP50" s="251"/>
      <c r="AQ50" s="251"/>
      <c r="AS50" s="251"/>
      <c r="AT50" s="251"/>
      <c r="AU50" s="251"/>
      <c r="AV50" s="251"/>
      <c r="AX50" s="251"/>
      <c r="AY50" s="251"/>
      <c r="AZ50" s="251"/>
      <c r="BA50" s="251"/>
      <c r="BC50" s="251"/>
      <c r="BD50" s="251"/>
      <c r="BE50" s="251"/>
      <c r="BF50" s="251"/>
      <c r="BI50" s="251"/>
      <c r="BJ50" s="251"/>
      <c r="BK50" s="251"/>
      <c r="BL50" s="251"/>
      <c r="BN50" s="251"/>
      <c r="BO50" s="251"/>
      <c r="BP50" s="251"/>
      <c r="BQ50" s="251"/>
      <c r="BS50" s="251"/>
      <c r="BT50" s="251"/>
      <c r="BU50" s="251"/>
      <c r="BV50" s="251"/>
      <c r="BX50" s="251"/>
      <c r="BY50" s="251"/>
      <c r="BZ50" s="251"/>
      <c r="CA50" s="251"/>
      <c r="CC50" s="251"/>
      <c r="CD50" s="251"/>
      <c r="CE50" s="251"/>
      <c r="CF50" s="251"/>
      <c r="CH50" s="251"/>
      <c r="CI50" s="251"/>
      <c r="CJ50" s="251"/>
      <c r="CK50" s="251"/>
      <c r="CM50" s="251"/>
      <c r="CN50" s="251"/>
      <c r="CO50" s="251"/>
      <c r="CP50" s="251"/>
      <c r="CR50" s="251"/>
      <c r="CS50" s="251"/>
      <c r="CT50" s="251"/>
      <c r="CU50" s="251"/>
      <c r="CW50" s="251"/>
      <c r="CX50" s="251"/>
      <c r="CY50" s="251"/>
      <c r="CZ50" s="251"/>
      <c r="DB50" s="251"/>
      <c r="DC50" s="251"/>
      <c r="DD50" s="251"/>
      <c r="DE50" s="251"/>
      <c r="DG50" s="251"/>
      <c r="DH50" s="251"/>
      <c r="DI50" s="251"/>
      <c r="DJ50" s="251"/>
    </row>
    <row r="51" spans="1:114" s="249" customFormat="1" x14ac:dyDescent="0.3">
      <c r="A51" s="219" t="s">
        <v>1</v>
      </c>
      <c r="B51" s="219"/>
      <c r="C51" s="221"/>
      <c r="D51" s="222"/>
      <c r="E51" s="223"/>
      <c r="F51" s="223"/>
      <c r="G51" s="223"/>
      <c r="H51" s="223"/>
      <c r="I51" s="221"/>
      <c r="J51" s="237"/>
      <c r="K51" s="237"/>
      <c r="L51" s="237"/>
      <c r="M51" s="237"/>
      <c r="N51" s="221"/>
      <c r="O51" s="237"/>
      <c r="P51" s="237"/>
      <c r="Q51" s="237"/>
      <c r="R51" s="237"/>
      <c r="S51" s="221"/>
      <c r="T51" s="237"/>
      <c r="U51" s="237"/>
      <c r="V51" s="237"/>
      <c r="W51" s="237"/>
      <c r="X51" s="221"/>
      <c r="Y51" s="237"/>
      <c r="Z51" s="237"/>
      <c r="AA51" s="237"/>
      <c r="AB51" s="237"/>
      <c r="AD51" s="237"/>
      <c r="AE51" s="237"/>
      <c r="AF51" s="237"/>
      <c r="AG51" s="237"/>
      <c r="AI51" s="237"/>
      <c r="AJ51" s="237"/>
      <c r="AK51" s="237"/>
      <c r="AL51" s="237"/>
      <c r="AM51" s="221"/>
      <c r="AN51" s="237"/>
      <c r="AO51" s="237"/>
      <c r="AP51" s="237"/>
      <c r="AQ51" s="237"/>
      <c r="AR51" s="221"/>
      <c r="AS51" s="237"/>
      <c r="AT51" s="237"/>
      <c r="AU51" s="237"/>
      <c r="AV51" s="237"/>
      <c r="AW51" s="221"/>
      <c r="AX51" s="237"/>
      <c r="AY51" s="237"/>
      <c r="AZ51" s="237"/>
      <c r="BA51" s="237"/>
      <c r="BC51" s="237"/>
      <c r="BD51" s="237"/>
      <c r="BE51" s="237"/>
      <c r="BF51" s="237"/>
      <c r="BI51" s="237"/>
      <c r="BJ51" s="237"/>
      <c r="BK51" s="237"/>
      <c r="BL51" s="237"/>
      <c r="BM51" s="221"/>
      <c r="BN51" s="237"/>
      <c r="BO51" s="237"/>
      <c r="BP51" s="237"/>
      <c r="BQ51" s="237"/>
      <c r="BR51" s="221"/>
      <c r="BS51" s="237"/>
      <c r="BT51" s="237"/>
      <c r="BU51" s="237"/>
      <c r="BV51" s="237"/>
      <c r="BW51" s="221"/>
      <c r="BX51" s="237"/>
      <c r="BY51" s="237"/>
      <c r="BZ51" s="237"/>
      <c r="CA51" s="237"/>
      <c r="CC51" s="237"/>
      <c r="CD51" s="237"/>
      <c r="CE51" s="237"/>
      <c r="CF51" s="237"/>
      <c r="CH51" s="237"/>
      <c r="CI51" s="237"/>
      <c r="CJ51" s="237"/>
      <c r="CK51" s="237"/>
      <c r="CM51" s="237"/>
      <c r="CN51" s="237"/>
      <c r="CO51" s="237"/>
      <c r="CP51" s="237"/>
      <c r="CQ51" s="221"/>
      <c r="CR51" s="237"/>
      <c r="CS51" s="237"/>
      <c r="CT51" s="237"/>
      <c r="CU51" s="237"/>
      <c r="CV51" s="221"/>
      <c r="CW51" s="237"/>
      <c r="CX51" s="237"/>
      <c r="CY51" s="237"/>
      <c r="CZ51" s="237"/>
      <c r="DB51" s="237"/>
      <c r="DC51" s="237"/>
      <c r="DD51" s="237"/>
      <c r="DE51" s="237"/>
      <c r="DG51" s="237"/>
      <c r="DH51" s="237"/>
      <c r="DI51" s="237"/>
      <c r="DJ51" s="237"/>
    </row>
    <row r="52" spans="1:114" x14ac:dyDescent="0.3">
      <c r="A52" s="230" t="s">
        <v>955</v>
      </c>
      <c r="B52" s="230"/>
      <c r="D52" s="232"/>
      <c r="E52" s="233"/>
      <c r="F52" s="233"/>
      <c r="G52" s="233"/>
      <c r="H52" s="233"/>
      <c r="I52" s="251"/>
      <c r="J52" s="235"/>
      <c r="K52" s="235"/>
      <c r="L52" s="231">
        <f>SUM(Q52,V52,AA52,AF52)</f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v>2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>SUM(BP52,BU52,BZ52,CE52)</f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>SUM(CO52,CT52,CY52,DD52)</f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>SUM(L52,AK52,BK52,CJ52)</f>
        <v>2</v>
      </c>
      <c r="DJ52" s="235"/>
    </row>
    <row r="53" spans="1:114" x14ac:dyDescent="0.3">
      <c r="A53" s="230" t="s">
        <v>153</v>
      </c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ref="L53:L56" si="25">SUM(Q53,V53,AA53,AF53)</f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v>2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ref="BK53:BK65" si="26">SUM(BP53,BU53,BZ53,CE53)</f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ref="CJ53:CJ65" si="27">SUM(CO53,CT53,CY53,DD53)</f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ref="DI53:DI65" si="28">SUM(L53,AK53,BK53,CJ53)</f>
        <v>2</v>
      </c>
      <c r="DJ53" s="235"/>
    </row>
    <row r="54" spans="1:114" x14ac:dyDescent="0.3">
      <c r="A54" s="230" t="s">
        <v>153</v>
      </c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si="25"/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v>2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26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27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28"/>
        <v>2</v>
      </c>
      <c r="DJ54" s="235"/>
    </row>
    <row r="55" spans="1:114" x14ac:dyDescent="0.3">
      <c r="A55" s="230" t="s">
        <v>155</v>
      </c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si="25"/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v>1.5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26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27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28"/>
        <v>1.5</v>
      </c>
      <c r="DJ55" s="235"/>
    </row>
    <row r="56" spans="1:114" x14ac:dyDescent="0.3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25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ref="AK56" si="29">SUM(AP56,AU56,AZ56,BE56)</f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26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27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28"/>
        <v>0</v>
      </c>
      <c r="DJ56" s="235"/>
    </row>
    <row r="57" spans="1:114" x14ac:dyDescent="0.3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ref="L57:L65" si="30">SUM(Q57,V57,AA57,AF57)</f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ref="AK57:AK65" si="31">SUM(AP57,AU57,AZ57,BE57)</f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26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27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28"/>
        <v>0</v>
      </c>
      <c r="DJ57" s="235"/>
    </row>
    <row r="58" spans="1:114" x14ac:dyDescent="0.3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30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31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26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27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28"/>
        <v>0</v>
      </c>
      <c r="DJ58" s="235"/>
    </row>
    <row r="59" spans="1:114" x14ac:dyDescent="0.3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30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31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26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27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28"/>
        <v>0</v>
      </c>
      <c r="DJ59" s="235"/>
    </row>
    <row r="60" spans="1:114" x14ac:dyDescent="0.3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30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31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26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27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28"/>
        <v>0</v>
      </c>
      <c r="DJ60" s="235"/>
    </row>
    <row r="61" spans="1:114" x14ac:dyDescent="0.3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30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31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26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 t="shared" si="27"/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 t="shared" si="28"/>
        <v>0</v>
      </c>
      <c r="DJ61" s="235"/>
    </row>
    <row r="62" spans="1:114" x14ac:dyDescent="0.3">
      <c r="A62" s="230"/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si="30"/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si="31"/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si="26"/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>
        <f t="shared" si="27"/>
        <v>0</v>
      </c>
      <c r="CK62" s="23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235"/>
      <c r="DH62" s="235"/>
      <c r="DI62" s="231">
        <f t="shared" si="28"/>
        <v>0</v>
      </c>
      <c r="DJ62" s="235"/>
    </row>
    <row r="63" spans="1:114" x14ac:dyDescent="0.3">
      <c r="A63" s="230"/>
      <c r="B63" s="230"/>
      <c r="D63" s="234"/>
      <c r="E63" s="235"/>
      <c r="F63" s="235"/>
      <c r="G63" s="235"/>
      <c r="H63" s="235"/>
      <c r="I63" s="251"/>
      <c r="J63" s="235"/>
      <c r="K63" s="235"/>
      <c r="L63" s="231">
        <f t="shared" si="30"/>
        <v>0</v>
      </c>
      <c r="M63" s="235"/>
      <c r="O63" s="235"/>
      <c r="P63" s="235"/>
      <c r="Q63" s="231"/>
      <c r="R63" s="235"/>
      <c r="T63" s="235"/>
      <c r="U63" s="235"/>
      <c r="V63" s="231"/>
      <c r="W63" s="235"/>
      <c r="Y63" s="235"/>
      <c r="Z63" s="235"/>
      <c r="AA63" s="231"/>
      <c r="AB63" s="235"/>
      <c r="AD63" s="235"/>
      <c r="AE63" s="235"/>
      <c r="AF63" s="231"/>
      <c r="AG63" s="235"/>
      <c r="AI63" s="235"/>
      <c r="AJ63" s="235"/>
      <c r="AK63" s="231">
        <f t="shared" si="31"/>
        <v>0</v>
      </c>
      <c r="AL63" s="235"/>
      <c r="AM63" s="208"/>
      <c r="AN63" s="235"/>
      <c r="AO63" s="235"/>
      <c r="AP63" s="231"/>
      <c r="AQ63" s="235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I63" s="235"/>
      <c r="BJ63" s="235"/>
      <c r="BK63" s="231">
        <f t="shared" si="26"/>
        <v>0</v>
      </c>
      <c r="BL63" s="235"/>
      <c r="BM63" s="208"/>
      <c r="BN63" s="235"/>
      <c r="BO63" s="235"/>
      <c r="BP63" s="231"/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235"/>
      <c r="CI63" s="235"/>
      <c r="CJ63" s="231">
        <f t="shared" si="27"/>
        <v>0</v>
      </c>
      <c r="CK63" s="235"/>
      <c r="CM63" s="235"/>
      <c r="CN63" s="235"/>
      <c r="CO63" s="231"/>
      <c r="CP63" s="235"/>
      <c r="CR63" s="235"/>
      <c r="CS63" s="235"/>
      <c r="CT63" s="231"/>
      <c r="CU63" s="235"/>
      <c r="CW63" s="235"/>
      <c r="CX63" s="235"/>
      <c r="CY63" s="231"/>
      <c r="CZ63" s="235"/>
      <c r="DB63" s="235"/>
      <c r="DC63" s="235"/>
      <c r="DD63" s="231"/>
      <c r="DE63" s="235"/>
      <c r="DG63" s="235"/>
      <c r="DH63" s="235"/>
      <c r="DI63" s="231">
        <f t="shared" si="28"/>
        <v>0</v>
      </c>
      <c r="DJ63" s="235"/>
    </row>
    <row r="64" spans="1:114" x14ac:dyDescent="0.3">
      <c r="A64" s="230"/>
      <c r="B64" s="230"/>
      <c r="D64" s="234"/>
      <c r="E64" s="235"/>
      <c r="F64" s="235"/>
      <c r="G64" s="235"/>
      <c r="H64" s="235"/>
      <c r="I64" s="251"/>
      <c r="J64" s="235"/>
      <c r="K64" s="235"/>
      <c r="L64" s="231">
        <f t="shared" si="30"/>
        <v>0</v>
      </c>
      <c r="M64" s="235"/>
      <c r="O64" s="235"/>
      <c r="P64" s="235"/>
      <c r="Q64" s="231"/>
      <c r="R64" s="235"/>
      <c r="T64" s="235"/>
      <c r="U64" s="235"/>
      <c r="V64" s="231"/>
      <c r="W64" s="235"/>
      <c r="Y64" s="235"/>
      <c r="Z64" s="235"/>
      <c r="AA64" s="231"/>
      <c r="AB64" s="235"/>
      <c r="AD64" s="235"/>
      <c r="AE64" s="235"/>
      <c r="AF64" s="231"/>
      <c r="AG64" s="235"/>
      <c r="AI64" s="235"/>
      <c r="AJ64" s="235"/>
      <c r="AK64" s="231">
        <f t="shared" si="31"/>
        <v>0</v>
      </c>
      <c r="AL64" s="235"/>
      <c r="AM64" s="208"/>
      <c r="AN64" s="235"/>
      <c r="AO64" s="235"/>
      <c r="AP64" s="231"/>
      <c r="AQ64" s="235"/>
      <c r="AS64" s="235"/>
      <c r="AT64" s="235"/>
      <c r="AU64" s="231"/>
      <c r="AV64" s="235"/>
      <c r="AX64" s="235"/>
      <c r="AY64" s="235"/>
      <c r="AZ64" s="231"/>
      <c r="BA64" s="235"/>
      <c r="BC64" s="235"/>
      <c r="BD64" s="235"/>
      <c r="BE64" s="231"/>
      <c r="BF64" s="235"/>
      <c r="BI64" s="235"/>
      <c r="BJ64" s="235"/>
      <c r="BK64" s="231">
        <f t="shared" si="26"/>
        <v>0</v>
      </c>
      <c r="BL64" s="235"/>
      <c r="BM64" s="208"/>
      <c r="BN64" s="235"/>
      <c r="BO64" s="235"/>
      <c r="BP64" s="231"/>
      <c r="BQ64" s="235"/>
      <c r="BS64" s="235"/>
      <c r="BT64" s="235"/>
      <c r="BU64" s="231"/>
      <c r="BV64" s="235"/>
      <c r="BX64" s="235"/>
      <c r="BY64" s="235"/>
      <c r="BZ64" s="231"/>
      <c r="CA64" s="235"/>
      <c r="CC64" s="235"/>
      <c r="CD64" s="235"/>
      <c r="CE64" s="231"/>
      <c r="CF64" s="235"/>
      <c r="CH64" s="235"/>
      <c r="CI64" s="235"/>
      <c r="CJ64" s="231">
        <f t="shared" si="27"/>
        <v>0</v>
      </c>
      <c r="CK64" s="235"/>
      <c r="CM64" s="235"/>
      <c r="CN64" s="235"/>
      <c r="CO64" s="231"/>
      <c r="CP64" s="235"/>
      <c r="CR64" s="235"/>
      <c r="CS64" s="235"/>
      <c r="CT64" s="231"/>
      <c r="CU64" s="235"/>
      <c r="CW64" s="235"/>
      <c r="CX64" s="235"/>
      <c r="CY64" s="231"/>
      <c r="CZ64" s="235"/>
      <c r="DB64" s="235"/>
      <c r="DC64" s="235"/>
      <c r="DD64" s="231"/>
      <c r="DE64" s="235"/>
      <c r="DG64" s="235"/>
      <c r="DH64" s="235"/>
      <c r="DI64" s="231">
        <f t="shared" si="28"/>
        <v>0</v>
      </c>
      <c r="DJ64" s="235"/>
    </row>
    <row r="65" spans="1:114" x14ac:dyDescent="0.3">
      <c r="A65" s="230"/>
      <c r="B65" s="230"/>
      <c r="D65" s="234"/>
      <c r="E65" s="235"/>
      <c r="F65" s="235"/>
      <c r="G65" s="235"/>
      <c r="H65" s="235"/>
      <c r="I65" s="251"/>
      <c r="J65" s="235"/>
      <c r="K65" s="235"/>
      <c r="L65" s="231">
        <f t="shared" si="30"/>
        <v>0</v>
      </c>
      <c r="M65" s="235"/>
      <c r="O65" s="235"/>
      <c r="P65" s="235"/>
      <c r="Q65" s="231"/>
      <c r="R65" s="235"/>
      <c r="T65" s="235"/>
      <c r="U65" s="235"/>
      <c r="V65" s="231"/>
      <c r="W65" s="235"/>
      <c r="Y65" s="235"/>
      <c r="Z65" s="235"/>
      <c r="AA65" s="231"/>
      <c r="AB65" s="235"/>
      <c r="AD65" s="235"/>
      <c r="AE65" s="235"/>
      <c r="AF65" s="231"/>
      <c r="AG65" s="235"/>
      <c r="AI65" s="235"/>
      <c r="AJ65" s="235"/>
      <c r="AK65" s="231">
        <f t="shared" si="31"/>
        <v>0</v>
      </c>
      <c r="AL65" s="235"/>
      <c r="AM65" s="208"/>
      <c r="AN65" s="235"/>
      <c r="AO65" s="235"/>
      <c r="AP65" s="231"/>
      <c r="AQ65" s="235"/>
      <c r="AS65" s="235"/>
      <c r="AT65" s="235"/>
      <c r="AU65" s="231"/>
      <c r="AV65" s="235"/>
      <c r="AX65" s="235"/>
      <c r="AY65" s="235"/>
      <c r="AZ65" s="231"/>
      <c r="BA65" s="235"/>
      <c r="BC65" s="235"/>
      <c r="BD65" s="235"/>
      <c r="BE65" s="231"/>
      <c r="BF65" s="235"/>
      <c r="BI65" s="235"/>
      <c r="BJ65" s="235"/>
      <c r="BK65" s="231">
        <f t="shared" si="26"/>
        <v>0</v>
      </c>
      <c r="BL65" s="235"/>
      <c r="BM65" s="208"/>
      <c r="BN65" s="235"/>
      <c r="BO65" s="235"/>
      <c r="BP65" s="231"/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  <c r="CE65" s="231"/>
      <c r="CF65" s="235"/>
      <c r="CH65" s="304"/>
      <c r="CI65" s="304"/>
      <c r="CJ65" s="231">
        <f t="shared" si="27"/>
        <v>0</v>
      </c>
      <c r="CK65" s="304"/>
      <c r="CM65" s="235"/>
      <c r="CN65" s="235"/>
      <c r="CO65" s="231"/>
      <c r="CP65" s="235"/>
      <c r="CR65" s="235"/>
      <c r="CS65" s="235"/>
      <c r="CT65" s="231"/>
      <c r="CU65" s="235"/>
      <c r="CW65" s="235"/>
      <c r="CX65" s="235"/>
      <c r="CY65" s="231"/>
      <c r="CZ65" s="235"/>
      <c r="DB65" s="235"/>
      <c r="DC65" s="235"/>
      <c r="DD65" s="231"/>
      <c r="DE65" s="235"/>
      <c r="DG65" s="304"/>
      <c r="DH65" s="304"/>
      <c r="DI65" s="231">
        <f t="shared" si="28"/>
        <v>0</v>
      </c>
      <c r="DJ65" s="304"/>
    </row>
    <row r="66" spans="1:114" s="208" customFormat="1" x14ac:dyDescent="0.3">
      <c r="D66" s="218"/>
      <c r="J66" s="251"/>
      <c r="K66" s="251"/>
      <c r="L66" s="251"/>
      <c r="M66" s="251"/>
      <c r="O66" s="251"/>
      <c r="P66" s="251"/>
      <c r="Q66" s="251"/>
      <c r="R66" s="251"/>
      <c r="T66" s="251"/>
      <c r="U66" s="251"/>
      <c r="V66" s="251"/>
      <c r="W66" s="251"/>
      <c r="Y66" s="251"/>
      <c r="Z66" s="251"/>
      <c r="AA66" s="251"/>
      <c r="AB66" s="251"/>
      <c r="AD66" s="251"/>
      <c r="AE66" s="251"/>
      <c r="AF66" s="251"/>
      <c r="AG66" s="251"/>
      <c r="AI66" s="251"/>
      <c r="AJ66" s="251"/>
      <c r="AK66" s="251"/>
      <c r="AL66" s="251"/>
      <c r="AN66" s="251"/>
      <c r="AO66" s="251"/>
      <c r="AP66" s="251"/>
      <c r="AQ66" s="251"/>
      <c r="AS66" s="251"/>
      <c r="AT66" s="251"/>
      <c r="AU66" s="251"/>
      <c r="AV66" s="251"/>
      <c r="AX66" s="251"/>
      <c r="AY66" s="251"/>
      <c r="AZ66" s="251"/>
      <c r="BA66" s="251"/>
      <c r="BC66" s="251"/>
      <c r="BD66" s="251"/>
      <c r="BE66" s="251"/>
      <c r="BF66" s="251"/>
      <c r="BI66" s="251"/>
      <c r="BJ66" s="251"/>
      <c r="BK66" s="251"/>
      <c r="BL66" s="251"/>
      <c r="BN66" s="251"/>
      <c r="BO66" s="251"/>
      <c r="BP66" s="251"/>
      <c r="BQ66" s="251"/>
      <c r="BS66" s="251"/>
      <c r="BT66" s="251"/>
      <c r="BU66" s="251"/>
      <c r="BV66" s="251"/>
      <c r="BX66" s="251"/>
      <c r="BY66" s="251"/>
      <c r="BZ66" s="251"/>
      <c r="CA66" s="251"/>
      <c r="CC66" s="251"/>
      <c r="CD66" s="251"/>
      <c r="CE66" s="251"/>
      <c r="CF66" s="251"/>
      <c r="CH66" s="251"/>
      <c r="CI66" s="251"/>
      <c r="CJ66" s="251"/>
      <c r="CK66" s="251"/>
      <c r="CM66" s="251"/>
      <c r="CN66" s="251"/>
      <c r="CO66" s="251"/>
      <c r="CP66" s="251"/>
      <c r="CR66" s="251"/>
      <c r="CS66" s="251"/>
      <c r="CT66" s="251"/>
      <c r="CU66" s="251"/>
      <c r="CW66" s="251"/>
      <c r="CX66" s="251"/>
      <c r="CY66" s="251"/>
      <c r="CZ66" s="251"/>
      <c r="DB66" s="251"/>
      <c r="DC66" s="251"/>
      <c r="DD66" s="251"/>
      <c r="DE66" s="251"/>
      <c r="DG66" s="251"/>
      <c r="DH66" s="251"/>
      <c r="DI66" s="251"/>
      <c r="DJ66" s="251"/>
    </row>
    <row r="67" spans="1:114" s="249" customFormat="1" ht="28.8" x14ac:dyDescent="0.3">
      <c r="A67" s="219" t="s">
        <v>6</v>
      </c>
      <c r="B67" s="220" t="s">
        <v>187</v>
      </c>
      <c r="C67" s="221"/>
      <c r="D67" s="236"/>
      <c r="E67" s="237"/>
      <c r="F67" s="237"/>
      <c r="G67" s="237"/>
      <c r="H67" s="237"/>
      <c r="I67" s="221"/>
      <c r="J67" s="237"/>
      <c r="K67" s="237"/>
      <c r="L67" s="237"/>
      <c r="M67" s="237"/>
      <c r="N67" s="221"/>
      <c r="O67" s="237"/>
      <c r="P67" s="237"/>
      <c r="Q67" s="237"/>
      <c r="R67" s="237"/>
      <c r="S67" s="221"/>
      <c r="T67" s="237"/>
      <c r="U67" s="237"/>
      <c r="V67" s="237"/>
      <c r="W67" s="237"/>
      <c r="X67" s="221"/>
      <c r="Y67" s="237"/>
      <c r="Z67" s="237"/>
      <c r="AA67" s="237"/>
      <c r="AB67" s="237"/>
      <c r="AD67" s="237"/>
      <c r="AE67" s="237"/>
      <c r="AF67" s="237"/>
      <c r="AG67" s="237"/>
      <c r="AI67" s="237"/>
      <c r="AJ67" s="237"/>
      <c r="AK67" s="237"/>
      <c r="AL67" s="237"/>
      <c r="AM67" s="221"/>
      <c r="AN67" s="237"/>
      <c r="AO67" s="237"/>
      <c r="AP67" s="237"/>
      <c r="AQ67" s="237"/>
      <c r="AR67" s="221"/>
      <c r="AS67" s="237"/>
      <c r="AT67" s="237"/>
      <c r="AU67" s="237"/>
      <c r="AV67" s="237"/>
      <c r="AW67" s="221"/>
      <c r="AX67" s="237"/>
      <c r="AY67" s="237"/>
      <c r="AZ67" s="237"/>
      <c r="BA67" s="237"/>
      <c r="BC67" s="237"/>
      <c r="BD67" s="237"/>
      <c r="BE67" s="237"/>
      <c r="BF67" s="237"/>
      <c r="BI67" s="237"/>
      <c r="BJ67" s="237"/>
      <c r="BK67" s="237"/>
      <c r="BL67" s="237"/>
      <c r="BM67" s="221"/>
      <c r="BN67" s="237"/>
      <c r="BO67" s="237"/>
      <c r="BP67" s="237"/>
      <c r="BQ67" s="237"/>
      <c r="BR67" s="221"/>
      <c r="BS67" s="237"/>
      <c r="BT67" s="237"/>
      <c r="BU67" s="237"/>
      <c r="BV67" s="237"/>
      <c r="BW67" s="221"/>
      <c r="BX67" s="237"/>
      <c r="BY67" s="237"/>
      <c r="BZ67" s="237"/>
      <c r="CA67" s="237"/>
      <c r="CC67" s="237"/>
      <c r="CD67" s="237"/>
      <c r="CE67" s="237"/>
      <c r="CF67" s="237"/>
      <c r="CH67" s="237"/>
      <c r="CI67" s="237"/>
      <c r="CJ67" s="237"/>
      <c r="CK67" s="237"/>
      <c r="CM67" s="237"/>
      <c r="CN67" s="237"/>
      <c r="CO67" s="237"/>
      <c r="CP67" s="237"/>
      <c r="CQ67" s="221"/>
      <c r="CR67" s="237"/>
      <c r="CS67" s="237"/>
      <c r="CT67" s="237"/>
      <c r="CU67" s="237"/>
      <c r="CV67" s="221"/>
      <c r="CW67" s="237"/>
      <c r="CX67" s="237"/>
      <c r="CY67" s="237"/>
      <c r="CZ67" s="237"/>
      <c r="DB67" s="237"/>
      <c r="DC67" s="237"/>
      <c r="DD67" s="237"/>
      <c r="DE67" s="237"/>
      <c r="DG67" s="237"/>
      <c r="DH67" s="237"/>
      <c r="DI67" s="237"/>
      <c r="DJ67" s="237"/>
    </row>
    <row r="68" spans="1:114" x14ac:dyDescent="0.3">
      <c r="A68" s="230" t="s">
        <v>85</v>
      </c>
      <c r="B68" s="230"/>
      <c r="D68" s="238"/>
      <c r="E68" s="230"/>
      <c r="F68" s="230"/>
      <c r="G68" s="230"/>
      <c r="H68" s="230"/>
      <c r="J68" s="231">
        <f t="shared" ref="J68" si="32">SUM(O68,T68,Y68,AD68)</f>
        <v>0</v>
      </c>
      <c r="K68" s="231">
        <f>SUM(P68,U68,Z68,AE68)</f>
        <v>0</v>
      </c>
      <c r="L68" s="235"/>
      <c r="M68" s="231">
        <f t="shared" ref="M68" si="33">SUM(R68,W68,AB68,AG68)</f>
        <v>0</v>
      </c>
      <c r="O68" s="231"/>
      <c r="P68" s="231"/>
      <c r="Q68" s="235"/>
      <c r="R68" s="231"/>
      <c r="T68" s="231"/>
      <c r="U68" s="231"/>
      <c r="V68" s="235"/>
      <c r="W68" s="231"/>
      <c r="Y68" s="231"/>
      <c r="Z68" s="231"/>
      <c r="AA68" s="235"/>
      <c r="AB68" s="231"/>
      <c r="AD68" s="231"/>
      <c r="AE68" s="231"/>
      <c r="AF68" s="235"/>
      <c r="AG68" s="231"/>
      <c r="AI68" s="231">
        <f t="shared" ref="AI68:AI70" si="34">SUM(AN68,AS68,AX68,BC68)</f>
        <v>0</v>
      </c>
      <c r="AJ68" s="231">
        <f>SUM(AO68,AT68,AY68,BD68)</f>
        <v>0</v>
      </c>
      <c r="AK68" s="235"/>
      <c r="AL68" s="231">
        <f t="shared" ref="AL68:AL70" si="35">SUM(AQ68,AV68,BA68,BF68)</f>
        <v>0</v>
      </c>
      <c r="AM68" s="208"/>
      <c r="AN68" s="231"/>
      <c r="AO68" s="231"/>
      <c r="AP68" s="235"/>
      <c r="AQ68" s="231"/>
      <c r="AS68" s="231"/>
      <c r="AT68" s="231"/>
      <c r="AU68" s="235"/>
      <c r="AV68" s="231"/>
      <c r="AX68" s="231"/>
      <c r="AY68" s="231"/>
      <c r="AZ68" s="235"/>
      <c r="BA68" s="231"/>
      <c r="BC68" s="231"/>
      <c r="BD68" s="231"/>
      <c r="BE68" s="235"/>
      <c r="BF68" s="231"/>
      <c r="BI68" s="231">
        <f t="shared" ref="BI68:BI70" si="36">SUM(BN68,BS68,BX68,CC68)</f>
        <v>0</v>
      </c>
      <c r="BJ68" s="231">
        <f>SUM(BO68,BT68,BY68,CD68)</f>
        <v>0</v>
      </c>
      <c r="BK68" s="235"/>
      <c r="BL68" s="231">
        <f t="shared" ref="BL68:BL70" si="37">SUM(BQ68,BV68,CA68,CF68)</f>
        <v>0</v>
      </c>
      <c r="BM68" s="208"/>
      <c r="BN68" s="231"/>
      <c r="BO68" s="231"/>
      <c r="BP68" s="235"/>
      <c r="BQ68" s="231"/>
      <c r="BS68" s="231"/>
      <c r="BT68" s="231"/>
      <c r="BU68" s="235"/>
      <c r="BV68" s="231"/>
      <c r="BX68" s="231"/>
      <c r="BY68" s="231"/>
      <c r="BZ68" s="235"/>
      <c r="CA68" s="231"/>
      <c r="CC68" s="231"/>
      <c r="CD68" s="231"/>
      <c r="CE68" s="235"/>
      <c r="CF68" s="231"/>
      <c r="CH68" s="231">
        <f>SUM(CM68,CR68,CW68,DB68)</f>
        <v>0</v>
      </c>
      <c r="CI68" s="231">
        <f>SUM(CN68,CS68,CX68,DC68)</f>
        <v>0</v>
      </c>
      <c r="CJ68" s="235"/>
      <c r="CK68" s="231">
        <f>SUM(CP68,CU68,CZ68,DE68)</f>
        <v>0</v>
      </c>
      <c r="CM68" s="231"/>
      <c r="CN68" s="231"/>
      <c r="CO68" s="235"/>
      <c r="CP68" s="231"/>
      <c r="CR68" s="231"/>
      <c r="CS68" s="231"/>
      <c r="CT68" s="235"/>
      <c r="CU68" s="231"/>
      <c r="CW68" s="231"/>
      <c r="CX68" s="231"/>
      <c r="CY68" s="235"/>
      <c r="CZ68" s="231"/>
      <c r="DB68" s="231"/>
      <c r="DC68" s="231"/>
      <c r="DD68" s="235"/>
      <c r="DE68" s="231"/>
      <c r="DG68" s="231">
        <f>SUM(J68,AI68,BI68,CH68)</f>
        <v>0</v>
      </c>
      <c r="DH68" s="231">
        <f>SUM(K68,AJ68,BJ68,CI68)</f>
        <v>0</v>
      </c>
      <c r="DI68" s="235"/>
      <c r="DJ68" s="231">
        <f>SUM(M68,AL68,BL68,CK68)</f>
        <v>0</v>
      </c>
    </row>
    <row r="69" spans="1:114" x14ac:dyDescent="0.3">
      <c r="A69" s="230" t="s">
        <v>86</v>
      </c>
      <c r="B69" s="230"/>
      <c r="D69" s="238"/>
      <c r="E69" s="230"/>
      <c r="F69" s="230"/>
      <c r="G69" s="230"/>
      <c r="H69" s="230"/>
      <c r="J69" s="231">
        <f t="shared" ref="J69:J70" si="38">SUM(O69,T69,Y69,AD69)</f>
        <v>0</v>
      </c>
      <c r="K69" s="231">
        <f t="shared" ref="K69:K70" si="39">SUM(P69,U69,Z69,AE69)</f>
        <v>0</v>
      </c>
      <c r="L69" s="235"/>
      <c r="M69" s="231">
        <f t="shared" ref="M69:M72" si="40">SUM(R69,W69,AB69,AG69)</f>
        <v>0</v>
      </c>
      <c r="O69" s="231"/>
      <c r="P69" s="231"/>
      <c r="Q69" s="235"/>
      <c r="R69" s="231"/>
      <c r="T69" s="231"/>
      <c r="U69" s="231"/>
      <c r="V69" s="235"/>
      <c r="W69" s="231"/>
      <c r="Y69" s="231"/>
      <c r="Z69" s="231"/>
      <c r="AA69" s="235"/>
      <c r="AB69" s="231"/>
      <c r="AD69" s="231"/>
      <c r="AE69" s="231"/>
      <c r="AF69" s="235"/>
      <c r="AG69" s="231"/>
      <c r="AI69" s="231">
        <f t="shared" si="34"/>
        <v>0</v>
      </c>
      <c r="AJ69" s="231">
        <f t="shared" ref="AJ69:AJ70" si="41">SUM(AO69,AT69,AY69,BD69)</f>
        <v>0</v>
      </c>
      <c r="AK69" s="235"/>
      <c r="AL69" s="231">
        <f t="shared" si="35"/>
        <v>0</v>
      </c>
      <c r="AM69" s="208"/>
      <c r="AN69" s="231"/>
      <c r="AO69" s="231"/>
      <c r="AP69" s="235"/>
      <c r="AQ69" s="231"/>
      <c r="AS69" s="231"/>
      <c r="AT69" s="231"/>
      <c r="AU69" s="235"/>
      <c r="AV69" s="231"/>
      <c r="AX69" s="231"/>
      <c r="AY69" s="231"/>
      <c r="AZ69" s="235"/>
      <c r="BA69" s="231"/>
      <c r="BC69" s="231"/>
      <c r="BD69" s="231"/>
      <c r="BE69" s="235"/>
      <c r="BF69" s="231"/>
      <c r="BI69" s="231">
        <f t="shared" si="36"/>
        <v>0</v>
      </c>
      <c r="BJ69" s="231">
        <f t="shared" ref="BJ69:BJ70" si="42">SUM(BO69,BT69,BY69,CD69)</f>
        <v>0</v>
      </c>
      <c r="BK69" s="235"/>
      <c r="BL69" s="231">
        <f t="shared" si="37"/>
        <v>0</v>
      </c>
      <c r="BM69" s="208"/>
      <c r="BN69" s="231"/>
      <c r="BO69" s="231"/>
      <c r="BP69" s="235"/>
      <c r="BQ69" s="231"/>
      <c r="BS69" s="231"/>
      <c r="BT69" s="231"/>
      <c r="BU69" s="235"/>
      <c r="BV69" s="231"/>
      <c r="BX69" s="231"/>
      <c r="BY69" s="231"/>
      <c r="BZ69" s="235"/>
      <c r="CA69" s="231"/>
      <c r="CC69" s="231"/>
      <c r="CD69" s="231"/>
      <c r="CE69" s="235"/>
      <c r="CF69" s="231"/>
      <c r="CH69" s="231">
        <f t="shared" ref="CH69:CH70" si="43">SUM(CM69,CR69,CW69,DB69)</f>
        <v>0</v>
      </c>
      <c r="CI69" s="231">
        <f t="shared" ref="CI69:CI70" si="44">SUM(CN69,CS69,CX69,DC69)</f>
        <v>0</v>
      </c>
      <c r="CJ69" s="235"/>
      <c r="CK69" s="231">
        <f t="shared" ref="CK69:CK70" si="45">SUM(CP69,CU69,CZ69,DE69)</f>
        <v>0</v>
      </c>
      <c r="CM69" s="231"/>
      <c r="CN69" s="231"/>
      <c r="CO69" s="235"/>
      <c r="CP69" s="231"/>
      <c r="CR69" s="231"/>
      <c r="CS69" s="231"/>
      <c r="CT69" s="235"/>
      <c r="CU69" s="231"/>
      <c r="CW69" s="231"/>
      <c r="CX69" s="231"/>
      <c r="CY69" s="235"/>
      <c r="CZ69" s="231"/>
      <c r="DB69" s="231"/>
      <c r="DC69" s="231"/>
      <c r="DD69" s="235"/>
      <c r="DE69" s="231"/>
      <c r="DG69" s="231">
        <f t="shared" ref="DG69:DG70" si="46">SUM(J69,AI69,BI69,CH69)</f>
        <v>0</v>
      </c>
      <c r="DH69" s="231">
        <f t="shared" ref="DH69:DH70" si="47">SUM(K69,AJ69,BJ69,CI69)</f>
        <v>0</v>
      </c>
      <c r="DI69" s="235"/>
      <c r="DJ69" s="231">
        <f t="shared" ref="DJ69:DJ70" si="48">SUM(M69,AL69,BL69,CK69)</f>
        <v>0</v>
      </c>
    </row>
    <row r="70" spans="1:114" x14ac:dyDescent="0.3">
      <c r="A70" s="230" t="s">
        <v>87</v>
      </c>
      <c r="B70" s="230"/>
      <c r="D70" s="238"/>
      <c r="E70" s="230"/>
      <c r="F70" s="230"/>
      <c r="G70" s="230"/>
      <c r="H70" s="230"/>
      <c r="J70" s="231">
        <f t="shared" si="38"/>
        <v>0</v>
      </c>
      <c r="K70" s="231">
        <f t="shared" si="39"/>
        <v>0</v>
      </c>
      <c r="L70" s="235"/>
      <c r="M70" s="231">
        <f t="shared" si="40"/>
        <v>0</v>
      </c>
      <c r="O70" s="231"/>
      <c r="P70" s="231"/>
      <c r="Q70" s="235"/>
      <c r="R70" s="231"/>
      <c r="T70" s="231"/>
      <c r="U70" s="231"/>
      <c r="V70" s="235"/>
      <c r="W70" s="231"/>
      <c r="Y70" s="231"/>
      <c r="Z70" s="231"/>
      <c r="AA70" s="235"/>
      <c r="AB70" s="231"/>
      <c r="AD70" s="231"/>
      <c r="AE70" s="231"/>
      <c r="AF70" s="235"/>
      <c r="AG70" s="231"/>
      <c r="AI70" s="231">
        <f t="shared" si="34"/>
        <v>0</v>
      </c>
      <c r="AJ70" s="231">
        <f t="shared" si="41"/>
        <v>0</v>
      </c>
      <c r="AK70" s="235"/>
      <c r="AL70" s="231">
        <f t="shared" si="35"/>
        <v>0</v>
      </c>
      <c r="AM70" s="208"/>
      <c r="AN70" s="231"/>
      <c r="AO70" s="231"/>
      <c r="AP70" s="235"/>
      <c r="AQ70" s="231"/>
      <c r="AS70" s="231"/>
      <c r="AT70" s="231"/>
      <c r="AU70" s="235"/>
      <c r="AV70" s="231"/>
      <c r="AX70" s="231"/>
      <c r="AY70" s="231"/>
      <c r="AZ70" s="235"/>
      <c r="BA70" s="231"/>
      <c r="BC70" s="231"/>
      <c r="BD70" s="231"/>
      <c r="BE70" s="235"/>
      <c r="BF70" s="231"/>
      <c r="BI70" s="231">
        <f t="shared" si="36"/>
        <v>0</v>
      </c>
      <c r="BJ70" s="231">
        <f t="shared" si="42"/>
        <v>0</v>
      </c>
      <c r="BK70" s="235"/>
      <c r="BL70" s="231">
        <f t="shared" si="37"/>
        <v>0</v>
      </c>
      <c r="BM70" s="208"/>
      <c r="BN70" s="231"/>
      <c r="BO70" s="231"/>
      <c r="BP70" s="235"/>
      <c r="BQ70" s="231"/>
      <c r="BS70" s="231"/>
      <c r="BT70" s="231"/>
      <c r="BU70" s="235"/>
      <c r="BV70" s="231"/>
      <c r="BX70" s="231"/>
      <c r="BY70" s="231"/>
      <c r="BZ70" s="235"/>
      <c r="CA70" s="231"/>
      <c r="CC70" s="231"/>
      <c r="CD70" s="231"/>
      <c r="CE70" s="235"/>
      <c r="CF70" s="231"/>
      <c r="CH70" s="231">
        <f t="shared" si="43"/>
        <v>0</v>
      </c>
      <c r="CI70" s="231">
        <f t="shared" si="44"/>
        <v>0</v>
      </c>
      <c r="CJ70" s="235"/>
      <c r="CK70" s="231">
        <f t="shared" si="45"/>
        <v>0</v>
      </c>
      <c r="CM70" s="231"/>
      <c r="CN70" s="231"/>
      <c r="CO70" s="235"/>
      <c r="CP70" s="231"/>
      <c r="CR70" s="231"/>
      <c r="CS70" s="231"/>
      <c r="CT70" s="235"/>
      <c r="CU70" s="231"/>
      <c r="CW70" s="231"/>
      <c r="CX70" s="231"/>
      <c r="CY70" s="235"/>
      <c r="CZ70" s="231"/>
      <c r="DB70" s="231"/>
      <c r="DC70" s="231"/>
      <c r="DD70" s="235"/>
      <c r="DE70" s="231"/>
      <c r="DG70" s="231">
        <f t="shared" si="46"/>
        <v>0</v>
      </c>
      <c r="DH70" s="231">
        <f t="shared" si="47"/>
        <v>0</v>
      </c>
      <c r="DI70" s="235"/>
      <c r="DJ70" s="231">
        <f t="shared" si="48"/>
        <v>0</v>
      </c>
    </row>
    <row r="71" spans="1:114" s="208" customFormat="1" x14ac:dyDescent="0.3">
      <c r="D71" s="218"/>
      <c r="J71" s="251"/>
      <c r="K71" s="251"/>
      <c r="L71" s="251"/>
      <c r="M71" s="251"/>
      <c r="O71" s="251"/>
      <c r="P71" s="251"/>
      <c r="Q71" s="251"/>
      <c r="R71" s="251"/>
      <c r="T71" s="251"/>
      <c r="U71" s="251"/>
      <c r="V71" s="251"/>
      <c r="W71" s="251"/>
      <c r="Y71" s="251"/>
      <c r="Z71" s="251"/>
      <c r="AA71" s="251"/>
      <c r="AB71" s="251"/>
      <c r="AD71" s="251"/>
      <c r="AE71" s="251"/>
      <c r="AF71" s="251"/>
      <c r="AG71" s="251"/>
      <c r="AI71" s="251"/>
      <c r="AJ71" s="251"/>
      <c r="AK71" s="251"/>
      <c r="AL71" s="251"/>
      <c r="AM71" s="251"/>
      <c r="AN71" s="251"/>
      <c r="AO71" s="251"/>
      <c r="AP71" s="251"/>
      <c r="AQ71" s="251"/>
      <c r="AS71" s="251"/>
      <c r="AT71" s="251"/>
      <c r="AU71" s="251"/>
      <c r="AV71" s="251"/>
      <c r="AX71" s="251"/>
      <c r="AY71" s="251"/>
      <c r="AZ71" s="251"/>
      <c r="BA71" s="251"/>
      <c r="BC71" s="251"/>
      <c r="BD71" s="251"/>
      <c r="BE71" s="251"/>
      <c r="BF71" s="251"/>
      <c r="BI71" s="251"/>
      <c r="BJ71" s="251"/>
      <c r="BK71" s="251"/>
      <c r="BL71" s="251"/>
      <c r="BM71" s="251"/>
      <c r="BN71" s="251"/>
      <c r="BO71" s="251"/>
      <c r="BP71" s="251"/>
      <c r="BQ71" s="251"/>
      <c r="BS71" s="251"/>
      <c r="BT71" s="251"/>
      <c r="BU71" s="251"/>
      <c r="BV71" s="251"/>
      <c r="BX71" s="251"/>
      <c r="BY71" s="251"/>
      <c r="BZ71" s="251"/>
      <c r="CA71" s="251"/>
      <c r="CC71" s="251"/>
      <c r="CD71" s="251"/>
      <c r="CE71" s="251"/>
      <c r="CF71" s="251"/>
      <c r="CH71" s="251"/>
      <c r="CI71" s="251"/>
      <c r="CJ71" s="251"/>
      <c r="CK71" s="251"/>
      <c r="CM71" s="251"/>
      <c r="CN71" s="251"/>
      <c r="CO71" s="251"/>
      <c r="CP71" s="251"/>
      <c r="CR71" s="251"/>
      <c r="CS71" s="251"/>
      <c r="CT71" s="251"/>
      <c r="CU71" s="251"/>
      <c r="CW71" s="251"/>
      <c r="CX71" s="251"/>
      <c r="CY71" s="251"/>
      <c r="CZ71" s="251"/>
      <c r="DB71" s="251"/>
      <c r="DC71" s="251"/>
      <c r="DD71" s="251"/>
      <c r="DE71" s="251"/>
      <c r="DG71" s="251"/>
      <c r="DH71" s="251"/>
      <c r="DI71" s="251"/>
      <c r="DJ71" s="251"/>
    </row>
    <row r="72" spans="1:114" s="211" customFormat="1" x14ac:dyDescent="0.3">
      <c r="A72" s="305" t="s">
        <v>148</v>
      </c>
      <c r="B72" s="306"/>
      <c r="C72" s="217"/>
      <c r="D72" s="307"/>
      <c r="E72" s="306"/>
      <c r="F72" s="306"/>
      <c r="G72" s="306"/>
      <c r="H72" s="306"/>
      <c r="I72" s="217"/>
      <c r="J72" s="308">
        <f>SUM(J17:J71)</f>
        <v>702</v>
      </c>
      <c r="K72" s="309">
        <f>SUM(K17:K71)</f>
        <v>450</v>
      </c>
      <c r="L72" s="309">
        <f>SUM(L17:L71)</f>
        <v>0</v>
      </c>
      <c r="M72" s="231">
        <f t="shared" si="40"/>
        <v>0</v>
      </c>
      <c r="N72" s="217"/>
      <c r="O72" s="310">
        <f>SUM(O17:O71)</f>
        <v>0</v>
      </c>
      <c r="P72" s="309">
        <f>SUM(P17:P71)</f>
        <v>0</v>
      </c>
      <c r="Q72" s="309">
        <f>SUM(Q17:Q71)</f>
        <v>0</v>
      </c>
      <c r="R72" s="309">
        <f>SUM(R17:R71)</f>
        <v>0</v>
      </c>
      <c r="S72" s="217"/>
      <c r="T72" s="310">
        <f>SUM(T17:T71)</f>
        <v>0</v>
      </c>
      <c r="U72" s="309">
        <f>SUM(U17:U71)</f>
        <v>0</v>
      </c>
      <c r="V72" s="309">
        <f>SUM(V17:V71)</f>
        <v>0</v>
      </c>
      <c r="W72" s="309">
        <f>SUM(W17:W71)</f>
        <v>0</v>
      </c>
      <c r="X72" s="217"/>
      <c r="Y72" s="310">
        <f>SUM(Y17:Y71)</f>
        <v>0</v>
      </c>
      <c r="Z72" s="309">
        <f>SUM(Z17:Z71)</f>
        <v>0</v>
      </c>
      <c r="AA72" s="309">
        <f>SUM(AA17:AA71)</f>
        <v>0</v>
      </c>
      <c r="AB72" s="309">
        <f>SUM(AB17:AB71)</f>
        <v>0</v>
      </c>
      <c r="AC72" s="210"/>
      <c r="AD72" s="310">
        <f>SUM(AD17:AD71)</f>
        <v>0</v>
      </c>
      <c r="AE72" s="309">
        <f>SUM(AE17:AE71)</f>
        <v>0</v>
      </c>
      <c r="AF72" s="309">
        <f>SUM(AF17:AF71)</f>
        <v>0</v>
      </c>
      <c r="AG72" s="309">
        <f>SUM(AG17:AG71)</f>
        <v>0</v>
      </c>
      <c r="AH72" s="210"/>
      <c r="AI72" s="309">
        <f>SUM(AI17:AI71)</f>
        <v>554</v>
      </c>
      <c r="AJ72" s="309">
        <f>SUM(AJ17:AJ71)</f>
        <v>550</v>
      </c>
      <c r="AK72" s="309">
        <f>SUM(AK17:AK71)</f>
        <v>7.5</v>
      </c>
      <c r="AL72" s="309">
        <f t="shared" ref="AL72" si="49">SUM(AQ72,AV72,BA72,BF72)</f>
        <v>0</v>
      </c>
      <c r="AM72" s="311"/>
      <c r="AN72" s="310">
        <f>SUM(AN17:AN71)</f>
        <v>0</v>
      </c>
      <c r="AO72" s="309">
        <f>SUM(AO17:AO71)</f>
        <v>0</v>
      </c>
      <c r="AP72" s="309">
        <f>SUM(AP17:AP71)</f>
        <v>0</v>
      </c>
      <c r="AQ72" s="309">
        <f>SUM(AQ17:AQ71)</f>
        <v>0</v>
      </c>
      <c r="AR72" s="217"/>
      <c r="AS72" s="310">
        <f>SUM(AS17:AS71)</f>
        <v>0</v>
      </c>
      <c r="AT72" s="309">
        <f>SUM(AT17:AT71)</f>
        <v>0</v>
      </c>
      <c r="AU72" s="309">
        <f>SUM(AU17:AU71)</f>
        <v>0</v>
      </c>
      <c r="AV72" s="309">
        <f>SUM(AV17:AV71)</f>
        <v>0</v>
      </c>
      <c r="AW72" s="217"/>
      <c r="AX72" s="310">
        <f>SUM(AX17:AX71)</f>
        <v>0</v>
      </c>
      <c r="AY72" s="309">
        <f>SUM(AY17:AY71)</f>
        <v>0</v>
      </c>
      <c r="AZ72" s="309">
        <f>SUM(AZ17:AZ71)</f>
        <v>0</v>
      </c>
      <c r="BA72" s="309">
        <f>SUM(BA17:BA71)</f>
        <v>0</v>
      </c>
      <c r="BB72" s="210"/>
      <c r="BC72" s="310">
        <f>SUM(BC17:BC71)</f>
        <v>0</v>
      </c>
      <c r="BD72" s="309">
        <f>SUM(BD17:BD71)</f>
        <v>0</v>
      </c>
      <c r="BE72" s="309">
        <f>SUM(BE17:BE71)</f>
        <v>0</v>
      </c>
      <c r="BF72" s="309">
        <f>SUM(BF17:BF71)</f>
        <v>0</v>
      </c>
      <c r="BG72" s="210"/>
      <c r="BH72" s="210"/>
      <c r="BI72" s="309">
        <f>SUM(BI17:BI71)</f>
        <v>555</v>
      </c>
      <c r="BJ72" s="309">
        <f>SUM(BJ17:BJ71)</f>
        <v>550</v>
      </c>
      <c r="BK72" s="309">
        <f>SUM(BK17:BK71)</f>
        <v>0</v>
      </c>
      <c r="BL72" s="309">
        <f t="shared" ref="BL72" si="50">SUM(BQ72,BV72,CA72,CF72)</f>
        <v>0</v>
      </c>
      <c r="BM72" s="311"/>
      <c r="BN72" s="310">
        <f>SUM(BN17:BN71)</f>
        <v>0</v>
      </c>
      <c r="BO72" s="309">
        <f>SUM(BO17:BO71)</f>
        <v>0</v>
      </c>
      <c r="BP72" s="309">
        <f>SUM(BP17:BP71)</f>
        <v>0</v>
      </c>
      <c r="BQ72" s="309">
        <f>SUM(BQ17:BQ71)</f>
        <v>0</v>
      </c>
      <c r="BR72" s="217"/>
      <c r="BS72" s="310">
        <f>SUM(BS17:BS71)</f>
        <v>0</v>
      </c>
      <c r="BT72" s="309">
        <f>SUM(BT17:BT71)</f>
        <v>0</v>
      </c>
      <c r="BU72" s="309">
        <f>SUM(BU17:BU71)</f>
        <v>0</v>
      </c>
      <c r="BV72" s="309">
        <f>SUM(BV17:BV71)</f>
        <v>0</v>
      </c>
      <c r="BW72" s="217"/>
      <c r="BX72" s="310">
        <f>SUM(BX17:BX71)</f>
        <v>0</v>
      </c>
      <c r="BY72" s="309">
        <f>SUM(BY17:BY71)</f>
        <v>0</v>
      </c>
      <c r="BZ72" s="309">
        <f>SUM(BZ17:BZ71)</f>
        <v>0</v>
      </c>
      <c r="CA72" s="309">
        <f>SUM(CA17:CA71)</f>
        <v>0</v>
      </c>
      <c r="CB72" s="210"/>
      <c r="CC72" s="310">
        <f>SUM(CC17:CC71)</f>
        <v>0</v>
      </c>
      <c r="CD72" s="309">
        <f>SUM(CD17:CD71)</f>
        <v>0</v>
      </c>
      <c r="CE72" s="309">
        <f>SUM(CE17:CE71)</f>
        <v>0</v>
      </c>
      <c r="CF72" s="309">
        <f>SUM(CF17:CF71)</f>
        <v>0</v>
      </c>
      <c r="CG72" s="210"/>
      <c r="CH72" s="309">
        <f>SUM(CH17:CH71)</f>
        <v>0</v>
      </c>
      <c r="CI72" s="309">
        <f>SUM(CI17:CI71)</f>
        <v>0</v>
      </c>
      <c r="CJ72" s="309">
        <f>SUM(CJ17:CJ71)</f>
        <v>0</v>
      </c>
      <c r="CK72" s="309">
        <f t="shared" ref="CK72" si="51">SUM(CP72,CU72,CZ72,DE72)</f>
        <v>0</v>
      </c>
      <c r="CM72" s="310">
        <f>SUM(CM17:CM71)</f>
        <v>0</v>
      </c>
      <c r="CN72" s="309">
        <f>SUM(CN17:CN71)</f>
        <v>0</v>
      </c>
      <c r="CO72" s="309">
        <f>SUM(CO17:CO71)</f>
        <v>0</v>
      </c>
      <c r="CP72" s="309">
        <f>SUM(CP17:CP71)</f>
        <v>0</v>
      </c>
      <c r="CQ72" s="217"/>
      <c r="CR72" s="310">
        <f>SUM(CR17:CR71)</f>
        <v>0</v>
      </c>
      <c r="CS72" s="309">
        <f>SUM(CS17:CS71)</f>
        <v>0</v>
      </c>
      <c r="CT72" s="309">
        <f>SUM(CT17:CT71)</f>
        <v>0</v>
      </c>
      <c r="CU72" s="309">
        <f>SUM(CU17:CU71)</f>
        <v>0</v>
      </c>
      <c r="CV72" s="217"/>
      <c r="CW72" s="310">
        <f>SUM(CW17:CW71)</f>
        <v>0</v>
      </c>
      <c r="CX72" s="309">
        <f>SUM(CX17:CX71)</f>
        <v>0</v>
      </c>
      <c r="CY72" s="309">
        <f>SUM(CY17:CY71)</f>
        <v>0</v>
      </c>
      <c r="CZ72" s="309">
        <f>SUM(CZ17:CZ71)</f>
        <v>0</v>
      </c>
      <c r="DA72" s="210"/>
      <c r="DB72" s="310">
        <f>SUM(DB17:DB71)</f>
        <v>0</v>
      </c>
      <c r="DC72" s="309">
        <f>SUM(DC17:DC71)</f>
        <v>0</v>
      </c>
      <c r="DD72" s="309">
        <f>SUM(DD17:DD71)</f>
        <v>0</v>
      </c>
      <c r="DE72" s="309">
        <f>SUM(DE17:DE71)</f>
        <v>0</v>
      </c>
      <c r="DF72" s="210"/>
      <c r="DG72" s="309">
        <f>SUM(DG17:DG71)</f>
        <v>1811</v>
      </c>
      <c r="DH72" s="309">
        <f>SUM(DH17:DH71)</f>
        <v>1550</v>
      </c>
      <c r="DI72" s="309">
        <f>SUM(DI17:DI71)</f>
        <v>7.5</v>
      </c>
      <c r="DJ72" s="309">
        <f t="shared" ref="DJ72" si="52">SUM(DO72,DT72,DY72,ED72)</f>
        <v>0</v>
      </c>
    </row>
    <row r="74" spans="1:114" x14ac:dyDescent="0.3">
      <c r="A74" s="312" t="s">
        <v>149</v>
      </c>
      <c r="B74" s="306"/>
      <c r="J74" s="361" t="s">
        <v>189</v>
      </c>
      <c r="K74" s="362"/>
      <c r="L74" s="363"/>
      <c r="M74" s="309">
        <f>SUM(J72:M72)</f>
        <v>1152</v>
      </c>
      <c r="O74" s="361" t="s">
        <v>188</v>
      </c>
      <c r="P74" s="362"/>
      <c r="Q74" s="363"/>
      <c r="R74" s="309">
        <f>SUM(O72:R72)</f>
        <v>0</v>
      </c>
      <c r="T74" s="361" t="s">
        <v>188</v>
      </c>
      <c r="U74" s="362"/>
      <c r="V74" s="363"/>
      <c r="W74" s="309">
        <f>SUM(T72:W72)</f>
        <v>0</v>
      </c>
      <c r="Y74" s="361" t="s">
        <v>188</v>
      </c>
      <c r="Z74" s="362"/>
      <c r="AA74" s="363"/>
      <c r="AB74" s="309">
        <f>SUM(Y72:AB72)</f>
        <v>0</v>
      </c>
      <c r="AD74" s="361" t="s">
        <v>188</v>
      </c>
      <c r="AE74" s="362"/>
      <c r="AF74" s="363"/>
      <c r="AG74" s="309">
        <f>SUM(AD72:AG72)</f>
        <v>0</v>
      </c>
      <c r="AI74" s="361" t="s">
        <v>189</v>
      </c>
      <c r="AJ74" s="362"/>
      <c r="AK74" s="363"/>
      <c r="AL74" s="309">
        <f>SUM(AI72:AL72)</f>
        <v>1111.5</v>
      </c>
      <c r="AM74" s="311"/>
      <c r="AN74" s="361" t="s">
        <v>188</v>
      </c>
      <c r="AO74" s="362"/>
      <c r="AP74" s="363"/>
      <c r="AQ74" s="309">
        <f>+AN72+AO72+AP72+AQ72</f>
        <v>0</v>
      </c>
      <c r="AS74" s="361" t="s">
        <v>188</v>
      </c>
      <c r="AT74" s="362"/>
      <c r="AU74" s="363"/>
      <c r="AV74" s="309">
        <f>+AS72+AT72+AU72+AV72</f>
        <v>0</v>
      </c>
      <c r="AX74" s="361" t="s">
        <v>188</v>
      </c>
      <c r="AY74" s="362"/>
      <c r="AZ74" s="363"/>
      <c r="BA74" s="309">
        <f>+AX72+AY72+AZ72+BA72</f>
        <v>0</v>
      </c>
      <c r="BC74" s="361" t="s">
        <v>188</v>
      </c>
      <c r="BD74" s="362"/>
      <c r="BE74" s="363"/>
      <c r="BF74" s="309">
        <f>+BC72+BD72+BE72+BF72</f>
        <v>0</v>
      </c>
      <c r="BI74" s="361" t="s">
        <v>189</v>
      </c>
      <c r="BJ74" s="362"/>
      <c r="BK74" s="363"/>
      <c r="BL74" s="309">
        <f>SUM(BI72:BL72)</f>
        <v>1105</v>
      </c>
      <c r="BM74" s="311"/>
      <c r="BN74" s="361" t="s">
        <v>188</v>
      </c>
      <c r="BO74" s="362"/>
      <c r="BP74" s="363"/>
      <c r="BQ74" s="309">
        <f>SUM(BN72:BQ72)</f>
        <v>0</v>
      </c>
      <c r="BS74" s="361" t="s">
        <v>188</v>
      </c>
      <c r="BT74" s="362"/>
      <c r="BU74" s="363"/>
      <c r="BV74" s="309">
        <f>SUM(BS72:BV72)</f>
        <v>0</v>
      </c>
      <c r="BX74" s="361" t="s">
        <v>188</v>
      </c>
      <c r="BY74" s="362"/>
      <c r="BZ74" s="363"/>
      <c r="CA74" s="309">
        <f>SUM(BX72:CA72)</f>
        <v>0</v>
      </c>
      <c r="CC74" s="361" t="s">
        <v>188</v>
      </c>
      <c r="CD74" s="362"/>
      <c r="CE74" s="363"/>
      <c r="CF74" s="309">
        <f>SUM(CC72:CF72)</f>
        <v>0</v>
      </c>
      <c r="CH74" s="361" t="s">
        <v>190</v>
      </c>
      <c r="CI74" s="362"/>
      <c r="CJ74" s="363"/>
      <c r="CK74" s="309">
        <f>SUM(CH72:CK72)</f>
        <v>0</v>
      </c>
      <c r="CM74" s="361" t="s">
        <v>188</v>
      </c>
      <c r="CN74" s="362"/>
      <c r="CO74" s="363"/>
      <c r="CP74" s="309">
        <f>SUM(CM72:CP72)</f>
        <v>0</v>
      </c>
      <c r="CR74" s="361" t="s">
        <v>188</v>
      </c>
      <c r="CS74" s="362"/>
      <c r="CT74" s="363"/>
      <c r="CU74" s="309">
        <f>SUM(CR72:CU72)</f>
        <v>0</v>
      </c>
      <c r="CW74" s="361" t="s">
        <v>188</v>
      </c>
      <c r="CX74" s="362"/>
      <c r="CY74" s="363"/>
      <c r="CZ74" s="309">
        <f>SUM(CW72:CZ72)</f>
        <v>0</v>
      </c>
      <c r="DB74" s="361" t="s">
        <v>188</v>
      </c>
      <c r="DC74" s="362"/>
      <c r="DD74" s="363"/>
      <c r="DE74" s="309">
        <f>SUM(DB72:DE72)</f>
        <v>0</v>
      </c>
      <c r="DG74" s="361" t="s">
        <v>190</v>
      </c>
      <c r="DH74" s="362"/>
      <c r="DI74" s="363"/>
      <c r="DJ74" s="309">
        <f>SUM(DG72:DJ72)</f>
        <v>3368.5</v>
      </c>
    </row>
    <row r="77" spans="1:114" x14ac:dyDescent="0.3">
      <c r="A77" s="211" t="s">
        <v>24</v>
      </c>
      <c r="B77" s="211"/>
      <c r="D77" s="388">
        <v>42562</v>
      </c>
      <c r="E77" s="388"/>
      <c r="F77" s="388"/>
      <c r="G77" s="388"/>
      <c r="H77" s="388"/>
      <c r="J77" s="208"/>
      <c r="K77" s="208"/>
      <c r="L77" s="208"/>
      <c r="M77" s="208"/>
      <c r="O77" s="208"/>
      <c r="P77" s="208"/>
      <c r="Q77" s="208"/>
      <c r="R77" s="208"/>
      <c r="T77" s="208"/>
      <c r="U77" s="208"/>
      <c r="V77" s="208"/>
      <c r="W77" s="208"/>
      <c r="AN77" s="208"/>
      <c r="AO77" s="208"/>
      <c r="AP77" s="208"/>
      <c r="AQ77" s="208"/>
      <c r="AS77" s="208"/>
      <c r="AT77" s="208"/>
      <c r="AU77" s="208"/>
      <c r="AV77" s="208"/>
      <c r="BN77" s="208"/>
      <c r="BO77" s="208"/>
      <c r="BP77" s="208"/>
      <c r="BQ77" s="208"/>
      <c r="BS77" s="208"/>
      <c r="BT77" s="208"/>
      <c r="BU77" s="208"/>
      <c r="BV77" s="208"/>
      <c r="CM77" s="208"/>
      <c r="CN77" s="208"/>
      <c r="CO77" s="208"/>
      <c r="CP77" s="208"/>
      <c r="CR77" s="208"/>
      <c r="CS77" s="208"/>
      <c r="CT77" s="208"/>
      <c r="CU77" s="208"/>
    </row>
    <row r="78" spans="1:114" x14ac:dyDescent="0.3">
      <c r="A78" s="211" t="s">
        <v>25</v>
      </c>
      <c r="B78" s="211"/>
      <c r="D78" s="389" t="s">
        <v>971</v>
      </c>
      <c r="E78" s="389"/>
      <c r="F78" s="389"/>
      <c r="G78" s="389"/>
      <c r="H78" s="389"/>
      <c r="J78" s="208"/>
      <c r="K78" s="208"/>
      <c r="L78" s="208"/>
      <c r="M78" s="208"/>
      <c r="O78" s="208"/>
      <c r="P78" s="208"/>
      <c r="Q78" s="208"/>
      <c r="R78" s="208"/>
      <c r="T78" s="208"/>
      <c r="U78" s="208"/>
      <c r="V78" s="208"/>
      <c r="W78" s="208"/>
      <c r="AN78" s="208"/>
      <c r="AO78" s="208"/>
      <c r="AP78" s="208"/>
      <c r="AQ78" s="208"/>
      <c r="AS78" s="208"/>
      <c r="AT78" s="208"/>
      <c r="AU78" s="208"/>
      <c r="AV78" s="208"/>
      <c r="BN78" s="208"/>
      <c r="BO78" s="208"/>
      <c r="BP78" s="208"/>
      <c r="BQ78" s="208"/>
      <c r="BS78" s="208"/>
      <c r="BT78" s="208"/>
      <c r="BU78" s="208"/>
      <c r="BV78" s="208"/>
      <c r="CM78" s="208"/>
      <c r="CN78" s="208"/>
      <c r="CO78" s="208"/>
      <c r="CP78" s="208"/>
      <c r="CR78" s="208"/>
      <c r="CS78" s="208"/>
      <c r="CT78" s="208"/>
      <c r="CU78" s="208"/>
    </row>
    <row r="79" spans="1:114" x14ac:dyDescent="0.3">
      <c r="A79" s="211" t="s">
        <v>21</v>
      </c>
      <c r="B79" s="211"/>
      <c r="D79" s="390" t="s">
        <v>972</v>
      </c>
      <c r="E79" s="390"/>
      <c r="F79" s="390"/>
      <c r="G79" s="390"/>
      <c r="H79" s="390"/>
      <c r="J79" s="208"/>
      <c r="K79" s="208"/>
      <c r="L79" s="208"/>
      <c r="M79" s="208"/>
      <c r="O79" s="208"/>
      <c r="P79" s="208"/>
      <c r="Q79" s="208"/>
      <c r="R79" s="208"/>
      <c r="T79" s="208"/>
      <c r="U79" s="208"/>
      <c r="V79" s="208"/>
      <c r="W79" s="208"/>
      <c r="AN79" s="208"/>
      <c r="AO79" s="208"/>
      <c r="AP79" s="208"/>
      <c r="AQ79" s="208"/>
      <c r="AS79" s="208"/>
      <c r="AT79" s="208"/>
      <c r="AU79" s="208"/>
      <c r="AV79" s="208"/>
      <c r="BN79" s="208"/>
      <c r="BO79" s="208"/>
      <c r="BP79" s="208"/>
      <c r="BQ79" s="208"/>
      <c r="BS79" s="208"/>
      <c r="BT79" s="208"/>
      <c r="BU79" s="208"/>
      <c r="BV79" s="208"/>
      <c r="CM79" s="208"/>
      <c r="CN79" s="208"/>
      <c r="CO79" s="208"/>
      <c r="CP79" s="208"/>
      <c r="CR79" s="208"/>
      <c r="CS79" s="208"/>
      <c r="CT79" s="208"/>
      <c r="CU79" s="208"/>
    </row>
    <row r="93" spans="4:4" x14ac:dyDescent="0.3">
      <c r="D93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77:H77"/>
    <mergeCell ref="D78:H78"/>
    <mergeCell ref="D79:H79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4:CJ74"/>
    <mergeCell ref="B12:B14"/>
    <mergeCell ref="BI74:BK74"/>
    <mergeCell ref="BN74:BP74"/>
    <mergeCell ref="BS74:BU74"/>
    <mergeCell ref="BX74:BZ74"/>
    <mergeCell ref="CC74:CE74"/>
    <mergeCell ref="AI74:AK74"/>
    <mergeCell ref="AN74:AP74"/>
    <mergeCell ref="AS74:AU74"/>
    <mergeCell ref="AX74:AZ74"/>
    <mergeCell ref="BC74:BE74"/>
    <mergeCell ref="J74:L74"/>
    <mergeCell ref="O74:Q74"/>
    <mergeCell ref="T74:V74"/>
    <mergeCell ref="Y74:AA74"/>
    <mergeCell ref="AD74:AF74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4:CO74"/>
    <mergeCell ref="CR74:CT74"/>
    <mergeCell ref="CW74:CY74"/>
    <mergeCell ref="DB74:DD74"/>
    <mergeCell ref="DG74:DI7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2:B52" xr:uid="{00000000-0002-0000-0100-000000000000}">
      <formula1>Examinering</formula1>
    </dataValidation>
    <dataValidation type="list" allowBlank="1" showErrorMessage="1" prompt="Selecteer het examenonderdeel" sqref="I37:I38 D27:H27 I68:I70 I23:I27" xr:uid="{00000000-0002-0000-0100-000001000000}">
      <formula1>Examinering</formula1>
    </dataValidation>
    <dataValidation allowBlank="1" showInputMessage="1" showErrorMessage="1" prompt="Selecteer het examenonderdeel" sqref="A41:B41" xr:uid="{00000000-0002-0000-0100-000002000000}"/>
    <dataValidation allowBlank="1" showErrorMessage="1" prompt="Selecteer het examenonderdeel" sqref="I17:I20 I29:I34" xr:uid="{00000000-0002-0000-0100-000003000000}"/>
    <dataValidation type="list" allowBlank="1" showInputMessage="1" showErrorMessage="1" sqref="A53:B65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  <hyperlink ref="A33" r:id="rId11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D41:H49 D37:H38 D68:H70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D23:H26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D29:H34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opLeftCell="A18" zoomScale="70" zoomScaleNormal="70" workbookViewId="0">
      <selection activeCell="C20" sqref="C20"/>
    </sheetView>
  </sheetViews>
  <sheetFormatPr defaultColWidth="8.88671875" defaultRowHeight="14.4" x14ac:dyDescent="0.3"/>
  <cols>
    <col min="1" max="1" width="32.6640625" style="319" customWidth="1"/>
    <col min="2" max="2" width="47" style="319" customWidth="1"/>
    <col min="3" max="3" width="49.33203125" style="319" customWidth="1"/>
    <col min="4" max="5" width="32.6640625" style="319" customWidth="1"/>
    <col min="6" max="6" width="30.6640625" style="319" customWidth="1"/>
    <col min="7" max="16384" width="8.88671875" style="319"/>
  </cols>
  <sheetData>
    <row r="1" spans="1:6" s="318" customFormat="1" ht="15.6" x14ac:dyDescent="0.3">
      <c r="A1" s="398" t="s">
        <v>151</v>
      </c>
      <c r="B1" s="398"/>
      <c r="C1" s="398"/>
      <c r="D1" s="398"/>
      <c r="E1" s="398"/>
      <c r="F1" s="398"/>
    </row>
    <row r="2" spans="1:6" x14ac:dyDescent="0.3">
      <c r="A2" s="327" t="s">
        <v>147</v>
      </c>
      <c r="B2" s="397" t="str">
        <f>+Opleidingsplan!D3</f>
        <v>MBO | Greenport</v>
      </c>
      <c r="C2" s="397"/>
      <c r="D2" s="397"/>
      <c r="E2" s="397"/>
      <c r="F2" s="397"/>
    </row>
    <row r="3" spans="1:6" x14ac:dyDescent="0.3">
      <c r="A3" s="327" t="s">
        <v>23</v>
      </c>
      <c r="B3" s="397" t="str">
        <f>B26</f>
        <v>Naaldwijk</v>
      </c>
      <c r="C3" s="397"/>
      <c r="D3" s="397"/>
      <c r="E3" s="397"/>
      <c r="F3" s="397"/>
    </row>
    <row r="4" spans="1:6" x14ac:dyDescent="0.3">
      <c r="A4" s="327" t="s">
        <v>27</v>
      </c>
      <c r="B4" s="397" t="str">
        <f>+Opleidingsplan!D5</f>
        <v>Vakbekwaam medewerker Bloem &amp; Design niveau 3</v>
      </c>
      <c r="C4" s="397"/>
      <c r="D4" s="397"/>
      <c r="E4" s="397"/>
      <c r="F4" s="397"/>
    </row>
    <row r="5" spans="1:6" x14ac:dyDescent="0.3">
      <c r="A5" s="327" t="s">
        <v>146</v>
      </c>
      <c r="B5" s="397" t="str">
        <f>+Opleidingsplan!D6</f>
        <v>2021-2022</v>
      </c>
      <c r="C5" s="397"/>
      <c r="D5" s="397"/>
      <c r="E5" s="397"/>
      <c r="F5" s="397"/>
    </row>
    <row r="6" spans="1:6" ht="14.4" customHeight="1" x14ac:dyDescent="0.3">
      <c r="A6" s="327" t="s">
        <v>145</v>
      </c>
      <c r="B6" s="397" t="str">
        <f>+Opleidingsplan!D7</f>
        <v>Bloem, groen en styling 23169 (Vakbekwaam medewerker bloem, groen en styling)</v>
      </c>
      <c r="C6" s="397"/>
      <c r="D6" s="397"/>
      <c r="E6" s="397"/>
      <c r="F6" s="397"/>
    </row>
    <row r="7" spans="1:6" x14ac:dyDescent="0.3">
      <c r="A7" s="327" t="s">
        <v>143</v>
      </c>
      <c r="B7" s="397">
        <f>+Opleidingsplan!D8</f>
        <v>25444</v>
      </c>
      <c r="C7" s="397"/>
      <c r="D7" s="397"/>
      <c r="E7" s="397"/>
      <c r="F7" s="397"/>
    </row>
    <row r="8" spans="1:6" x14ac:dyDescent="0.3">
      <c r="A8" s="327" t="s">
        <v>141</v>
      </c>
      <c r="B8" s="397" t="str">
        <f>+Opleidingsplan!D9</f>
        <v>BOL</v>
      </c>
      <c r="C8" s="397"/>
      <c r="D8" s="397"/>
      <c r="E8" s="397"/>
      <c r="F8" s="397"/>
    </row>
    <row r="9" spans="1:6" x14ac:dyDescent="0.3">
      <c r="A9" s="327" t="s">
        <v>142</v>
      </c>
      <c r="B9" s="397">
        <f>+Opleidingsplan!D10</f>
        <v>3</v>
      </c>
      <c r="C9" s="397"/>
      <c r="D9" s="397"/>
      <c r="E9" s="397"/>
      <c r="F9" s="397"/>
    </row>
    <row r="10" spans="1:6" x14ac:dyDescent="0.3">
      <c r="A10" s="320"/>
    </row>
    <row r="11" spans="1:6" s="322" customFormat="1" ht="73.95" customHeight="1" x14ac:dyDescent="0.3">
      <c r="A11" s="321" t="s">
        <v>194</v>
      </c>
      <c r="B11" s="321" t="s">
        <v>152</v>
      </c>
      <c r="C11" s="321" t="s">
        <v>150</v>
      </c>
      <c r="D11" s="321" t="s">
        <v>941</v>
      </c>
      <c r="E11" s="321" t="s">
        <v>28</v>
      </c>
      <c r="F11" s="321" t="s">
        <v>204</v>
      </c>
    </row>
    <row r="12" spans="1:6" s="325" customFormat="1" ht="37.950000000000003" customHeight="1" x14ac:dyDescent="0.3">
      <c r="A12" s="323" t="s">
        <v>927</v>
      </c>
      <c r="B12" s="323"/>
      <c r="C12" s="323"/>
      <c r="D12" s="402" t="s">
        <v>957</v>
      </c>
      <c r="E12" s="399" t="s">
        <v>958</v>
      </c>
      <c r="F12" s="324" t="s">
        <v>959</v>
      </c>
    </row>
    <row r="13" spans="1:6" s="325" customFormat="1" ht="37.950000000000003" customHeight="1" x14ac:dyDescent="0.3">
      <c r="A13" s="323" t="s">
        <v>928</v>
      </c>
      <c r="B13" s="323"/>
      <c r="C13" s="323"/>
      <c r="D13" s="403"/>
      <c r="E13" s="400"/>
      <c r="F13" s="324" t="s">
        <v>924</v>
      </c>
    </row>
    <row r="14" spans="1:6" s="325" customFormat="1" ht="37.950000000000003" customHeight="1" x14ac:dyDescent="0.3">
      <c r="A14" s="323" t="s">
        <v>929</v>
      </c>
      <c r="B14" s="323"/>
      <c r="C14" s="323"/>
      <c r="D14" s="403"/>
      <c r="E14" s="400"/>
      <c r="F14" s="324" t="s">
        <v>925</v>
      </c>
    </row>
    <row r="15" spans="1:6" s="325" customFormat="1" ht="37.950000000000003" customHeight="1" x14ac:dyDescent="0.3">
      <c r="A15" s="323" t="s">
        <v>930</v>
      </c>
      <c r="B15" s="323"/>
      <c r="C15" s="323"/>
      <c r="D15" s="404"/>
      <c r="E15" s="400"/>
      <c r="F15" s="324" t="s">
        <v>925</v>
      </c>
    </row>
    <row r="16" spans="1:6" s="325" customFormat="1" ht="37.950000000000003" customHeight="1" x14ac:dyDescent="0.3">
      <c r="A16" s="323" t="s">
        <v>931</v>
      </c>
      <c r="B16" s="323"/>
      <c r="C16" s="323"/>
      <c r="D16" s="323" t="s">
        <v>960</v>
      </c>
      <c r="E16" s="401"/>
      <c r="F16" s="324" t="s">
        <v>961</v>
      </c>
    </row>
    <row r="17" spans="1:7" s="325" customFormat="1" ht="105" customHeight="1" x14ac:dyDescent="0.3">
      <c r="A17" s="323" t="s">
        <v>154</v>
      </c>
      <c r="B17" s="323" t="s">
        <v>920</v>
      </c>
      <c r="C17" s="323" t="s">
        <v>921</v>
      </c>
      <c r="D17" s="323"/>
      <c r="E17" s="323" t="s">
        <v>922</v>
      </c>
      <c r="F17" s="324"/>
    </row>
    <row r="18" spans="1:7" s="325" customFormat="1" x14ac:dyDescent="0.3">
      <c r="A18" s="323" t="s">
        <v>0</v>
      </c>
      <c r="B18" s="323"/>
      <c r="C18" s="323"/>
      <c r="D18" s="323"/>
      <c r="E18" s="323" t="s">
        <v>923</v>
      </c>
      <c r="F18" s="324"/>
    </row>
    <row r="19" spans="1:7" s="325" customFormat="1" ht="141.75" customHeight="1" x14ac:dyDescent="0.3">
      <c r="A19" s="323" t="s">
        <v>939</v>
      </c>
      <c r="B19" s="323" t="s">
        <v>991</v>
      </c>
      <c r="C19" s="323" t="s">
        <v>992</v>
      </c>
      <c r="D19" s="323" t="s">
        <v>179</v>
      </c>
      <c r="E19" s="323" t="s">
        <v>923</v>
      </c>
      <c r="F19" s="324"/>
    </row>
    <row r="20" spans="1:7" s="325" customFormat="1" ht="154.5" customHeight="1" x14ac:dyDescent="0.3">
      <c r="A20" s="323" t="s">
        <v>955</v>
      </c>
      <c r="B20" s="323" t="s">
        <v>962</v>
      </c>
      <c r="C20" s="323" t="s">
        <v>963</v>
      </c>
      <c r="D20" s="323"/>
      <c r="E20" s="323" t="s">
        <v>937</v>
      </c>
      <c r="F20" s="324"/>
    </row>
    <row r="21" spans="1:7" x14ac:dyDescent="0.3">
      <c r="A21" s="320"/>
    </row>
    <row r="22" spans="1:7" x14ac:dyDescent="0.3">
      <c r="A22" s="320" t="s">
        <v>205</v>
      </c>
    </row>
    <row r="23" spans="1:7" x14ac:dyDescent="0.3">
      <c r="A23" s="328" t="s">
        <v>988</v>
      </c>
    </row>
    <row r="25" spans="1:7" x14ac:dyDescent="0.3">
      <c r="A25" s="211" t="s">
        <v>24</v>
      </c>
      <c r="B25" s="393">
        <v>44394</v>
      </c>
      <c r="C25" s="394"/>
      <c r="D25" s="218"/>
      <c r="E25" s="218"/>
      <c r="F25" s="218"/>
      <c r="G25" s="218"/>
    </row>
    <row r="26" spans="1:7" x14ac:dyDescent="0.3">
      <c r="A26" s="211" t="s">
        <v>25</v>
      </c>
      <c r="B26" s="395" t="s">
        <v>971</v>
      </c>
      <c r="C26" s="396"/>
      <c r="D26" s="218"/>
      <c r="E26" s="218"/>
      <c r="F26" s="218"/>
      <c r="G26" s="218"/>
    </row>
    <row r="27" spans="1:7" x14ac:dyDescent="0.3">
      <c r="A27" s="211" t="s">
        <v>21</v>
      </c>
      <c r="B27" s="395" t="s">
        <v>972</v>
      </c>
      <c r="C27" s="396"/>
      <c r="D27" s="326"/>
      <c r="E27" s="326"/>
      <c r="F27" s="326"/>
      <c r="G27" s="326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E17:E20</xm:sqref>
        </x14:dataValidation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209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210</v>
      </c>
      <c r="G1" s="29" t="s">
        <v>211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212</v>
      </c>
      <c r="M1" s="32" t="s">
        <v>208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175</v>
      </c>
      <c r="B39" s="33">
        <v>23192</v>
      </c>
      <c r="C39" s="33" t="s">
        <v>944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178</v>
      </c>
      <c r="B42" s="33">
        <v>23192</v>
      </c>
      <c r="C42" s="33" t="s">
        <v>943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sqref="A1:N20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973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974</v>
      </c>
      <c r="I4" s="48">
        <v>1</v>
      </c>
    </row>
    <row r="5" spans="1:11" x14ac:dyDescent="0.3">
      <c r="A5" s="4" t="s">
        <v>34</v>
      </c>
      <c r="B5" s="4">
        <v>1</v>
      </c>
      <c r="C5" s="4" t="s">
        <v>942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">
        <v>975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">
        <v>976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">
        <v>977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">
        <v>978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3">
      <c r="A10" s="4" t="s">
        <v>13</v>
      </c>
      <c r="B10" s="4">
        <v>1</v>
      </c>
      <c r="C10" s="4" t="s">
        <v>979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">
        <v>980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">
        <v>981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">
        <v>982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936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954</v>
      </c>
      <c r="I17" s="313"/>
      <c r="J17" s="313"/>
      <c r="K17" s="313"/>
      <c r="L17" s="313"/>
      <c r="M17" s="313"/>
      <c r="N17" s="313"/>
    </row>
    <row r="18" spans="1:14" x14ac:dyDescent="0.3">
      <c r="A18" s="4" t="s">
        <v>7</v>
      </c>
      <c r="B18" s="4">
        <v>1</v>
      </c>
      <c r="C18" s="4" t="s">
        <v>975</v>
      </c>
      <c r="D18" s="4">
        <v>250</v>
      </c>
      <c r="E18" s="4">
        <v>250</v>
      </c>
      <c r="H18" s="313" t="s">
        <v>926</v>
      </c>
      <c r="I18" s="313"/>
      <c r="J18" s="313"/>
      <c r="K18" s="313"/>
      <c r="L18" s="313"/>
      <c r="M18" s="313"/>
      <c r="N18" s="313"/>
    </row>
    <row r="19" spans="1:14" x14ac:dyDescent="0.3">
      <c r="A19" s="4" t="s">
        <v>7</v>
      </c>
      <c r="B19" s="4">
        <v>2</v>
      </c>
      <c r="C19" s="4" t="s">
        <v>976</v>
      </c>
      <c r="D19" s="3"/>
      <c r="E19" s="4">
        <v>450</v>
      </c>
      <c r="H19" s="313" t="s">
        <v>983</v>
      </c>
      <c r="I19" s="313"/>
      <c r="J19" s="313"/>
      <c r="K19" s="313"/>
      <c r="L19" s="313"/>
      <c r="M19" s="313"/>
      <c r="N19" s="313"/>
    </row>
    <row r="20" spans="1:14" x14ac:dyDescent="0.3">
      <c r="A20" s="4" t="s">
        <v>7</v>
      </c>
      <c r="B20" s="4">
        <v>3</v>
      </c>
      <c r="C20" s="4" t="s">
        <v>977</v>
      </c>
      <c r="D20" s="4"/>
      <c r="E20" s="4">
        <v>900</v>
      </c>
      <c r="H20" s="313" t="s">
        <v>984</v>
      </c>
      <c r="I20" s="313"/>
      <c r="J20" s="313"/>
      <c r="K20" s="313"/>
      <c r="L20" s="313"/>
      <c r="M20" s="313"/>
      <c r="N20" s="313"/>
    </row>
    <row r="21" spans="1:14" x14ac:dyDescent="0.3">
      <c r="A21" s="4" t="s">
        <v>7</v>
      </c>
      <c r="B21" s="4">
        <v>4</v>
      </c>
      <c r="C21" s="4" t="s">
        <v>978</v>
      </c>
      <c r="D21" s="4"/>
      <c r="E21" s="4">
        <v>1350</v>
      </c>
      <c r="H21" s="313" t="s">
        <v>985</v>
      </c>
      <c r="I21" s="313"/>
      <c r="J21" s="313"/>
      <c r="K21" s="313"/>
      <c r="L21" s="313"/>
      <c r="M21" s="313"/>
      <c r="N21" s="313"/>
    </row>
    <row r="22" spans="1:14" x14ac:dyDescent="0.3">
      <c r="A22" s="4" t="s">
        <v>13</v>
      </c>
      <c r="B22" s="4">
        <v>1</v>
      </c>
      <c r="C22" s="4" t="s">
        <v>979</v>
      </c>
      <c r="D22" s="4">
        <v>610</v>
      </c>
      <c r="E22" s="4">
        <v>610</v>
      </c>
      <c r="H22" s="313" t="s">
        <v>193</v>
      </c>
      <c r="I22" s="313"/>
      <c r="J22" s="313"/>
      <c r="K22" s="313"/>
      <c r="L22" s="313"/>
      <c r="M22" s="313"/>
      <c r="N22" s="313"/>
    </row>
    <row r="23" spans="1:14" x14ac:dyDescent="0.3">
      <c r="A23" s="4" t="s">
        <v>13</v>
      </c>
      <c r="B23" s="4">
        <v>2</v>
      </c>
      <c r="C23" s="4" t="s">
        <v>980</v>
      </c>
      <c r="D23" s="4">
        <v>610</v>
      </c>
      <c r="E23" s="4">
        <v>610</v>
      </c>
      <c r="H23" s="313" t="s">
        <v>922</v>
      </c>
      <c r="I23" s="313"/>
      <c r="J23" s="313"/>
      <c r="K23" s="313"/>
      <c r="L23" s="313"/>
      <c r="M23" s="313"/>
      <c r="N23" s="313"/>
    </row>
    <row r="24" spans="1:14" x14ac:dyDescent="0.3">
      <c r="A24" s="4" t="s">
        <v>13</v>
      </c>
      <c r="B24" s="4">
        <v>3</v>
      </c>
      <c r="C24" s="4" t="s">
        <v>981</v>
      </c>
      <c r="D24" s="4">
        <v>610</v>
      </c>
      <c r="E24" s="4">
        <v>610</v>
      </c>
      <c r="H24" s="313" t="s">
        <v>923</v>
      </c>
      <c r="I24" s="313"/>
      <c r="J24" s="313"/>
      <c r="K24" s="313"/>
      <c r="L24" s="313"/>
      <c r="M24" s="313"/>
      <c r="N24" s="313"/>
    </row>
    <row r="25" spans="1:14" x14ac:dyDescent="0.3">
      <c r="A25" s="4" t="s">
        <v>13</v>
      </c>
      <c r="B25" s="4">
        <v>4</v>
      </c>
      <c r="C25" s="4" t="s">
        <v>982</v>
      </c>
      <c r="D25" s="4">
        <v>610</v>
      </c>
      <c r="E25" s="4">
        <v>610</v>
      </c>
      <c r="H25" s="313" t="s">
        <v>937</v>
      </c>
      <c r="I25" s="313"/>
      <c r="J25" s="313"/>
      <c r="K25" s="313"/>
      <c r="L25" s="313"/>
      <c r="M25" s="313"/>
      <c r="N25" s="313"/>
    </row>
    <row r="26" spans="1:14" x14ac:dyDescent="0.3">
      <c r="H26" s="313"/>
      <c r="I26" s="313"/>
      <c r="J26" s="313"/>
      <c r="K26" s="313"/>
      <c r="L26" s="313"/>
      <c r="M26" s="313"/>
      <c r="N26" s="313"/>
    </row>
    <row r="27" spans="1:14" x14ac:dyDescent="0.3">
      <c r="A27" s="6" t="s">
        <v>9</v>
      </c>
      <c r="H27" s="313"/>
      <c r="I27" s="313"/>
      <c r="J27" s="313"/>
      <c r="K27" s="313"/>
      <c r="L27" s="313"/>
      <c r="M27" s="313"/>
      <c r="N27" s="313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3" t="s">
        <v>938</v>
      </c>
      <c r="I28" s="313"/>
      <c r="J28" s="313"/>
      <c r="K28" s="313"/>
      <c r="L28" s="313"/>
      <c r="M28" s="313"/>
      <c r="N28" s="313"/>
    </row>
    <row r="29" spans="1:14" x14ac:dyDescent="0.3">
      <c r="A29" s="4" t="s">
        <v>34</v>
      </c>
      <c r="B29" s="4">
        <v>1</v>
      </c>
      <c r="C29" s="4" t="s">
        <v>942</v>
      </c>
      <c r="D29" s="4">
        <v>1000</v>
      </c>
      <c r="H29" s="313" t="s">
        <v>927</v>
      </c>
      <c r="I29" s="313"/>
      <c r="J29" s="313"/>
      <c r="K29" s="313"/>
      <c r="L29" s="313"/>
      <c r="M29" s="313"/>
      <c r="N29" s="313"/>
    </row>
    <row r="30" spans="1:14" x14ac:dyDescent="0.3">
      <c r="A30" s="4" t="s">
        <v>7</v>
      </c>
      <c r="B30" s="4">
        <v>1</v>
      </c>
      <c r="C30" s="4" t="s">
        <v>975</v>
      </c>
      <c r="D30" s="4">
        <v>1000</v>
      </c>
      <c r="H30" s="317" t="s">
        <v>928</v>
      </c>
      <c r="I30" s="313"/>
      <c r="J30" s="313"/>
      <c r="K30" s="313"/>
      <c r="L30" s="313"/>
      <c r="M30" s="313"/>
      <c r="N30" s="313"/>
    </row>
    <row r="31" spans="1:14" x14ac:dyDescent="0.3">
      <c r="A31" s="4" t="s">
        <v>7</v>
      </c>
      <c r="B31" s="4">
        <v>2</v>
      </c>
      <c r="C31" s="4" t="s">
        <v>976</v>
      </c>
      <c r="D31" s="4">
        <v>2000</v>
      </c>
      <c r="H31" s="313" t="s">
        <v>929</v>
      </c>
      <c r="I31" s="313"/>
      <c r="J31" s="313"/>
      <c r="K31" s="313"/>
      <c r="L31" s="313"/>
      <c r="M31" s="313"/>
      <c r="N31" s="313"/>
    </row>
    <row r="32" spans="1:14" x14ac:dyDescent="0.3">
      <c r="A32" s="4" t="s">
        <v>7</v>
      </c>
      <c r="B32" s="4">
        <v>3</v>
      </c>
      <c r="C32" s="4" t="s">
        <v>977</v>
      </c>
      <c r="D32" s="4">
        <v>3000</v>
      </c>
      <c r="H32" s="313" t="s">
        <v>930</v>
      </c>
      <c r="I32" s="313"/>
      <c r="J32" s="313"/>
      <c r="K32" s="313"/>
      <c r="L32" s="313"/>
      <c r="M32" s="313"/>
      <c r="N32" s="313"/>
    </row>
    <row r="33" spans="1:14" x14ac:dyDescent="0.3">
      <c r="A33" s="4" t="s">
        <v>7</v>
      </c>
      <c r="B33" s="4">
        <v>4</v>
      </c>
      <c r="C33" s="4" t="s">
        <v>978</v>
      </c>
      <c r="D33" s="4">
        <v>4000</v>
      </c>
      <c r="H33" s="313" t="s">
        <v>931</v>
      </c>
      <c r="I33" s="313"/>
      <c r="J33" s="313"/>
      <c r="K33" s="313"/>
      <c r="L33" s="313"/>
      <c r="M33" s="313"/>
      <c r="N33" s="313"/>
    </row>
    <row r="34" spans="1:14" x14ac:dyDescent="0.3">
      <c r="A34" s="4" t="s">
        <v>13</v>
      </c>
      <c r="B34" s="4">
        <v>1</v>
      </c>
      <c r="C34" s="4" t="s">
        <v>979</v>
      </c>
      <c r="D34" s="4">
        <v>850</v>
      </c>
      <c r="H34" s="313" t="s">
        <v>154</v>
      </c>
      <c r="I34" s="313"/>
      <c r="J34" s="313"/>
      <c r="K34" s="313"/>
      <c r="L34" s="313"/>
      <c r="M34" s="313"/>
      <c r="N34" s="313"/>
    </row>
    <row r="35" spans="1:14" x14ac:dyDescent="0.3">
      <c r="A35" s="4" t="s">
        <v>13</v>
      </c>
      <c r="B35" s="4">
        <v>2</v>
      </c>
      <c r="C35" s="4" t="s">
        <v>980</v>
      </c>
      <c r="D35" s="4">
        <v>850</v>
      </c>
      <c r="H35" s="313" t="s">
        <v>0</v>
      </c>
      <c r="I35" s="313"/>
      <c r="J35" s="313"/>
      <c r="K35" s="313"/>
      <c r="L35" s="313"/>
      <c r="M35" s="313"/>
      <c r="N35" s="313"/>
    </row>
    <row r="36" spans="1:14" x14ac:dyDescent="0.3">
      <c r="A36" s="4" t="s">
        <v>13</v>
      </c>
      <c r="B36" s="4">
        <v>3</v>
      </c>
      <c r="C36" s="4" t="s">
        <v>981</v>
      </c>
      <c r="D36" s="4">
        <v>850</v>
      </c>
      <c r="H36" s="313" t="s">
        <v>932</v>
      </c>
      <c r="I36" s="313"/>
      <c r="J36" s="313"/>
      <c r="K36" s="313"/>
      <c r="L36" s="313"/>
      <c r="M36" s="313"/>
      <c r="N36" s="313"/>
    </row>
    <row r="37" spans="1:14" x14ac:dyDescent="0.3">
      <c r="A37" s="4" t="s">
        <v>13</v>
      </c>
      <c r="B37" s="4">
        <v>4</v>
      </c>
      <c r="C37" s="4" t="s">
        <v>982</v>
      </c>
      <c r="D37" s="4">
        <v>850</v>
      </c>
      <c r="H37" s="313" t="s">
        <v>933</v>
      </c>
      <c r="I37" s="313"/>
      <c r="J37" s="313"/>
      <c r="K37" s="313"/>
      <c r="L37" s="313"/>
      <c r="M37" s="313"/>
      <c r="N37" s="313"/>
    </row>
    <row r="38" spans="1:14" x14ac:dyDescent="0.3">
      <c r="H38" s="313" t="s">
        <v>934</v>
      </c>
      <c r="I38" s="313"/>
      <c r="J38" s="313"/>
      <c r="K38" s="313"/>
      <c r="L38" s="313"/>
      <c r="M38" s="313"/>
      <c r="N38" s="313"/>
    </row>
    <row r="39" spans="1:14" x14ac:dyDescent="0.3">
      <c r="H39" s="313" t="s">
        <v>935</v>
      </c>
      <c r="I39" s="313"/>
      <c r="J39" s="313"/>
      <c r="K39" s="313"/>
      <c r="L39" s="313"/>
      <c r="M39" s="313"/>
      <c r="N39" s="313"/>
    </row>
    <row r="40" spans="1:14" x14ac:dyDescent="0.3">
      <c r="H40" s="313" t="s">
        <v>939</v>
      </c>
      <c r="I40" s="313"/>
      <c r="J40" s="313"/>
      <c r="K40" s="313"/>
      <c r="L40" s="313"/>
      <c r="M40" s="313"/>
      <c r="N40" s="313"/>
    </row>
    <row r="41" spans="1:14" x14ac:dyDescent="0.3">
      <c r="H41" s="313" t="s">
        <v>955</v>
      </c>
      <c r="I41" s="313"/>
      <c r="J41" s="313"/>
      <c r="K41" s="313"/>
      <c r="L41" s="313"/>
      <c r="M41" s="313"/>
      <c r="N41" s="313"/>
    </row>
    <row r="42" spans="1:14" x14ac:dyDescent="0.3">
      <c r="H42" s="313" t="s">
        <v>940</v>
      </c>
      <c r="I42" s="313"/>
      <c r="J42" s="313"/>
      <c r="K42" s="313"/>
      <c r="L42" s="313"/>
      <c r="M42" s="313"/>
      <c r="N42" s="313"/>
    </row>
    <row r="43" spans="1:14" x14ac:dyDescent="0.3">
      <c r="H43" s="313"/>
      <c r="I43" s="313"/>
      <c r="J43" s="313"/>
      <c r="K43" s="313"/>
      <c r="L43" s="313"/>
      <c r="M43" s="313"/>
      <c r="N43" s="313"/>
    </row>
    <row r="44" spans="1:14" x14ac:dyDescent="0.3">
      <c r="H44" s="313"/>
      <c r="I44" s="313"/>
      <c r="J44" s="313"/>
      <c r="K44" s="313"/>
      <c r="L44" s="313"/>
      <c r="M44" s="313"/>
      <c r="N44" s="313"/>
    </row>
    <row r="45" spans="1:14" x14ac:dyDescent="0.3">
      <c r="H45" s="313"/>
      <c r="I45" s="313"/>
      <c r="J45" s="313"/>
      <c r="K45" s="313"/>
      <c r="L45" s="313"/>
      <c r="M45" s="313"/>
      <c r="N45" s="313"/>
    </row>
    <row r="46" spans="1:14" x14ac:dyDescent="0.3">
      <c r="H46" s="313"/>
      <c r="I46" s="313"/>
      <c r="J46" s="313"/>
      <c r="K46" s="313"/>
      <c r="L46" s="313"/>
      <c r="M46" s="313"/>
      <c r="N46" s="313"/>
    </row>
    <row r="47" spans="1:14" x14ac:dyDescent="0.3">
      <c r="H47" s="313"/>
      <c r="I47" s="313"/>
      <c r="J47" s="313"/>
      <c r="K47" s="313"/>
      <c r="L47" s="313"/>
      <c r="M47" s="313"/>
      <c r="N47" s="313"/>
    </row>
    <row r="48" spans="1:14" x14ac:dyDescent="0.3">
      <c r="H48" s="313"/>
      <c r="I48" s="313"/>
      <c r="J48" s="313"/>
      <c r="K48" s="313"/>
      <c r="L48" s="313"/>
      <c r="M48" s="313"/>
      <c r="N48" s="313"/>
    </row>
    <row r="49" spans="8:14" x14ac:dyDescent="0.3">
      <c r="H49" s="313"/>
      <c r="I49" s="313"/>
      <c r="J49" s="313"/>
      <c r="K49" s="313"/>
      <c r="L49" s="313"/>
      <c r="M49" s="313"/>
      <c r="N49" s="313"/>
    </row>
    <row r="50" spans="8:14" x14ac:dyDescent="0.3">
      <c r="H50" s="313"/>
      <c r="I50" s="313"/>
      <c r="J50" s="313"/>
      <c r="K50" s="313"/>
      <c r="L50" s="313"/>
      <c r="M50" s="313"/>
      <c r="N50" s="313"/>
    </row>
    <row r="51" spans="8:14" x14ac:dyDescent="0.3">
      <c r="H51" s="313"/>
      <c r="I51" s="313"/>
      <c r="J51" s="313"/>
      <c r="K51" s="313"/>
      <c r="L51" s="313"/>
      <c r="M51" s="313"/>
      <c r="N51" s="313"/>
    </row>
    <row r="52" spans="8:14" x14ac:dyDescent="0.3">
      <c r="H52" s="313"/>
      <c r="I52" s="313"/>
      <c r="J52" s="313"/>
      <c r="K52" s="313"/>
      <c r="L52" s="313"/>
      <c r="M52" s="313"/>
      <c r="N52" s="313"/>
    </row>
    <row r="53" spans="8:14" x14ac:dyDescent="0.3">
      <c r="H53" s="313"/>
      <c r="I53" s="313"/>
      <c r="J53" s="313"/>
      <c r="K53" s="313"/>
      <c r="L53" s="313"/>
      <c r="M53" s="313"/>
      <c r="N53" s="313"/>
    </row>
    <row r="54" spans="8:14" x14ac:dyDescent="0.3">
      <c r="H54" s="313"/>
      <c r="I54" s="313"/>
      <c r="J54" s="313"/>
      <c r="K54" s="313"/>
      <c r="L54" s="313"/>
      <c r="M54" s="313"/>
      <c r="N54" s="313"/>
    </row>
    <row r="55" spans="8:14" x14ac:dyDescent="0.3">
      <c r="H55" s="313"/>
      <c r="I55" s="313"/>
      <c r="J55" s="313"/>
      <c r="K55" s="313"/>
      <c r="L55" s="313"/>
      <c r="M55" s="313"/>
      <c r="N55" s="313"/>
    </row>
    <row r="56" spans="8:14" x14ac:dyDescent="0.3">
      <c r="H56" s="313"/>
      <c r="I56" s="313"/>
      <c r="J56" s="313"/>
      <c r="K56" s="313"/>
      <c r="L56" s="313"/>
      <c r="M56" s="313"/>
      <c r="N56" s="313"/>
    </row>
    <row r="57" spans="8:14" x14ac:dyDescent="0.3">
      <c r="H57" s="313"/>
      <c r="I57" s="313"/>
      <c r="J57" s="313"/>
      <c r="K57" s="313"/>
      <c r="L57" s="313"/>
      <c r="M57" s="313"/>
      <c r="N57" s="313"/>
    </row>
    <row r="58" spans="8:14" x14ac:dyDescent="0.3">
      <c r="H58" s="313"/>
      <c r="I58" s="313"/>
      <c r="J58" s="313"/>
      <c r="K58" s="313"/>
      <c r="L58" s="313"/>
      <c r="M58" s="313"/>
      <c r="N58" s="313"/>
    </row>
    <row r="59" spans="8:14" x14ac:dyDescent="0.3">
      <c r="H59" s="313"/>
      <c r="I59" s="313"/>
      <c r="J59" s="313"/>
      <c r="K59" s="313"/>
      <c r="L59" s="313"/>
      <c r="M59" s="313"/>
      <c r="N59" s="313"/>
    </row>
    <row r="60" spans="8:14" x14ac:dyDescent="0.3">
      <c r="H60" s="313"/>
      <c r="I60" s="313"/>
      <c r="J60" s="313"/>
      <c r="K60" s="313"/>
      <c r="L60" s="313"/>
      <c r="M60" s="313"/>
      <c r="N60" s="313"/>
    </row>
    <row r="61" spans="8:14" x14ac:dyDescent="0.3">
      <c r="H61" s="313"/>
      <c r="I61" s="313"/>
      <c r="J61" s="313"/>
      <c r="K61" s="313"/>
      <c r="L61" s="313"/>
      <c r="M61" s="313"/>
      <c r="N61" s="313"/>
    </row>
    <row r="62" spans="8:14" x14ac:dyDescent="0.3">
      <c r="H62" s="313"/>
      <c r="I62" s="313"/>
      <c r="J62" s="313"/>
      <c r="K62" s="313"/>
      <c r="L62" s="313"/>
      <c r="M62" s="313"/>
      <c r="N62" s="313"/>
    </row>
    <row r="63" spans="8:14" x14ac:dyDescent="0.3">
      <c r="H63" s="313"/>
      <c r="I63" s="313"/>
      <c r="J63" s="313"/>
      <c r="K63" s="313"/>
      <c r="L63" s="313"/>
      <c r="M63" s="313"/>
      <c r="N63" s="313"/>
    </row>
    <row r="64" spans="8:14" x14ac:dyDescent="0.3">
      <c r="H64" s="313"/>
      <c r="I64" s="313"/>
      <c r="J64" s="313"/>
      <c r="K64" s="313"/>
      <c r="L64" s="313"/>
      <c r="M64" s="313"/>
      <c r="N64" s="313"/>
    </row>
    <row r="65" spans="8:14" x14ac:dyDescent="0.3">
      <c r="H65" s="313"/>
      <c r="I65" s="313"/>
      <c r="J65" s="313"/>
      <c r="K65" s="313"/>
      <c r="L65" s="313"/>
      <c r="M65" s="313"/>
      <c r="N65" s="313"/>
    </row>
    <row r="66" spans="8:14" x14ac:dyDescent="0.3">
      <c r="H66" s="313"/>
      <c r="I66" s="313"/>
      <c r="J66" s="313"/>
      <c r="K66" s="313"/>
      <c r="L66" s="313"/>
      <c r="M66" s="313"/>
      <c r="N66" s="313"/>
    </row>
    <row r="67" spans="8:14" x14ac:dyDescent="0.3">
      <c r="H67" s="313"/>
      <c r="I67" s="313"/>
      <c r="J67" s="313"/>
      <c r="K67" s="313"/>
      <c r="L67" s="313"/>
      <c r="M67" s="313"/>
      <c r="N67" s="313"/>
    </row>
    <row r="68" spans="8:14" x14ac:dyDescent="0.3">
      <c r="H68" s="313"/>
      <c r="I68" s="313"/>
      <c r="J68" s="313"/>
      <c r="K68" s="313"/>
      <c r="L68" s="313"/>
      <c r="M68" s="313"/>
      <c r="N68" s="313"/>
    </row>
    <row r="69" spans="8:14" x14ac:dyDescent="0.3">
      <c r="H69" s="313"/>
      <c r="I69" s="313"/>
      <c r="J69" s="313"/>
      <c r="K69" s="313"/>
      <c r="L69" s="313"/>
      <c r="M69" s="313"/>
      <c r="N69" s="313"/>
    </row>
    <row r="70" spans="8:14" x14ac:dyDescent="0.3">
      <c r="H70" s="313"/>
      <c r="I70" s="313"/>
      <c r="J70" s="313"/>
      <c r="K70" s="313"/>
      <c r="L70" s="313"/>
      <c r="M70" s="313"/>
      <c r="N70" s="313"/>
    </row>
    <row r="71" spans="8:14" x14ac:dyDescent="0.3">
      <c r="H71" s="313"/>
      <c r="I71" s="313"/>
      <c r="J71" s="313"/>
      <c r="K71" s="313"/>
      <c r="L71" s="313"/>
      <c r="M71" s="313"/>
      <c r="N71" s="313"/>
    </row>
    <row r="72" spans="8:14" x14ac:dyDescent="0.3">
      <c r="H72" s="313"/>
      <c r="I72" s="313"/>
      <c r="J72" s="313"/>
      <c r="K72" s="313"/>
      <c r="L72" s="313"/>
      <c r="M72" s="313"/>
      <c r="N72" s="313"/>
    </row>
    <row r="73" spans="8:14" x14ac:dyDescent="0.3">
      <c r="H73" s="313"/>
      <c r="I73" s="313"/>
      <c r="J73" s="313"/>
      <c r="K73" s="313"/>
      <c r="L73" s="313"/>
      <c r="M73" s="313"/>
      <c r="N73" s="313"/>
    </row>
    <row r="74" spans="8:14" x14ac:dyDescent="0.3">
      <c r="H74" s="313"/>
      <c r="I74" s="313"/>
      <c r="J74" s="313"/>
      <c r="K74" s="313"/>
      <c r="L74" s="313"/>
      <c r="M74" s="313"/>
      <c r="N74" s="313"/>
    </row>
    <row r="75" spans="8:14" x14ac:dyDescent="0.3">
      <c r="H75" s="313"/>
      <c r="I75" s="313"/>
      <c r="J75" s="313"/>
      <c r="K75" s="313"/>
      <c r="L75" s="313"/>
      <c r="M75" s="313"/>
      <c r="N75" s="313"/>
    </row>
    <row r="76" spans="8:14" x14ac:dyDescent="0.3">
      <c r="H76" s="313"/>
      <c r="I76" s="313"/>
      <c r="J76" s="313"/>
      <c r="K76" s="313"/>
      <c r="L76" s="313"/>
      <c r="M76" s="313"/>
      <c r="N76" s="313"/>
    </row>
    <row r="77" spans="8:14" x14ac:dyDescent="0.3">
      <c r="H77" s="313"/>
      <c r="I77" s="313"/>
      <c r="J77" s="313"/>
      <c r="K77" s="313"/>
      <c r="L77" s="313"/>
      <c r="M77" s="313"/>
      <c r="N77" s="313"/>
    </row>
    <row r="78" spans="8:14" x14ac:dyDescent="0.3">
      <c r="H78" s="313"/>
      <c r="I78" s="313"/>
      <c r="J78" s="313"/>
      <c r="K78" s="313"/>
      <c r="L78" s="313"/>
      <c r="M78" s="313"/>
      <c r="N78" s="313"/>
    </row>
    <row r="79" spans="8:14" x14ac:dyDescent="0.3">
      <c r="H79" s="313"/>
      <c r="I79" s="313"/>
      <c r="J79" s="313"/>
      <c r="K79" s="313"/>
      <c r="L79" s="313"/>
      <c r="M79" s="313"/>
      <c r="N79" s="313"/>
    </row>
    <row r="80" spans="8:14" x14ac:dyDescent="0.3">
      <c r="H80" s="313"/>
      <c r="I80" s="313"/>
      <c r="J80" s="313"/>
      <c r="K80" s="313"/>
      <c r="L80" s="313"/>
      <c r="M80" s="313"/>
      <c r="N80" s="313"/>
    </row>
    <row r="81" spans="8:14" x14ac:dyDescent="0.3">
      <c r="H81" s="313"/>
      <c r="I81" s="313"/>
      <c r="J81" s="313"/>
      <c r="K81" s="313"/>
      <c r="L81" s="313"/>
      <c r="M81" s="313"/>
      <c r="N81" s="313"/>
    </row>
    <row r="82" spans="8:14" x14ac:dyDescent="0.3">
      <c r="H82" s="313"/>
      <c r="I82" s="313"/>
      <c r="J82" s="313"/>
      <c r="K82" s="313"/>
      <c r="L82" s="313"/>
      <c r="M82" s="313"/>
      <c r="N82" s="313"/>
    </row>
    <row r="83" spans="8:14" x14ac:dyDescent="0.3">
      <c r="H83" s="313"/>
      <c r="I83" s="313"/>
      <c r="J83" s="313"/>
      <c r="K83" s="313"/>
      <c r="L83" s="313"/>
      <c r="M83" s="313"/>
      <c r="N83" s="313"/>
    </row>
    <row r="84" spans="8:14" x14ac:dyDescent="0.3">
      <c r="H84" s="313"/>
      <c r="I84" s="313"/>
      <c r="J84" s="313"/>
      <c r="K84" s="313"/>
      <c r="L84" s="313"/>
      <c r="M84" s="313"/>
      <c r="N84" s="313"/>
    </row>
    <row r="85" spans="8:14" x14ac:dyDescent="0.3">
      <c r="H85" s="313"/>
      <c r="I85" s="313"/>
      <c r="J85" s="313"/>
      <c r="K85" s="313"/>
      <c r="L85" s="313"/>
      <c r="M85" s="313"/>
      <c r="N85" s="313"/>
    </row>
    <row r="86" spans="8:14" x14ac:dyDescent="0.3">
      <c r="H86" s="313"/>
      <c r="I86" s="313"/>
      <c r="J86" s="313"/>
      <c r="K86" s="313"/>
      <c r="L86" s="313"/>
      <c r="M86" s="313"/>
      <c r="N86" s="313"/>
    </row>
    <row r="87" spans="8:14" x14ac:dyDescent="0.3">
      <c r="H87" s="313"/>
      <c r="I87" s="313"/>
      <c r="J87" s="313"/>
      <c r="K87" s="313"/>
      <c r="L87" s="313"/>
      <c r="M87" s="313"/>
      <c r="N87" s="313"/>
    </row>
    <row r="88" spans="8:14" x14ac:dyDescent="0.3">
      <c r="H88" s="313"/>
      <c r="I88" s="313"/>
      <c r="J88" s="313"/>
      <c r="K88" s="313"/>
      <c r="L88" s="313"/>
      <c r="M88" s="313"/>
      <c r="N88" s="313"/>
    </row>
    <row r="89" spans="8:14" x14ac:dyDescent="0.3">
      <c r="H89" s="313"/>
      <c r="I89" s="313"/>
      <c r="J89" s="313"/>
      <c r="K89" s="313"/>
      <c r="L89" s="313"/>
      <c r="M89" s="313"/>
      <c r="N89" s="313"/>
    </row>
    <row r="90" spans="8:14" x14ac:dyDescent="0.3">
      <c r="H90" s="313"/>
      <c r="I90" s="313"/>
      <c r="J90" s="313"/>
      <c r="K90" s="313"/>
      <c r="L90" s="313"/>
      <c r="M90" s="313"/>
      <c r="N90" s="313"/>
    </row>
    <row r="91" spans="8:14" x14ac:dyDescent="0.3">
      <c r="H91" s="313"/>
      <c r="I91" s="313"/>
      <c r="J91" s="313"/>
      <c r="K91" s="313"/>
      <c r="L91" s="313"/>
      <c r="M91" s="313"/>
      <c r="N91" s="313"/>
    </row>
    <row r="92" spans="8:14" x14ac:dyDescent="0.3">
      <c r="H92" s="313"/>
      <c r="I92" s="313"/>
      <c r="J92" s="313"/>
      <c r="K92" s="313"/>
      <c r="L92" s="313"/>
      <c r="M92" s="313"/>
      <c r="N92" s="313"/>
    </row>
    <row r="93" spans="8:14" x14ac:dyDescent="0.3">
      <c r="H93" s="313"/>
      <c r="I93" s="313"/>
      <c r="J93" s="313"/>
      <c r="K93" s="313"/>
      <c r="L93" s="313"/>
      <c r="M93" s="313"/>
      <c r="N93" s="313"/>
    </row>
    <row r="94" spans="8:14" x14ac:dyDescent="0.3">
      <c r="H94" s="313"/>
      <c r="I94" s="313"/>
      <c r="J94" s="313"/>
      <c r="K94" s="313"/>
      <c r="L94" s="313"/>
      <c r="M94" s="313"/>
      <c r="N94" s="313"/>
    </row>
    <row r="95" spans="8:14" x14ac:dyDescent="0.3">
      <c r="H95" s="313"/>
      <c r="I95" s="313"/>
      <c r="J95" s="313"/>
      <c r="K95" s="313"/>
      <c r="L95" s="313"/>
      <c r="M95" s="313"/>
      <c r="N95" s="313"/>
    </row>
    <row r="96" spans="8:14" x14ac:dyDescent="0.3">
      <c r="H96" s="313"/>
      <c r="I96" s="313"/>
      <c r="J96" s="313"/>
      <c r="K96" s="313"/>
      <c r="L96" s="313"/>
      <c r="M96" s="313"/>
      <c r="N96" s="313"/>
    </row>
    <row r="97" spans="8:14" x14ac:dyDescent="0.3">
      <c r="H97" s="313"/>
      <c r="I97" s="313"/>
      <c r="J97" s="313"/>
      <c r="K97" s="313"/>
      <c r="L97" s="313"/>
      <c r="M97" s="313"/>
      <c r="N97" s="313"/>
    </row>
    <row r="98" spans="8:14" x14ac:dyDescent="0.3">
      <c r="H98" s="313"/>
      <c r="I98" s="313"/>
      <c r="J98" s="313"/>
      <c r="K98" s="313"/>
      <c r="L98" s="313"/>
      <c r="M98" s="313"/>
      <c r="N98" s="313"/>
    </row>
    <row r="99" spans="8:14" x14ac:dyDescent="0.3">
      <c r="H99" s="313"/>
      <c r="I99" s="313"/>
      <c r="J99" s="313"/>
      <c r="K99" s="313"/>
      <c r="L99" s="313"/>
      <c r="M99" s="313"/>
      <c r="N99" s="313"/>
    </row>
    <row r="100" spans="8:14" x14ac:dyDescent="0.3">
      <c r="H100" s="313"/>
      <c r="I100" s="313"/>
      <c r="J100" s="313"/>
      <c r="K100" s="313"/>
      <c r="L100" s="313"/>
      <c r="M100" s="313"/>
      <c r="N100" s="313"/>
    </row>
    <row r="101" spans="8:14" x14ac:dyDescent="0.3">
      <c r="H101" s="313"/>
      <c r="I101" s="313"/>
      <c r="J101" s="313"/>
      <c r="K101" s="313"/>
      <c r="L101" s="313"/>
      <c r="M101" s="313"/>
      <c r="N101" s="313"/>
    </row>
    <row r="102" spans="8:14" x14ac:dyDescent="0.3">
      <c r="H102" s="313"/>
      <c r="I102" s="313"/>
      <c r="J102" s="313"/>
      <c r="K102" s="313"/>
      <c r="L102" s="313"/>
      <c r="M102" s="313"/>
      <c r="N102" s="313"/>
    </row>
    <row r="103" spans="8:14" x14ac:dyDescent="0.3">
      <c r="H103" s="313"/>
      <c r="I103" s="313"/>
      <c r="J103" s="313"/>
      <c r="K103" s="313"/>
      <c r="L103" s="313"/>
      <c r="M103" s="313"/>
      <c r="N103" s="313"/>
    </row>
    <row r="104" spans="8:14" x14ac:dyDescent="0.3">
      <c r="H104" s="313"/>
      <c r="I104" s="313"/>
      <c r="J104" s="313"/>
      <c r="K104" s="313"/>
      <c r="L104" s="313"/>
      <c r="M104" s="313"/>
      <c r="N104" s="313"/>
    </row>
    <row r="105" spans="8:14" x14ac:dyDescent="0.3">
      <c r="H105" s="313"/>
      <c r="I105" s="313"/>
      <c r="J105" s="313"/>
      <c r="K105" s="313"/>
      <c r="L105" s="313"/>
      <c r="M105" s="313"/>
      <c r="N105" s="313"/>
    </row>
    <row r="106" spans="8:14" x14ac:dyDescent="0.3">
      <c r="H106" s="313"/>
      <c r="I106" s="313"/>
      <c r="J106" s="313"/>
      <c r="K106" s="313"/>
      <c r="L106" s="313"/>
      <c r="M106" s="313"/>
      <c r="N106" s="313"/>
    </row>
    <row r="107" spans="8:14" x14ac:dyDescent="0.3">
      <c r="H107" s="313"/>
      <c r="I107" s="313"/>
      <c r="J107" s="313"/>
      <c r="K107" s="313"/>
      <c r="L107" s="313"/>
      <c r="M107" s="313"/>
      <c r="N107" s="313"/>
    </row>
    <row r="108" spans="8:14" x14ac:dyDescent="0.3">
      <c r="H108" s="313"/>
      <c r="I108" s="313"/>
      <c r="J108" s="313"/>
      <c r="K108" s="313"/>
      <c r="L108" s="313"/>
      <c r="M108" s="313"/>
      <c r="N108" s="313"/>
    </row>
    <row r="109" spans="8:14" x14ac:dyDescent="0.3">
      <c r="H109" s="313"/>
      <c r="I109" s="313"/>
      <c r="J109" s="313"/>
      <c r="K109" s="313"/>
      <c r="L109" s="313"/>
      <c r="M109" s="313"/>
      <c r="N109" s="313"/>
    </row>
    <row r="110" spans="8:14" x14ac:dyDescent="0.3">
      <c r="H110" s="313"/>
      <c r="I110" s="313"/>
      <c r="J110" s="313"/>
      <c r="K110" s="313"/>
      <c r="L110" s="313"/>
      <c r="M110" s="313"/>
      <c r="N110" s="313"/>
    </row>
    <row r="111" spans="8:14" x14ac:dyDescent="0.3">
      <c r="H111" s="313"/>
      <c r="I111" s="313"/>
      <c r="J111" s="313"/>
      <c r="K111" s="313"/>
      <c r="L111" s="313"/>
      <c r="M111" s="313"/>
      <c r="N111" s="313"/>
    </row>
    <row r="112" spans="8:14" x14ac:dyDescent="0.3">
      <c r="H112" s="313"/>
      <c r="I112" s="313"/>
      <c r="J112" s="313"/>
      <c r="K112" s="313"/>
      <c r="L112" s="313"/>
      <c r="M112" s="313"/>
      <c r="N112" s="313"/>
    </row>
    <row r="113" spans="8:14" x14ac:dyDescent="0.3">
      <c r="H113" s="313"/>
      <c r="I113" s="313"/>
      <c r="J113" s="313"/>
      <c r="K113" s="313"/>
      <c r="L113" s="313"/>
      <c r="M113" s="313"/>
      <c r="N113" s="313"/>
    </row>
    <row r="114" spans="8:14" x14ac:dyDescent="0.3">
      <c r="H114" s="313"/>
      <c r="I114" s="313"/>
      <c r="J114" s="313"/>
      <c r="K114" s="313"/>
      <c r="L114" s="313"/>
      <c r="M114" s="313"/>
      <c r="N114" s="313"/>
    </row>
    <row r="115" spans="8:14" x14ac:dyDescent="0.3">
      <c r="H115" s="313"/>
      <c r="I115" s="313"/>
      <c r="J115" s="313"/>
      <c r="K115" s="313"/>
      <c r="L115" s="313"/>
      <c r="M115" s="313"/>
      <c r="N115" s="313"/>
    </row>
    <row r="116" spans="8:14" x14ac:dyDescent="0.3">
      <c r="H116" s="313"/>
      <c r="I116" s="313"/>
      <c r="J116" s="313"/>
      <c r="K116" s="313"/>
      <c r="L116" s="313"/>
      <c r="M116" s="313"/>
      <c r="N116" s="313"/>
    </row>
    <row r="117" spans="8:14" x14ac:dyDescent="0.3">
      <c r="H117" s="313"/>
      <c r="I117" s="313"/>
      <c r="J117" s="313"/>
      <c r="K117" s="313"/>
      <c r="L117" s="313"/>
      <c r="M117" s="313"/>
      <c r="N117" s="313"/>
    </row>
    <row r="118" spans="8:14" x14ac:dyDescent="0.3">
      <c r="H118" s="313"/>
      <c r="I118" s="313"/>
      <c r="J118" s="313"/>
      <c r="K118" s="313"/>
      <c r="L118" s="313"/>
      <c r="M118" s="313"/>
      <c r="N118" s="313"/>
    </row>
    <row r="119" spans="8:14" x14ac:dyDescent="0.3">
      <c r="H119" s="313"/>
      <c r="I119" s="313"/>
      <c r="J119" s="313"/>
      <c r="K119" s="313"/>
      <c r="L119" s="313"/>
      <c r="M119" s="313"/>
      <c r="N119" s="313"/>
    </row>
    <row r="120" spans="8:14" x14ac:dyDescent="0.3">
      <c r="H120" s="313"/>
      <c r="I120" s="313"/>
      <c r="J120" s="313"/>
      <c r="K120" s="313"/>
      <c r="L120" s="313"/>
      <c r="M120" s="313"/>
      <c r="N120" s="313"/>
    </row>
    <row r="121" spans="8:14" x14ac:dyDescent="0.3">
      <c r="H121" s="313"/>
      <c r="I121" s="313"/>
      <c r="J121" s="313"/>
      <c r="K121" s="313"/>
      <c r="L121" s="313"/>
      <c r="M121" s="313"/>
      <c r="N121" s="313"/>
    </row>
    <row r="122" spans="8:14" x14ac:dyDescent="0.3">
      <c r="H122" s="313"/>
      <c r="I122" s="313"/>
      <c r="J122" s="313"/>
      <c r="K122" s="313"/>
      <c r="L122" s="313"/>
      <c r="M122" s="313"/>
      <c r="N122" s="313"/>
    </row>
    <row r="123" spans="8:14" x14ac:dyDescent="0.3">
      <c r="H123" s="313"/>
      <c r="I123" s="313"/>
      <c r="J123" s="313"/>
      <c r="K123" s="313"/>
      <c r="L123" s="313"/>
      <c r="M123" s="313"/>
      <c r="N123" s="313"/>
    </row>
    <row r="124" spans="8:14" x14ac:dyDescent="0.3">
      <c r="H124" s="313"/>
      <c r="I124" s="313"/>
      <c r="J124" s="313"/>
      <c r="K124" s="313"/>
      <c r="L124" s="313"/>
      <c r="M124" s="313"/>
      <c r="N124" s="313"/>
    </row>
    <row r="125" spans="8:14" x14ac:dyDescent="0.3">
      <c r="H125" s="313"/>
      <c r="I125" s="313"/>
      <c r="J125" s="313"/>
      <c r="K125" s="313"/>
      <c r="L125" s="313"/>
      <c r="M125" s="313"/>
      <c r="N125" s="313"/>
    </row>
    <row r="126" spans="8:14" x14ac:dyDescent="0.3">
      <c r="H126" s="313"/>
      <c r="I126" s="313"/>
      <c r="J126" s="313"/>
      <c r="K126" s="313"/>
      <c r="L126" s="313"/>
      <c r="M126" s="313"/>
      <c r="N126" s="313"/>
    </row>
    <row r="127" spans="8:14" x14ac:dyDescent="0.3">
      <c r="H127" s="313"/>
      <c r="I127" s="313"/>
      <c r="J127" s="313"/>
      <c r="K127" s="313"/>
      <c r="L127" s="313"/>
      <c r="M127" s="313"/>
      <c r="N127" s="313"/>
    </row>
    <row r="128" spans="8:14" x14ac:dyDescent="0.3">
      <c r="H128" s="313"/>
      <c r="I128" s="313"/>
      <c r="J128" s="313"/>
      <c r="K128" s="313"/>
      <c r="L128" s="313"/>
      <c r="M128" s="313"/>
      <c r="N128" s="313"/>
    </row>
    <row r="129" spans="8:14" x14ac:dyDescent="0.3">
      <c r="H129" s="313"/>
      <c r="I129" s="313"/>
      <c r="J129" s="313"/>
      <c r="K129" s="313"/>
      <c r="L129" s="313"/>
      <c r="M129" s="313"/>
      <c r="N129" s="313"/>
    </row>
    <row r="130" spans="8:14" x14ac:dyDescent="0.3">
      <c r="H130" s="313"/>
      <c r="I130" s="313"/>
      <c r="J130" s="313"/>
      <c r="K130" s="313"/>
      <c r="L130" s="313"/>
      <c r="M130" s="313"/>
      <c r="N130" s="313"/>
    </row>
    <row r="131" spans="8:14" x14ac:dyDescent="0.3">
      <c r="H131" s="313"/>
      <c r="I131" s="313"/>
      <c r="J131" s="313"/>
      <c r="K131" s="313"/>
      <c r="L131" s="313"/>
      <c r="M131" s="313"/>
      <c r="N131" s="313"/>
    </row>
    <row r="132" spans="8:14" x14ac:dyDescent="0.3">
      <c r="H132" s="313"/>
      <c r="I132" s="313"/>
      <c r="J132" s="313"/>
      <c r="K132" s="313"/>
      <c r="L132" s="313"/>
      <c r="M132" s="313"/>
      <c r="N132" s="313"/>
    </row>
    <row r="133" spans="8:14" x14ac:dyDescent="0.3">
      <c r="H133" s="313"/>
      <c r="I133" s="313"/>
      <c r="J133" s="313"/>
      <c r="K133" s="313"/>
      <c r="L133" s="313"/>
      <c r="M133" s="313"/>
      <c r="N133" s="313"/>
    </row>
    <row r="134" spans="8:14" x14ac:dyDescent="0.3">
      <c r="H134" s="313"/>
      <c r="I134" s="313"/>
      <c r="J134" s="313"/>
      <c r="K134" s="313"/>
      <c r="L134" s="313"/>
      <c r="M134" s="313"/>
      <c r="N134" s="313"/>
    </row>
    <row r="135" spans="8:14" x14ac:dyDescent="0.3">
      <c r="H135" s="313"/>
      <c r="I135" s="313"/>
      <c r="J135" s="313"/>
      <c r="K135" s="313"/>
      <c r="L135" s="313"/>
      <c r="M135" s="313"/>
      <c r="N135" s="313"/>
    </row>
    <row r="136" spans="8:14" x14ac:dyDescent="0.3">
      <c r="H136" s="313"/>
      <c r="I136" s="313"/>
      <c r="J136" s="313"/>
      <c r="K136" s="313"/>
      <c r="L136" s="313"/>
      <c r="M136" s="313"/>
      <c r="N136" s="313"/>
    </row>
    <row r="137" spans="8:14" x14ac:dyDescent="0.3">
      <c r="H137" s="313"/>
      <c r="I137" s="313"/>
      <c r="J137" s="313"/>
      <c r="K137" s="313"/>
      <c r="L137" s="313"/>
      <c r="M137" s="313"/>
      <c r="N137" s="313"/>
    </row>
    <row r="138" spans="8:14" x14ac:dyDescent="0.3">
      <c r="H138" s="313"/>
      <c r="I138" s="313"/>
      <c r="J138" s="313"/>
      <c r="K138" s="313"/>
      <c r="L138" s="313"/>
      <c r="M138" s="313"/>
      <c r="N138" s="313"/>
    </row>
    <row r="139" spans="8:14" x14ac:dyDescent="0.3">
      <c r="H139" s="313"/>
      <c r="I139" s="313"/>
      <c r="J139" s="313"/>
      <c r="K139" s="313"/>
      <c r="L139" s="313"/>
      <c r="M139" s="313"/>
      <c r="N139" s="313"/>
    </row>
    <row r="140" spans="8:14" x14ac:dyDescent="0.3">
      <c r="H140" s="313"/>
      <c r="I140" s="313"/>
      <c r="J140" s="313"/>
      <c r="K140" s="313"/>
      <c r="L140" s="313"/>
      <c r="M140" s="313"/>
      <c r="N140" s="313"/>
    </row>
    <row r="141" spans="8:14" x14ac:dyDescent="0.3">
      <c r="H141" s="313"/>
      <c r="I141" s="313"/>
      <c r="J141" s="313"/>
      <c r="K141" s="313"/>
      <c r="L141" s="313"/>
      <c r="M141" s="313"/>
      <c r="N141" s="313"/>
    </row>
    <row r="142" spans="8:14" x14ac:dyDescent="0.3">
      <c r="H142" s="313"/>
      <c r="I142" s="313"/>
      <c r="J142" s="313"/>
      <c r="K142" s="313"/>
      <c r="L142" s="313"/>
      <c r="M142" s="313"/>
      <c r="N142" s="313"/>
    </row>
    <row r="143" spans="8:14" x14ac:dyDescent="0.3">
      <c r="H143" s="313"/>
      <c r="I143" s="313"/>
      <c r="J143" s="313"/>
      <c r="K143" s="313"/>
      <c r="L143" s="313"/>
      <c r="M143" s="313"/>
      <c r="N143" s="313"/>
    </row>
    <row r="144" spans="8:14" x14ac:dyDescent="0.3">
      <c r="H144" s="313"/>
      <c r="I144" s="313"/>
      <c r="J144" s="313"/>
      <c r="K144" s="313"/>
      <c r="L144" s="313"/>
      <c r="M144" s="313"/>
      <c r="N144" s="313"/>
    </row>
    <row r="145" spans="8:14" x14ac:dyDescent="0.3">
      <c r="H145" s="313"/>
      <c r="I145" s="313"/>
      <c r="J145" s="313"/>
      <c r="K145" s="313"/>
      <c r="L145" s="313"/>
      <c r="M145" s="313"/>
      <c r="N145" s="313"/>
    </row>
    <row r="146" spans="8:14" x14ac:dyDescent="0.3">
      <c r="H146" s="313"/>
      <c r="I146" s="313"/>
      <c r="J146" s="313"/>
      <c r="K146" s="313"/>
      <c r="L146" s="313"/>
      <c r="M146" s="313"/>
      <c r="N146" s="313"/>
    </row>
    <row r="147" spans="8:14" x14ac:dyDescent="0.3">
      <c r="H147" s="313"/>
      <c r="I147" s="313"/>
      <c r="J147" s="313"/>
      <c r="K147" s="313"/>
      <c r="L147" s="313"/>
      <c r="M147" s="313"/>
      <c r="N147" s="313"/>
    </row>
    <row r="148" spans="8:14" x14ac:dyDescent="0.3">
      <c r="H148" s="313"/>
      <c r="I148" s="313"/>
      <c r="J148" s="313"/>
      <c r="K148" s="313"/>
      <c r="L148" s="313"/>
      <c r="M148" s="313"/>
      <c r="N148" s="313"/>
    </row>
    <row r="149" spans="8:14" x14ac:dyDescent="0.3">
      <c r="H149" s="313"/>
      <c r="I149" s="313"/>
      <c r="J149" s="313"/>
      <c r="K149" s="313"/>
      <c r="L149" s="313"/>
      <c r="M149" s="313"/>
      <c r="N149" s="313"/>
    </row>
    <row r="150" spans="8:14" x14ac:dyDescent="0.3">
      <c r="H150" s="313"/>
      <c r="I150" s="313"/>
      <c r="J150" s="313"/>
      <c r="K150" s="313"/>
      <c r="L150" s="313"/>
      <c r="M150" s="313"/>
      <c r="N150" s="313"/>
    </row>
    <row r="151" spans="8:14" x14ac:dyDescent="0.3">
      <c r="H151" s="313"/>
      <c r="I151" s="313"/>
      <c r="J151" s="313"/>
      <c r="K151" s="313"/>
      <c r="L151" s="313"/>
      <c r="M151" s="313"/>
      <c r="N151" s="313"/>
    </row>
    <row r="152" spans="8:14" x14ac:dyDescent="0.3">
      <c r="H152" s="313"/>
      <c r="I152" s="313"/>
      <c r="J152" s="313"/>
      <c r="K152" s="313"/>
      <c r="L152" s="313"/>
      <c r="M152" s="313"/>
      <c r="N152" s="313"/>
    </row>
    <row r="153" spans="8:14" x14ac:dyDescent="0.3">
      <c r="H153" s="313"/>
      <c r="I153" s="313"/>
      <c r="J153" s="313"/>
      <c r="K153" s="313"/>
      <c r="L153" s="313"/>
      <c r="M153" s="313"/>
      <c r="N153" s="313"/>
    </row>
    <row r="154" spans="8:14" x14ac:dyDescent="0.3">
      <c r="H154" s="313"/>
      <c r="I154" s="313"/>
      <c r="J154" s="313"/>
      <c r="K154" s="313"/>
      <c r="L154" s="313"/>
      <c r="M154" s="313"/>
      <c r="N154" s="313"/>
    </row>
    <row r="155" spans="8:14" x14ac:dyDescent="0.3">
      <c r="H155" s="313"/>
      <c r="I155" s="313"/>
      <c r="J155" s="313"/>
      <c r="K155" s="313"/>
      <c r="L155" s="313"/>
      <c r="M155" s="313"/>
      <c r="N155" s="313"/>
    </row>
    <row r="156" spans="8:14" x14ac:dyDescent="0.3">
      <c r="H156" s="313"/>
      <c r="I156" s="313"/>
      <c r="J156" s="313"/>
      <c r="K156" s="313"/>
      <c r="L156" s="313"/>
      <c r="M156" s="313"/>
      <c r="N156" s="313"/>
    </row>
    <row r="157" spans="8:14" x14ac:dyDescent="0.3">
      <c r="H157" s="313"/>
      <c r="I157" s="313"/>
      <c r="J157" s="313"/>
      <c r="K157" s="313"/>
      <c r="L157" s="313"/>
      <c r="M157" s="313"/>
      <c r="N157" s="313"/>
    </row>
    <row r="158" spans="8:14" x14ac:dyDescent="0.3">
      <c r="H158" s="313"/>
      <c r="I158" s="313"/>
      <c r="J158" s="313"/>
      <c r="K158" s="313"/>
      <c r="L158" s="313"/>
      <c r="M158" s="313"/>
      <c r="N158" s="313"/>
    </row>
    <row r="159" spans="8:14" x14ac:dyDescent="0.3">
      <c r="H159" s="313"/>
      <c r="I159" s="313"/>
      <c r="J159" s="313"/>
      <c r="K159" s="313"/>
      <c r="L159" s="313"/>
      <c r="M159" s="313"/>
      <c r="N159" s="313"/>
    </row>
    <row r="160" spans="8:14" x14ac:dyDescent="0.3">
      <c r="H160" s="313"/>
      <c r="I160" s="313"/>
      <c r="J160" s="313"/>
      <c r="K160" s="313"/>
      <c r="L160" s="313"/>
      <c r="M160" s="313"/>
      <c r="N160" s="313"/>
    </row>
    <row r="161" spans="8:14" x14ac:dyDescent="0.3">
      <c r="H161" s="313"/>
      <c r="I161" s="313"/>
      <c r="J161" s="313"/>
      <c r="K161" s="313"/>
      <c r="L161" s="313"/>
      <c r="M161" s="313"/>
      <c r="N161" s="313"/>
    </row>
    <row r="162" spans="8:14" x14ac:dyDescent="0.3">
      <c r="H162" s="313"/>
      <c r="I162" s="313"/>
      <c r="J162" s="313"/>
      <c r="K162" s="313"/>
      <c r="L162" s="313"/>
      <c r="M162" s="313"/>
      <c r="N162" s="313"/>
    </row>
    <row r="163" spans="8:14" x14ac:dyDescent="0.3">
      <c r="H163" s="313"/>
      <c r="I163" s="313"/>
      <c r="J163" s="313"/>
      <c r="K163" s="313"/>
      <c r="L163" s="313"/>
      <c r="M163" s="313"/>
      <c r="N163" s="313"/>
    </row>
    <row r="164" spans="8:14" x14ac:dyDescent="0.3">
      <c r="H164" s="313"/>
      <c r="I164" s="313"/>
      <c r="J164" s="313"/>
      <c r="K164" s="313"/>
      <c r="L164" s="313"/>
      <c r="M164" s="313"/>
      <c r="N164" s="313"/>
    </row>
    <row r="165" spans="8:14" x14ac:dyDescent="0.3">
      <c r="H165" s="313"/>
      <c r="I165" s="313"/>
      <c r="J165" s="313"/>
      <c r="K165" s="313"/>
      <c r="L165" s="313"/>
      <c r="M165" s="313"/>
      <c r="N165" s="313"/>
    </row>
    <row r="166" spans="8:14" x14ac:dyDescent="0.3">
      <c r="H166" s="313"/>
      <c r="I166" s="313"/>
      <c r="J166" s="313"/>
      <c r="K166" s="313"/>
      <c r="L166" s="313"/>
      <c r="M166" s="313"/>
      <c r="N166" s="313"/>
    </row>
    <row r="167" spans="8:14" x14ac:dyDescent="0.3">
      <c r="H167" s="313"/>
      <c r="I167" s="313"/>
      <c r="J167" s="313"/>
      <c r="K167" s="313"/>
      <c r="L167" s="313"/>
      <c r="M167" s="313"/>
      <c r="N167" s="313"/>
    </row>
    <row r="168" spans="8:14" x14ac:dyDescent="0.3">
      <c r="H168" s="313"/>
      <c r="I168" s="313"/>
      <c r="J168" s="313"/>
      <c r="K168" s="313"/>
      <c r="L168" s="313"/>
      <c r="M168" s="313"/>
      <c r="N168" s="313"/>
    </row>
    <row r="169" spans="8:14" x14ac:dyDescent="0.3">
      <c r="H169" s="313"/>
      <c r="I169" s="313"/>
      <c r="J169" s="313"/>
      <c r="K169" s="313"/>
      <c r="L169" s="313"/>
      <c r="M169" s="313"/>
      <c r="N169" s="313"/>
    </row>
    <row r="170" spans="8:14" x14ac:dyDescent="0.3">
      <c r="H170" s="313"/>
      <c r="I170" s="313"/>
      <c r="J170" s="313"/>
      <c r="K170" s="313"/>
      <c r="L170" s="313"/>
      <c r="M170" s="313"/>
      <c r="N170" s="313"/>
    </row>
    <row r="171" spans="8:14" x14ac:dyDescent="0.3">
      <c r="H171" s="313"/>
      <c r="I171" s="313"/>
      <c r="J171" s="313"/>
      <c r="K171" s="313"/>
      <c r="L171" s="313"/>
      <c r="M171" s="313"/>
      <c r="N171" s="313"/>
    </row>
    <row r="172" spans="8:14" x14ac:dyDescent="0.3">
      <c r="H172" s="313"/>
      <c r="I172" s="313"/>
      <c r="J172" s="313"/>
      <c r="K172" s="313"/>
      <c r="L172" s="313"/>
      <c r="M172" s="313"/>
      <c r="N172" s="313"/>
    </row>
    <row r="173" spans="8:14" x14ac:dyDescent="0.3">
      <c r="H173" s="313"/>
      <c r="I173" s="313"/>
      <c r="J173" s="313"/>
      <c r="K173" s="313"/>
      <c r="L173" s="313"/>
      <c r="M173" s="313"/>
      <c r="N173" s="313"/>
    </row>
    <row r="174" spans="8:14" x14ac:dyDescent="0.3">
      <c r="H174" s="313"/>
      <c r="I174" s="313"/>
      <c r="J174" s="313"/>
      <c r="K174" s="313"/>
      <c r="L174" s="313"/>
      <c r="M174" s="313"/>
      <c r="N174" s="313"/>
    </row>
    <row r="175" spans="8:14" x14ac:dyDescent="0.3">
      <c r="H175" s="313"/>
      <c r="I175" s="313"/>
      <c r="J175" s="313"/>
      <c r="K175" s="313"/>
      <c r="L175" s="313"/>
      <c r="M175" s="313"/>
      <c r="N175" s="313"/>
    </row>
    <row r="176" spans="8:14" x14ac:dyDescent="0.3">
      <c r="H176" s="313"/>
      <c r="I176" s="313"/>
      <c r="J176" s="313"/>
      <c r="K176" s="313"/>
      <c r="L176" s="313"/>
      <c r="M176" s="313"/>
      <c r="N176" s="313"/>
    </row>
    <row r="177" spans="8:14" x14ac:dyDescent="0.3">
      <c r="H177" s="313"/>
      <c r="I177" s="313"/>
      <c r="J177" s="313"/>
      <c r="K177" s="313"/>
      <c r="L177" s="313"/>
      <c r="M177" s="313"/>
      <c r="N177" s="313"/>
    </row>
    <row r="178" spans="8:14" x14ac:dyDescent="0.3">
      <c r="H178" s="313"/>
      <c r="I178" s="313"/>
      <c r="J178" s="313"/>
      <c r="K178" s="313"/>
      <c r="L178" s="313"/>
      <c r="M178" s="313"/>
      <c r="N178" s="313"/>
    </row>
    <row r="179" spans="8:14" x14ac:dyDescent="0.3">
      <c r="H179" s="313"/>
      <c r="I179" s="313"/>
      <c r="J179" s="313"/>
      <c r="K179" s="313"/>
      <c r="L179" s="313"/>
      <c r="M179" s="313"/>
      <c r="N179" s="313"/>
    </row>
    <row r="180" spans="8:14" x14ac:dyDescent="0.3">
      <c r="H180" s="313"/>
      <c r="I180" s="313"/>
      <c r="J180" s="313"/>
      <c r="K180" s="313"/>
      <c r="L180" s="313"/>
      <c r="M180" s="313"/>
      <c r="N180" s="313"/>
    </row>
    <row r="181" spans="8:14" x14ac:dyDescent="0.3">
      <c r="H181" s="313"/>
      <c r="I181" s="313"/>
      <c r="J181" s="313"/>
      <c r="K181" s="313"/>
      <c r="L181" s="313"/>
      <c r="M181" s="313"/>
      <c r="N181" s="313"/>
    </row>
    <row r="182" spans="8:14" x14ac:dyDescent="0.3">
      <c r="H182" s="313"/>
      <c r="I182" s="313"/>
      <c r="J182" s="313"/>
      <c r="K182" s="313"/>
      <c r="L182" s="313"/>
      <c r="M182" s="313"/>
      <c r="N182" s="313"/>
    </row>
    <row r="183" spans="8:14" x14ac:dyDescent="0.3">
      <c r="H183" s="313"/>
      <c r="I183" s="313"/>
      <c r="J183" s="313"/>
      <c r="K183" s="313"/>
      <c r="L183" s="313"/>
      <c r="M183" s="313"/>
      <c r="N183" s="313"/>
    </row>
    <row r="184" spans="8:14" x14ac:dyDescent="0.3">
      <c r="H184" s="313"/>
      <c r="I184" s="313"/>
      <c r="J184" s="313"/>
      <c r="K184" s="313"/>
      <c r="L184" s="313"/>
      <c r="M184" s="313"/>
      <c r="N184" s="313"/>
    </row>
    <row r="185" spans="8:14" x14ac:dyDescent="0.3">
      <c r="H185" s="313"/>
      <c r="I185" s="313"/>
      <c r="J185" s="313"/>
      <c r="K185" s="313"/>
      <c r="L185" s="313"/>
      <c r="M185" s="313"/>
      <c r="N185" s="313"/>
    </row>
    <row r="186" spans="8:14" x14ac:dyDescent="0.3">
      <c r="H186" s="313"/>
      <c r="I186" s="313"/>
      <c r="J186" s="313"/>
      <c r="K186" s="313"/>
      <c r="L186" s="313"/>
      <c r="M186" s="313"/>
      <c r="N186" s="313"/>
    </row>
    <row r="187" spans="8:14" x14ac:dyDescent="0.3">
      <c r="H187" s="313"/>
      <c r="I187" s="313"/>
      <c r="J187" s="313"/>
      <c r="K187" s="313"/>
      <c r="L187" s="313"/>
      <c r="M187" s="313"/>
      <c r="N187" s="313"/>
    </row>
    <row r="188" spans="8:14" x14ac:dyDescent="0.3">
      <c r="H188" s="313"/>
      <c r="I188" s="313"/>
      <c r="J188" s="313"/>
      <c r="K188" s="313"/>
      <c r="L188" s="313"/>
      <c r="M188" s="313"/>
      <c r="N188" s="313"/>
    </row>
    <row r="189" spans="8:14" x14ac:dyDescent="0.3">
      <c r="H189" s="313"/>
      <c r="I189" s="313"/>
      <c r="J189" s="313"/>
      <c r="K189" s="313"/>
      <c r="L189" s="313"/>
      <c r="M189" s="313"/>
      <c r="N189" s="313"/>
    </row>
    <row r="190" spans="8:14" x14ac:dyDescent="0.3">
      <c r="H190" s="313"/>
      <c r="I190" s="313"/>
      <c r="J190" s="313"/>
      <c r="K190" s="313"/>
      <c r="L190" s="313"/>
      <c r="M190" s="313"/>
      <c r="N190" s="313"/>
    </row>
    <row r="191" spans="8:14" x14ac:dyDescent="0.3">
      <c r="H191" s="313"/>
      <c r="I191" s="313"/>
      <c r="J191" s="313"/>
      <c r="K191" s="313"/>
      <c r="L191" s="313"/>
      <c r="M191" s="313"/>
      <c r="N191" s="313"/>
    </row>
    <row r="192" spans="8:14" x14ac:dyDescent="0.3">
      <c r="H192" s="313"/>
      <c r="I192" s="313"/>
      <c r="J192" s="313"/>
      <c r="K192" s="313"/>
      <c r="L192" s="313"/>
      <c r="M192" s="313"/>
      <c r="N192" s="313"/>
    </row>
    <row r="193" spans="8:14" x14ac:dyDescent="0.3">
      <c r="H193" s="313"/>
      <c r="I193" s="313"/>
      <c r="J193" s="313"/>
      <c r="K193" s="313"/>
      <c r="L193" s="313"/>
      <c r="M193" s="313"/>
      <c r="N193" s="313"/>
    </row>
    <row r="194" spans="8:14" x14ac:dyDescent="0.3">
      <c r="H194" s="313"/>
      <c r="I194" s="313"/>
      <c r="J194" s="313"/>
      <c r="K194" s="313"/>
      <c r="L194" s="313"/>
      <c r="M194" s="313"/>
      <c r="N194" s="313"/>
    </row>
    <row r="195" spans="8:14" x14ac:dyDescent="0.3">
      <c r="H195" s="313"/>
      <c r="I195" s="313"/>
      <c r="J195" s="313"/>
      <c r="K195" s="313"/>
      <c r="L195" s="313"/>
      <c r="M195" s="313"/>
      <c r="N195" s="313"/>
    </row>
    <row r="196" spans="8:14" x14ac:dyDescent="0.3">
      <c r="H196" s="313"/>
      <c r="I196" s="313"/>
      <c r="J196" s="313"/>
      <c r="K196" s="313"/>
      <c r="L196" s="313"/>
      <c r="M196" s="313"/>
      <c r="N196" s="313"/>
    </row>
    <row r="197" spans="8:14" x14ac:dyDescent="0.3">
      <c r="H197" s="313"/>
      <c r="I197" s="313"/>
      <c r="J197" s="313"/>
      <c r="K197" s="313"/>
      <c r="L197" s="313"/>
      <c r="M197" s="313"/>
      <c r="N197" s="313"/>
    </row>
    <row r="198" spans="8:14" x14ac:dyDescent="0.3">
      <c r="H198" s="313"/>
      <c r="I198" s="313"/>
      <c r="J198" s="313"/>
      <c r="K198" s="313"/>
      <c r="L198" s="313"/>
      <c r="M198" s="313"/>
      <c r="N198" s="313"/>
    </row>
    <row r="199" spans="8:14" x14ac:dyDescent="0.3">
      <c r="H199" s="313"/>
      <c r="I199" s="313"/>
      <c r="J199" s="313"/>
      <c r="K199" s="313"/>
      <c r="L199" s="313"/>
      <c r="M199" s="313"/>
      <c r="N199" s="313"/>
    </row>
    <row r="200" spans="8:14" x14ac:dyDescent="0.3">
      <c r="H200" s="313"/>
      <c r="I200" s="313"/>
      <c r="J200" s="313"/>
      <c r="K200" s="313"/>
      <c r="L200" s="313"/>
      <c r="M200" s="313"/>
      <c r="N200" s="313"/>
    </row>
    <row r="201" spans="8:14" x14ac:dyDescent="0.3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45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945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946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947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948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949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950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951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952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953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949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947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952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942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35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4" t="s">
        <v>145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35">
      <c r="A8" s="14"/>
      <c r="B8" s="49" t="s">
        <v>40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35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5" t="s">
        <v>144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138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