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538A0B7D-3317-49FC-A3A8-0D4C3C4B864D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Opleidingsplan!$A$1:$DJ$84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7" i="2" l="1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BK65" i="2"/>
  <c r="BK66" i="2"/>
  <c r="BK67" i="2"/>
  <c r="BK68" i="2"/>
  <c r="BK69" i="2"/>
  <c r="BK70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D6" i="2"/>
  <c r="B5" i="14" s="1"/>
  <c r="DI67" i="2" l="1"/>
  <c r="DI63" i="2"/>
  <c r="DI59" i="2"/>
  <c r="DI70" i="2"/>
  <c r="DI66" i="2"/>
  <c r="DI62" i="2"/>
  <c r="DI58" i="2"/>
  <c r="DI69" i="2"/>
  <c r="DI65" i="2"/>
  <c r="DI61" i="2"/>
  <c r="DI57" i="2"/>
  <c r="DI68" i="2"/>
  <c r="DI64" i="2"/>
  <c r="DI60" i="2"/>
  <c r="CK74" i="2"/>
  <c r="CK75" i="2"/>
  <c r="CK73" i="2"/>
  <c r="CI74" i="2"/>
  <c r="CI75" i="2"/>
  <c r="CI73" i="2"/>
  <c r="CH74" i="2"/>
  <c r="CH75" i="2"/>
  <c r="CH73" i="2"/>
  <c r="CJ56" i="2"/>
  <c r="CI41" i="2"/>
  <c r="CI42" i="2"/>
  <c r="CI40" i="2"/>
  <c r="CK34" i="2"/>
  <c r="CK36" i="2"/>
  <c r="CK32" i="2"/>
  <c r="CH34" i="2"/>
  <c r="CH36" i="2"/>
  <c r="CH32" i="2"/>
  <c r="CK24" i="2"/>
  <c r="CK25" i="2"/>
  <c r="CK29" i="2"/>
  <c r="CK23" i="2"/>
  <c r="CH24" i="2"/>
  <c r="CH25" i="2"/>
  <c r="CH29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H5" i="10" s="1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7" i="2"/>
  <c r="DE77" i="2"/>
  <c r="DD77" i="2"/>
  <c r="DC77" i="2"/>
  <c r="DB77" i="2"/>
  <c r="CZ77" i="2"/>
  <c r="CY77" i="2"/>
  <c r="CX77" i="2"/>
  <c r="CW77" i="2"/>
  <c r="CU77" i="2"/>
  <c r="CT77" i="2"/>
  <c r="CS77" i="2"/>
  <c r="CR77" i="2"/>
  <c r="CP77" i="2"/>
  <c r="CO77" i="2"/>
  <c r="CN77" i="2"/>
  <c r="CM77" i="2"/>
  <c r="DB12" i="2"/>
  <c r="CZ79" i="2" l="1"/>
  <c r="CP79" i="2"/>
  <c r="CU79" i="2"/>
  <c r="DE79" i="2"/>
  <c r="CK77" i="2"/>
  <c r="R77" i="2"/>
  <c r="Q77" i="2"/>
  <c r="P7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8" i="10"/>
  <c r="AT7" i="10"/>
  <c r="AY7" i="10"/>
  <c r="G21" i="10"/>
  <c r="H10" i="10" l="1"/>
  <c r="D84" i="2"/>
  <c r="D83" i="2"/>
  <c r="D82" i="2"/>
  <c r="K68" i="10"/>
  <c r="K67" i="10"/>
  <c r="K66" i="10"/>
  <c r="W11" i="10" l="1"/>
  <c r="X11" i="10" s="1"/>
  <c r="W10" i="10"/>
  <c r="L56" i="2"/>
  <c r="B16" i="17"/>
  <c r="R15" i="17"/>
  <c r="N15" i="17"/>
  <c r="J15" i="17"/>
  <c r="F15" i="17"/>
  <c r="V14" i="17"/>
  <c r="V13" i="17"/>
  <c r="X10" i="10" l="1"/>
  <c r="F18" i="10"/>
  <c r="V15" i="17"/>
  <c r="BL75" i="2"/>
  <c r="BJ75" i="2"/>
  <c r="BI75" i="2"/>
  <c r="BL74" i="2"/>
  <c r="BJ74" i="2"/>
  <c r="BI74" i="2"/>
  <c r="BL73" i="2"/>
  <c r="BJ73" i="2"/>
  <c r="BI73" i="2"/>
  <c r="BJ41" i="2"/>
  <c r="BJ40" i="2"/>
  <c r="BL36" i="2"/>
  <c r="BL34" i="2"/>
  <c r="DG34" i="2"/>
  <c r="BL32" i="2"/>
  <c r="BL29" i="2"/>
  <c r="BL25" i="2"/>
  <c r="BI25" i="2"/>
  <c r="BL24" i="2"/>
  <c r="BL23" i="2"/>
  <c r="BL20" i="2"/>
  <c r="BL19" i="2"/>
  <c r="BL18" i="2"/>
  <c r="BL17" i="2"/>
  <c r="CC12" i="2"/>
  <c r="AL75" i="2"/>
  <c r="AJ75" i="2"/>
  <c r="AI75" i="2"/>
  <c r="AL74" i="2"/>
  <c r="AJ74" i="2"/>
  <c r="AI74" i="2"/>
  <c r="AL73" i="2"/>
  <c r="AJ73" i="2"/>
  <c r="AI73" i="2"/>
  <c r="AK56" i="2"/>
  <c r="DI56" i="2" s="1"/>
  <c r="AJ42" i="2"/>
  <c r="AJ40" i="2"/>
  <c r="AL36" i="2"/>
  <c r="AL34" i="2"/>
  <c r="AL32" i="2"/>
  <c r="AL29" i="2"/>
  <c r="AL25" i="2"/>
  <c r="AL24" i="2"/>
  <c r="AL23" i="2"/>
  <c r="AL20" i="2"/>
  <c r="DG20" i="2"/>
  <c r="AL19" i="2"/>
  <c r="AL18" i="2"/>
  <c r="DG18" i="2"/>
  <c r="AL17" i="2"/>
  <c r="DG17" i="2"/>
  <c r="BC12" i="2"/>
  <c r="K74" i="2"/>
  <c r="K75" i="2"/>
  <c r="K73" i="2"/>
  <c r="K41" i="2"/>
  <c r="DH41" i="2" s="1"/>
  <c r="K42" i="2"/>
  <c r="D5" i="2"/>
  <c r="D8" i="2"/>
  <c r="D9" i="2"/>
  <c r="D10" i="2"/>
  <c r="M18" i="2"/>
  <c r="M19" i="2"/>
  <c r="DJ19" i="2" s="1"/>
  <c r="M20" i="2"/>
  <c r="M23" i="2"/>
  <c r="M24" i="2"/>
  <c r="M25" i="2"/>
  <c r="M29" i="2"/>
  <c r="M32" i="2"/>
  <c r="M34" i="2"/>
  <c r="M36" i="2"/>
  <c r="M73" i="2"/>
  <c r="M74" i="2"/>
  <c r="M75" i="2"/>
  <c r="DG24" i="2"/>
  <c r="J73" i="2"/>
  <c r="J74" i="2"/>
  <c r="J75" i="2"/>
  <c r="DG19" i="2"/>
  <c r="CF77" i="2"/>
  <c r="CE77" i="2"/>
  <c r="CD77" i="2"/>
  <c r="CC77" i="2"/>
  <c r="CA77" i="2"/>
  <c r="BZ77" i="2"/>
  <c r="BY77" i="2"/>
  <c r="BX77" i="2"/>
  <c r="BV77" i="2"/>
  <c r="BU77" i="2"/>
  <c r="BT77" i="2"/>
  <c r="BS77" i="2"/>
  <c r="BQ77" i="2"/>
  <c r="BP77" i="2"/>
  <c r="BO77" i="2"/>
  <c r="BN77" i="2"/>
  <c r="BF77" i="2"/>
  <c r="BE77" i="2"/>
  <c r="BD77" i="2"/>
  <c r="BC77" i="2"/>
  <c r="BA77" i="2"/>
  <c r="AZ77" i="2"/>
  <c r="AY77" i="2"/>
  <c r="AX77" i="2"/>
  <c r="AV77" i="2"/>
  <c r="AU77" i="2"/>
  <c r="AT77" i="2"/>
  <c r="AS77" i="2"/>
  <c r="AQ77" i="2"/>
  <c r="AP77" i="2"/>
  <c r="AO77" i="2"/>
  <c r="AN77" i="2"/>
  <c r="DG74" i="2" l="1"/>
  <c r="DH75" i="2"/>
  <c r="DJ34" i="2"/>
  <c r="DJ23" i="2"/>
  <c r="DJ25" i="2"/>
  <c r="DJ74" i="2"/>
  <c r="DJ32" i="2"/>
  <c r="DJ29" i="2"/>
  <c r="DJ18" i="2"/>
  <c r="DJ73" i="2"/>
  <c r="DJ36" i="2"/>
  <c r="DJ20" i="2"/>
  <c r="DJ75" i="2"/>
  <c r="DH42" i="2"/>
  <c r="DH74" i="2"/>
  <c r="DJ24" i="2"/>
  <c r="DH73" i="2"/>
  <c r="DG73" i="2"/>
  <c r="DG32" i="2"/>
  <c r="DG29" i="2"/>
  <c r="DG23" i="2"/>
  <c r="DH40" i="2"/>
  <c r="DG75" i="2"/>
  <c r="DG36" i="2"/>
  <c r="DG25" i="2"/>
  <c r="BL77" i="2"/>
  <c r="AL77" i="2"/>
  <c r="BV79" i="2"/>
  <c r="CF79" i="2"/>
  <c r="BI77" i="2"/>
  <c r="O27" i="10" s="1"/>
  <c r="BQ79" i="2"/>
  <c r="AJ77" i="2"/>
  <c r="K41" i="10" s="1"/>
  <c r="AI77" i="2"/>
  <c r="K25" i="10" s="1"/>
  <c r="J77" i="2"/>
  <c r="AK77" i="2"/>
  <c r="BJ77" i="2"/>
  <c r="O43" i="10" s="1"/>
  <c r="BK77" i="2"/>
  <c r="CA79" i="2"/>
  <c r="AV79" i="2"/>
  <c r="BF79" i="2"/>
  <c r="AQ79" i="2"/>
  <c r="BA79" i="2"/>
  <c r="M17" i="2"/>
  <c r="DJ17" i="2" s="1"/>
  <c r="W77" i="2"/>
  <c r="V77" i="2"/>
  <c r="U77" i="2"/>
  <c r="T77" i="2"/>
  <c r="O77" i="2"/>
  <c r="R79" i="2" s="1"/>
  <c r="L77" i="2"/>
  <c r="K77" i="2"/>
  <c r="G39" i="10" s="1"/>
  <c r="BL79" i="2" l="1"/>
  <c r="AL79" i="2"/>
  <c r="CJ77" i="2"/>
  <c r="CI77" i="2"/>
  <c r="S45" i="10" s="1"/>
  <c r="DH77" i="2"/>
  <c r="CH77" i="2"/>
  <c r="S29" i="10" s="1"/>
  <c r="DG77" i="2"/>
  <c r="W79" i="2"/>
  <c r="DI77" i="2"/>
  <c r="D7" i="2"/>
  <c r="CK79" i="2" l="1"/>
  <c r="DJ7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7" i="2"/>
  <c r="Z77" i="2"/>
  <c r="AA77" i="2"/>
  <c r="AB77" i="2"/>
  <c r="AD77" i="2"/>
  <c r="AE77" i="2"/>
  <c r="AF77" i="2"/>
  <c r="AG77" i="2"/>
  <c r="AB79" i="2" l="1"/>
  <c r="AG79" i="2"/>
  <c r="M77" i="2"/>
  <c r="M79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<sst xmlns="http://schemas.openxmlformats.org/spreadsheetml/2006/main" count="3237" uniqueCount="969">
  <si>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</si>
  <si>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</si>
  <si>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</si>
  <si>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</si>
  <si>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</si>
  <si>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</si>
  <si>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</si>
  <si>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</si>
  <si>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</si>
  <si>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</si>
  <si>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</si>
  <si>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</si>
  <si>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</si>
  <si>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</si>
  <si>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</si>
  <si>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</si>
  <si>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</si>
  <si>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</si>
  <si>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</si>
  <si>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</si>
  <si>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</si>
  <si>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</si>
  <si>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</si>
  <si>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</si>
  <si>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</si>
  <si>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</si>
  <si>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</si>
  <si>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</si>
  <si>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</si>
  <si>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</si>
  <si>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</si>
  <si>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</si>
  <si>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</si>
  <si>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</si>
  <si>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</si>
  <si>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</si>
  <si>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</si>
  <si>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</si>
  <si>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</si>
  <si>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</si>
  <si>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</si>
  <si>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</si>
  <si>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</si>
  <si>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</si>
  <si>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</si>
  <si>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</si>
  <si>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</si>
  <si>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</si>
  <si>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</si>
  <si>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</si>
  <si>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</si>
  <si>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</si>
  <si>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</si>
  <si>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</si>
  <si>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</si>
  <si>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</si>
  <si>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</si>
  <si>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</si>
  <si>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</si>
  <si>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</si>
  <si>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</si>
  <si>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</si>
  <si>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</si>
  <si>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</si>
  <si>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</si>
  <si>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</si>
  <si>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</si>
  <si>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</si>
  <si>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</si>
  <si>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</si>
  <si>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</si>
  <si>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</si>
  <si>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</si>
  <si>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</si>
  <si>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</si>
  <si>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</si>
  <si>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</si>
  <si>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</si>
  <si>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</si>
  <si>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</si>
  <si>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</si>
  <si>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</si>
  <si>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</si>
  <si>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</si>
  <si>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</si>
  <si>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</si>
  <si>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</si>
  <si>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</si>
  <si>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</si>
  <si>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</si>
  <si>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</si>
  <si>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</si>
  <si>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</si>
  <si>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</si>
  <si>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</si>
  <si>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</si>
  <si>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</si>
  <si>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</si>
  <si>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</si>
  <si>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</si>
  <si>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</si>
  <si>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</si>
  <si>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</si>
  <si>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</si>
  <si>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</si>
  <si>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</si>
  <si>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</si>
  <si>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</si>
  <si>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</si>
  <si>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</si>
  <si>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</si>
  <si>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</si>
  <si>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</si>
  <si>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</si>
  <si>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</si>
  <si>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</si>
  <si>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</si>
  <si>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</si>
  <si>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</si>
  <si>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</si>
  <si>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</si>
  <si>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</si>
  <si>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</si>
  <si>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</si>
  <si>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</si>
  <si>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</si>
  <si>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</si>
  <si>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</si>
  <si>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</si>
  <si>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</si>
  <si>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</si>
  <si>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</si>
  <si>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</si>
  <si>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</si>
  <si>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</si>
  <si>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</si>
  <si>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</si>
  <si>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</si>
  <si>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</si>
  <si>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</si>
  <si>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</si>
  <si>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</si>
  <si>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</si>
  <si>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</si>
  <si>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</si>
  <si>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</si>
  <si>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</si>
  <si>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</si>
  <si>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</si>
  <si>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</si>
  <si>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</si>
  <si>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</si>
  <si>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</si>
  <si>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</si>
  <si>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</si>
  <si>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</si>
  <si>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</si>
  <si>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</si>
  <si>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</si>
  <si>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</si>
  <si>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</si>
  <si>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</si>
  <si>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</si>
  <si>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</si>
  <si>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</si>
  <si>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</si>
  <si>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</si>
  <si>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</si>
  <si>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</si>
  <si>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</si>
  <si>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</si>
  <si>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</si>
  <si>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</si>
  <si>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</si>
  <si>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</si>
  <si>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</si>
  <si>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</si>
  <si>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</si>
  <si>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</si>
  <si>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</si>
  <si>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</si>
  <si>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</si>
  <si>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</si>
  <si>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</si>
  <si>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</si>
  <si>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</si>
  <si>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</si>
  <si>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</si>
  <si>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</si>
  <si>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</si>
  <si>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</si>
  <si>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</si>
  <si>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</si>
  <si>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</si>
  <si>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</si>
  <si>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</si>
  <si>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</si>
  <si>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</si>
  <si>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</si>
  <si>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</si>
  <si>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</si>
  <si>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</si>
  <si>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</si>
  <si>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</si>
  <si>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</si>
  <si>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</si>
  <si>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</si>
  <si>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</si>
  <si>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</si>
  <si>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</si>
  <si>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</si>
  <si>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</si>
  <si>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</si>
  <si>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</si>
  <si>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</si>
  <si>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</si>
  <si>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</si>
  <si>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</si>
  <si>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</si>
  <si>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</si>
  <si>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</si>
  <si>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</si>
  <si>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</si>
  <si>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</si>
  <si>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</si>
  <si>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</si>
  <si>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</si>
  <si>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</si>
  <si>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</si>
  <si>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</si>
  <si>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</si>
  <si>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</si>
  <si>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</si>
  <si>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</si>
  <si>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</si>
  <si>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</si>
  <si>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</si>
  <si>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</si>
  <si>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</si>
  <si>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</si>
  <si>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</si>
  <si>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</si>
  <si>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</si>
  <si>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</si>
  <si>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</si>
  <si>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</si>
  <si>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</si>
  <si>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</si>
  <si>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</si>
  <si>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</si>
  <si>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</si>
  <si>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</si>
  <si>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</si>
  <si>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</si>
  <si>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</si>
  <si>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</si>
  <si>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</si>
  <si>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</si>
  <si>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</si>
  <si>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</si>
  <si>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</si>
  <si>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</si>
  <si>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</si>
  <si>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</si>
  <si>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</si>
  <si>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</si>
  <si>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</si>
  <si>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</si>
  <si>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</si>
  <si>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</si>
  <si>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</si>
  <si>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</si>
  <si>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</si>
  <si>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</si>
  <si>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</si>
  <si>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</si>
  <si>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</si>
  <si>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</si>
  <si>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</si>
  <si>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</si>
  <si>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</si>
  <si>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</si>
  <si>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</si>
  <si>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</si>
  <si>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</si>
  <si>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</si>
  <si>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</si>
  <si>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</si>
  <si>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</si>
  <si>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</si>
  <si>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</si>
  <si>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</si>
  <si>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</si>
  <si>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</si>
  <si>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</si>
  <si>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</si>
  <si>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</si>
  <si>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</si>
  <si>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</si>
  <si>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</si>
  <si>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</si>
  <si>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</si>
  <si>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</si>
  <si>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</si>
  <si>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</si>
  <si>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</si>
  <si>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</si>
  <si>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</si>
  <si>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</si>
  <si>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</si>
  <si>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</si>
  <si>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</si>
  <si>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</si>
  <si>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</si>
  <si>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</si>
  <si>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</si>
  <si>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</si>
  <si>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</si>
  <si>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</si>
  <si>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</si>
  <si>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</si>
  <si>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</si>
  <si>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</si>
  <si>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</si>
  <si>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</si>
  <si>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</si>
  <si>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</si>
  <si>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</si>
  <si>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</si>
  <si>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</si>
  <si>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</si>
  <si>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</si>
  <si>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</si>
  <si>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</si>
  <si>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</si>
  <si>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</si>
  <si>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</si>
  <si>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</si>
  <si>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</si>
  <si>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</si>
  <si>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</si>
  <si>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</si>
  <si>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</si>
  <si>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</si>
  <si>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</si>
  <si>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</si>
  <si>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</si>
  <si>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</si>
  <si>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</si>
  <si>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</si>
  <si>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</si>
  <si>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</si>
  <si>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</si>
  <si>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</si>
  <si>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</si>
  <si>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</si>
  <si>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</si>
  <si>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</si>
  <si>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</si>
  <si>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</si>
  <si>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</si>
  <si>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</si>
  <si>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</si>
  <si>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</si>
  <si>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</si>
  <si>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</si>
  <si>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</si>
  <si>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</si>
  <si>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</si>
  <si>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</si>
  <si>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</si>
  <si>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</si>
  <si>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</si>
  <si>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</si>
  <si>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</si>
  <si>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</si>
  <si>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</si>
  <si>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</si>
  <si>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</si>
  <si>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</si>
  <si>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</si>
  <si>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</si>
  <si>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</si>
  <si>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</si>
  <si>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</si>
  <si>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</si>
  <si>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</si>
  <si>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</si>
  <si>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</si>
  <si>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</si>
  <si>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</si>
  <si>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</si>
  <si>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</si>
  <si>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</si>
  <si>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</si>
  <si>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</si>
  <si>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</si>
  <si>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</si>
  <si>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</si>
  <si>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</si>
  <si>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</si>
  <si>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</si>
  <si>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</si>
  <si>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</si>
  <si>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</si>
  <si>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</si>
  <si>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</si>
  <si>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</si>
  <si>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</si>
  <si>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</si>
  <si>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</si>
  <si>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</si>
  <si>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</si>
  <si>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</si>
  <si>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</si>
  <si>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</si>
  <si>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</si>
  <si>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</si>
  <si>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</si>
  <si>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</si>
  <si>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</si>
  <si>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</si>
  <si>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</si>
  <si>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</si>
  <si>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</si>
  <si>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</si>
  <si>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</si>
  <si>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</si>
  <si>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</si>
  <si>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</si>
  <si>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</si>
  <si>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</si>
  <si>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</si>
  <si>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</si>
  <si>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</si>
  <si>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</si>
  <si>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</si>
  <si>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</si>
  <si>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</si>
  <si>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</si>
  <si>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</si>
  <si>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</si>
  <si>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</si>
  <si>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</si>
  <si>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</si>
  <si>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</si>
  <si>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</si>
  <si>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</si>
  <si>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</si>
  <si>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</si>
  <si>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</si>
  <si>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</si>
  <si>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</si>
  <si>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</si>
  <si>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</si>
  <si>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</si>
  <si>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</si>
  <si>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</si>
  <si>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</si>
  <si>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</si>
  <si>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</si>
  <si>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</si>
  <si>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</si>
  <si>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</si>
  <si>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</si>
  <si>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</si>
  <si>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</si>
  <si>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</si>
  <si>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</si>
  <si>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</si>
  <si>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</si>
  <si>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</si>
  <si>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</si>
  <si>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</si>
  <si>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</si>
  <si>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</si>
  <si>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</si>
  <si>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</si>
  <si>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</si>
  <si>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</si>
  <si>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</si>
  <si>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</si>
  <si>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</si>
  <si>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</si>
  <si>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</si>
  <si>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</si>
  <si>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</si>
  <si>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</si>
  <si>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</si>
  <si>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</si>
  <si>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</si>
  <si>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</si>
  <si>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</si>
  <si>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</si>
  <si>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</si>
  <si>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</si>
  <si>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</si>
  <si>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</si>
  <si>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</si>
  <si>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</si>
  <si>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</si>
  <si>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</si>
  <si>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</si>
  <si>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</si>
  <si>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</si>
  <si>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</si>
  <si>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</si>
  <si>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</si>
  <si>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</si>
  <si>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</si>
  <si>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</si>
  <si>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</si>
  <si>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</si>
  <si>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</si>
  <si>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</si>
  <si>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</si>
  <si>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</si>
  <si>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</si>
  <si>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</si>
  <si>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</si>
  <si>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</si>
  <si>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</si>
  <si>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</si>
  <si>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</si>
  <si>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</si>
  <si>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</si>
  <si>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</si>
  <si>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</si>
  <si>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</si>
  <si>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</si>
  <si>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</si>
  <si>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</si>
  <si>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</si>
  <si>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</si>
  <si>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</si>
  <si>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</si>
  <si>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</si>
  <si>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</si>
  <si>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</si>
  <si>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</si>
  <si>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</si>
  <si>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</si>
  <si>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</si>
  <si>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</si>
  <si>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</si>
  <si>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</si>
  <si>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</si>
  <si>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</si>
  <si>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</si>
  <si>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</si>
  <si>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</si>
  <si>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</si>
  <si>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</si>
  <si>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</si>
  <si>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</si>
  <si>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</si>
  <si>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</si>
  <si>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</si>
  <si>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</si>
  <si>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</si>
  <si>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</si>
  <si>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</si>
  <si>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</si>
  <si>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</si>
  <si>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</si>
  <si>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</si>
  <si>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</si>
  <si>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</si>
  <si>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</si>
  <si>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</si>
  <si>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</si>
  <si>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</si>
  <si>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</si>
  <si>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</si>
  <si>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</si>
  <si>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</si>
  <si>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</si>
  <si>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</si>
  <si>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</si>
  <si>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</si>
  <si>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</si>
  <si>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</si>
  <si>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</si>
  <si>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</si>
  <si>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</si>
  <si>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</si>
  <si>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</si>
  <si>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</si>
  <si>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</si>
  <si>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</si>
  <si>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</si>
  <si>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</si>
  <si>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</si>
  <si>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</si>
  <si>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</si>
  <si>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</si>
  <si>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</si>
  <si>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</si>
  <si>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</si>
  <si>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</si>
  <si>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</si>
  <si>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</si>
  <si>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</si>
  <si>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</si>
  <si>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</si>
  <si>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</si>
  <si>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</si>
  <si>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</si>
  <si>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</si>
  <si>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</si>
  <si>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</si>
  <si>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</si>
  <si>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</si>
  <si>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</si>
  <si>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</si>
  <si>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</si>
  <si>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</si>
  <si>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</si>
  <si>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</si>
  <si>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</si>
  <si>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</si>
  <si>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</si>
  <si>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</si>
  <si>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</si>
  <si>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</si>
  <si>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</si>
  <si>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</si>
  <si>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</si>
  <si>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</si>
  <si>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</si>
  <si>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</si>
  <si>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</si>
  <si>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</si>
  <si>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</si>
  <si>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</si>
  <si>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</si>
  <si>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</si>
  <si>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</si>
  <si>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</si>
  <si>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</si>
  <si>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</si>
  <si>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</si>
  <si>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</si>
  <si>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</si>
  <si>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</si>
  <si>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</si>
  <si>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</si>
  <si>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</si>
  <si>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</si>
  <si>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</si>
  <si>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</si>
  <si>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</si>
  <si>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</si>
  <si>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</si>
  <si>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</si>
  <si>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</si>
  <si>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</si>
  <si>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</si>
  <si>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</si>
  <si>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</si>
  <si>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</si>
  <si>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</si>
  <si>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</si>
  <si>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</si>
  <si>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</si>
  <si>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</si>
  <si>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</si>
  <si>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</si>
  <si>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</si>
  <si>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</si>
  <si>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</si>
  <si>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</si>
  <si>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</si>
  <si>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</si>
  <si>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</si>
  <si>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</si>
  <si>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</si>
  <si>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</si>
  <si>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</si>
  <si>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</si>
  <si>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</si>
  <si>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</si>
  <si>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</si>
  <si>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</si>
  <si>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</si>
  <si>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</si>
  <si>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</si>
  <si>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</si>
  <si>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</si>
  <si>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</si>
  <si>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</si>
  <si>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</si>
  <si>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</si>
  <si>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</si>
  <si>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</si>
  <si>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</si>
  <si>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</si>
  <si>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</si>
  <si>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</si>
  <si>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</si>
  <si>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</si>
  <si>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</si>
  <si>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</si>
  <si>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</si>
  <si>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</si>
  <si>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</si>
  <si>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</si>
  <si>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</si>
  <si>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</si>
  <si>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</si>
  <si>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</si>
  <si>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</si>
  <si>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</si>
  <si>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</si>
  <si>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</si>
  <si>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</si>
  <si>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</si>
  <si>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</si>
  <si>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</si>
  <si>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</si>
  <si>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</si>
  <si>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</si>
  <si>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</si>
  <si>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</si>
  <si>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</si>
  <si>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</si>
  <si>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</si>
  <si>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</si>
  <si>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</si>
  <si>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</si>
  <si>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</si>
  <si>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</si>
  <si>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</si>
  <si>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</si>
  <si>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</si>
  <si>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</si>
  <si>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</si>
  <si>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</si>
  <si>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</si>
  <si>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</si>
  <si>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</si>
  <si>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</si>
  <si>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</si>
  <si>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</si>
  <si>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</si>
  <si>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</si>
  <si>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</si>
  <si>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</si>
  <si>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</si>
  <si>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</si>
  <si>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</si>
  <si>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</si>
  <si>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</si>
  <si>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</si>
  <si>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</si>
  <si>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</si>
  <si>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</si>
  <si>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</si>
  <si>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</si>
  <si>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</si>
  <si>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</si>
  <si>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</si>
  <si>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</si>
  <si>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</si>
  <si>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</si>
  <si>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</si>
  <si>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</si>
  <si>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</si>
  <si>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</si>
  <si>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</si>
  <si>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</si>
  <si>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</si>
  <si>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</si>
  <si>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</si>
  <si>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</si>
  <si>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</si>
  <si>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</si>
  <si>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</si>
  <si>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</si>
  <si>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</si>
  <si>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</si>
  <si>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</si>
  <si>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</si>
  <si>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</si>
  <si>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</si>
  <si>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</si>
  <si>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</si>
  <si>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</si>
  <si>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</si>
  <si>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</si>
  <si>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</si>
  <si>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</si>
  <si>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</si>
  <si>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</si>
  <si>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</si>
  <si>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</si>
  <si>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</si>
  <si>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</si>
  <si>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</si>
  <si>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</si>
  <si>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</si>
  <si>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</si>
  <si>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</si>
  <si>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</si>
  <si>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</si>
  <si>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</si>
  <si>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</si>
  <si>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</si>
  <si>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</si>
  <si>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</si>
  <si>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</si>
  <si>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</si>
  <si>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</si>
  <si>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</si>
  <si>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</si>
  <si>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</si>
  <si>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</si>
  <si>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</si>
  <si>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</si>
  <si>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</si>
  <si>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</si>
  <si>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</si>
  <si>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</si>
  <si>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</si>
  <si>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</si>
  <si>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</si>
  <si>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</si>
  <si>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</si>
  <si>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</si>
  <si>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</si>
  <si>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</si>
  <si>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</si>
  <si>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</si>
  <si>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</si>
  <si>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</si>
  <si>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</si>
  <si>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</si>
  <si>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</si>
  <si>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</si>
  <si>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</si>
  <si>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</si>
  <si>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</si>
  <si>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</si>
  <si>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</si>
  <si>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</si>
  <si>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</si>
  <si>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</si>
  <si>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</si>
  <si>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</si>
  <si>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</si>
  <si>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</si>
  <si>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</si>
  <si>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</si>
  <si>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</si>
  <si>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</si>
  <si>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</si>
  <si>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</si>
  <si>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</si>
  <si>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</si>
  <si>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</si>
  <si>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</si>
  <si>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</si>
  <si>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</si>
  <si>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</si>
  <si>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</si>
  <si>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</si>
  <si>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</si>
  <si>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</si>
  <si>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</si>
  <si>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</si>
  <si>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</si>
  <si>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</si>
  <si>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</si>
  <si>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</si>
  <si>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</si>
  <si>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</si>
  <si>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</si>
  <si>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</si>
  <si>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</si>
  <si>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</si>
  <si>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</si>
  <si>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</si>
  <si>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</si>
  <si>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</si>
  <si>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</si>
  <si>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</si>
  <si>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</si>
  <si>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</si>
  <si>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</si>
  <si>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</si>
  <si>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</si>
  <si>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</si>
  <si>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</si>
  <si>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</si>
  <si>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</si>
  <si>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</si>
  <si>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</si>
  <si>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</si>
  <si>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</si>
  <si>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</si>
  <si>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</si>
  <si>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</si>
  <si>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</si>
  <si>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</si>
  <si>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</si>
  <si>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</si>
  <si>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</si>
  <si>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</si>
  <si>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</si>
  <si>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</si>
  <si>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</si>
  <si>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</si>
  <si>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</si>
  <si>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</si>
  <si>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</si>
  <si>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</si>
  <si>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</si>
  <si>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</si>
  <si>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</si>
  <si>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</si>
  <si>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</si>
  <si>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</si>
  <si>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</si>
  <si>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</si>
  <si>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</si>
  <si>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</si>
  <si>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</si>
  <si>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</si>
  <si>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</si>
  <si>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</si>
  <si>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</si>
  <si>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</si>
  <si>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</si>
  <si>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</si>
  <si>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</si>
  <si>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</si>
  <si>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</si>
  <si>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</si>
  <si>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</si>
  <si>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</si>
  <si>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</si>
  <si>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</si>
  <si>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</si>
  <si>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</si>
  <si>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</si>
  <si>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</si>
  <si>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</si>
  <si>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</si>
  <si>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A2</t>
  </si>
  <si>
    <t>Nederlands</t>
  </si>
  <si>
    <t>Engels</t>
  </si>
  <si>
    <t>LLB</t>
  </si>
  <si>
    <t>Studieloopbaanbegeleiding</t>
  </si>
  <si>
    <t>Naaldwijk</t>
  </si>
  <si>
    <t>M.P. de Groot</t>
  </si>
  <si>
    <t>Masters of Food</t>
  </si>
  <si>
    <t>Praktijklessen</t>
  </si>
  <si>
    <t>Communicatie</t>
  </si>
  <si>
    <t>Orientatie op beroep</t>
  </si>
  <si>
    <t>Engels K0803</t>
  </si>
  <si>
    <t xml:space="preserve">**  bestaat uit in elk geval een beroepsproeve, waar nodig aangevuld met vaardigheidsexamen(s) en/of kennisexamen(s). </t>
  </si>
  <si>
    <t>Inspelen op innovaties niveau-4 K0226</t>
  </si>
  <si>
    <t>Voeding &amp; de mens</t>
  </si>
  <si>
    <t>Kwaliteitszorg</t>
  </si>
  <si>
    <t>Voedingsleer</t>
  </si>
  <si>
    <t>2021-2022</t>
  </si>
  <si>
    <t>Duits K0999 of Fooddesign</t>
  </si>
  <si>
    <t>1.  K0803 Engels B2/B1                                                          2.  K0999  Duits A1/A2 Of Fooddesign                                                                  3.  K0226 Inspelen op innovaties niveau-4</t>
  </si>
  <si>
    <t xml:space="preserve">Keuze Duits of Fooddesign bij aanvang opleiding.     
minimum aantal van 15 studenten.                                                             Overige keuzedelen zijn onderdeel programma.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</si>
</sst>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0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7" zoomScale="80" zoomScaleNormal="80" workbookViewId="0">
      <selection activeCell="D13" sqref="D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874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142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883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965</v>
      </c>
      <c r="D3" s="258"/>
      <c r="E3" s="133"/>
      <c r="F3" s="326" t="s">
        <v>955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8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135</v>
      </c>
      <c r="D4" s="260" t="s">
        <v>136</v>
      </c>
      <c r="E4" s="133"/>
      <c r="F4" s="261"/>
      <c r="G4" s="262" t="s">
        <v>139</v>
      </c>
      <c r="H4" s="262"/>
      <c r="I4" s="329" t="s">
        <v>141</v>
      </c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885</v>
      </c>
      <c r="D5" s="176">
        <v>3</v>
      </c>
      <c r="E5" s="263"/>
      <c r="F5" s="332">
        <v>25464</v>
      </c>
      <c r="G5" s="333"/>
      <c r="H5" s="330" t="str">
        <f>IFERROR(VLOOKUP(F5,db_crebolijst_all!A3:S497,17),"1")</f>
        <v>Voeding 23173 (Vakexpert voeding en voorlichting)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1"/>
      <c r="Y5" s="137"/>
      <c r="AA5" s="273"/>
      <c r="AB5" s="273"/>
      <c r="AC5" s="274" t="s">
        <v>910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137</v>
      </c>
      <c r="D6" s="265" t="s">
        <v>138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875</v>
      </c>
      <c r="AU6" s="276" t="s">
        <v>868</v>
      </c>
      <c r="AV6" s="276" t="s">
        <v>876</v>
      </c>
      <c r="AW6" s="276" t="s">
        <v>876</v>
      </c>
      <c r="AX6" s="276" t="s">
        <v>878</v>
      </c>
      <c r="AY6" s="276" t="s">
        <v>879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4</v>
      </c>
      <c r="E7" s="263"/>
      <c r="F7" s="334" t="s">
        <v>140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6"/>
      <c r="Y7" s="137"/>
      <c r="AR7" s="272" t="str">
        <f>CONCATENATE(C7,";",D5+AS10)</f>
        <v>BOL;3</v>
      </c>
      <c r="AS7" s="277" t="s">
        <v>192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4" t="s">
        <v>10</v>
      </c>
      <c r="G9" s="335"/>
      <c r="H9" s="340"/>
      <c r="I9" s="129"/>
      <c r="J9" s="337" t="s">
        <v>11</v>
      </c>
      <c r="K9" s="338"/>
      <c r="L9" s="339"/>
      <c r="M9" s="129"/>
      <c r="N9" s="337" t="s">
        <v>12</v>
      </c>
      <c r="O9" s="338"/>
      <c r="P9" s="339"/>
      <c r="Q9" s="130"/>
      <c r="R9" s="337" t="s">
        <v>14</v>
      </c>
      <c r="S9" s="338"/>
      <c r="T9" s="339"/>
      <c r="U9" s="130"/>
      <c r="V9" s="334" t="s">
        <v>4</v>
      </c>
      <c r="W9" s="335"/>
      <c r="X9" s="336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0.01</v>
      </c>
      <c r="D10" s="129" t="s">
        <v>192</v>
      </c>
      <c r="E10" s="132"/>
      <c r="F10" s="133"/>
      <c r="G10" s="177">
        <v>750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500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0.01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320</v>
      </c>
      <c r="L11" s="129"/>
      <c r="M11" s="129"/>
      <c r="N11" s="129"/>
      <c r="O11" s="178">
        <v>600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1220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1050</v>
      </c>
      <c r="H12" s="129"/>
      <c r="I12" s="129"/>
      <c r="J12" s="129"/>
      <c r="K12" s="59">
        <f>SUM(K10:K11)</f>
        <v>870</v>
      </c>
      <c r="L12" s="129"/>
      <c r="M12" s="129"/>
      <c r="N12" s="129"/>
      <c r="O12" s="59">
        <f>SUM(O10:O11)</f>
        <v>1100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3020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4" t="s">
        <v>10</v>
      </c>
      <c r="G16" s="335"/>
      <c r="H16" s="336"/>
      <c r="I16" s="67"/>
      <c r="J16" s="334" t="s">
        <v>11</v>
      </c>
      <c r="K16" s="335"/>
      <c r="L16" s="336"/>
      <c r="M16" s="67"/>
      <c r="N16" s="334" t="s">
        <v>12</v>
      </c>
      <c r="O16" s="335"/>
      <c r="P16" s="336"/>
      <c r="Q16" s="68"/>
      <c r="R16" s="334" t="s">
        <v>14</v>
      </c>
      <c r="S16" s="335"/>
      <c r="T16" s="336"/>
      <c r="U16" s="68"/>
      <c r="V16" s="334" t="s">
        <v>4</v>
      </c>
      <c r="W16" s="335"/>
      <c r="X16" s="336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7" t="s">
        <v>192</v>
      </c>
      <c r="D18" s="71"/>
      <c r="F18" s="350">
        <f>IFERROR(W10*(1+$C$10),AC5)</f>
        <v>1818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69"/>
    </row>
    <row r="19" spans="2:25" ht="10.199999999999999" customHeight="1" thickBot="1" x14ac:dyDescent="0.35">
      <c r="B19" s="65"/>
      <c r="C19" s="348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8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8"/>
      <c r="D21" s="67" t="s">
        <v>28</v>
      </c>
      <c r="E21" s="76"/>
      <c r="F21" s="77"/>
      <c r="G21" s="283">
        <f>G10*(1+$C$10)</f>
        <v>757.5</v>
      </c>
      <c r="H21" s="79"/>
      <c r="I21" s="68"/>
      <c r="J21" s="80"/>
      <c r="K21" s="283">
        <f>K10*(1+$C$10)</f>
        <v>555.5</v>
      </c>
      <c r="L21" s="79"/>
      <c r="M21" s="68"/>
      <c r="N21" s="80"/>
      <c r="O21" s="283">
        <f>O10*(1+$C$10)</f>
        <v>505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48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8"/>
      <c r="D23" s="68" t="s">
        <v>16</v>
      </c>
      <c r="E23" s="82"/>
      <c r="F23" s="83"/>
      <c r="G23" s="283">
        <f>Opleidingsplan!J77</f>
        <v>705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8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8"/>
      <c r="D25" s="68" t="s">
        <v>17</v>
      </c>
      <c r="E25" s="66"/>
      <c r="F25" s="81"/>
      <c r="G25" s="68"/>
      <c r="H25" s="79"/>
      <c r="I25" s="68"/>
      <c r="J25" s="80"/>
      <c r="K25" s="283">
        <f>Opleidingsplan!AI77</f>
        <v>551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8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8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Opleidingsplan!BI77</f>
        <v>550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8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8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Opleidingsplan!CH77</f>
        <v>0</v>
      </c>
      <c r="T29" s="79"/>
      <c r="U29" s="68"/>
      <c r="V29" s="80"/>
      <c r="W29" s="78">
        <f>+G23+K25+O27+S29</f>
        <v>1806</v>
      </c>
      <c r="X29" s="79"/>
      <c r="Y29" s="69"/>
    </row>
    <row r="30" spans="2:25" ht="10.199999999999999" customHeight="1" x14ac:dyDescent="0.3">
      <c r="B30" s="65"/>
      <c r="C30" s="348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8"/>
      <c r="D31" s="67" t="s">
        <v>4</v>
      </c>
      <c r="E31" s="76"/>
      <c r="F31" s="81"/>
      <c r="G31" s="284">
        <f>+G23-G21</f>
        <v>-52.5</v>
      </c>
      <c r="H31" s="79"/>
      <c r="I31" s="68"/>
      <c r="J31" s="80"/>
      <c r="K31" s="284">
        <f>+K25-K21</f>
        <v>-4.5</v>
      </c>
      <c r="L31" s="79"/>
      <c r="M31" s="68"/>
      <c r="N31" s="80"/>
      <c r="O31" s="284">
        <f>+O27-O21</f>
        <v>45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-12</v>
      </c>
      <c r="X31" s="79"/>
      <c r="Y31" s="69"/>
    </row>
    <row r="32" spans="2:25" ht="10.199999999999999" customHeight="1" thickBot="1" x14ac:dyDescent="0.35">
      <c r="B32" s="65"/>
      <c r="C32" s="349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7" t="s">
        <v>0</v>
      </c>
      <c r="D34" s="71"/>
      <c r="F34" s="350">
        <f>W11*(1+$C$11)</f>
        <v>1232.2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69"/>
    </row>
    <row r="35" spans="2:25" ht="10.199999999999999" customHeight="1" thickBot="1" x14ac:dyDescent="0.35">
      <c r="B35" s="65"/>
      <c r="C35" s="348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8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8"/>
      <c r="D37" s="67" t="s">
        <v>28</v>
      </c>
      <c r="E37" s="76"/>
      <c r="F37" s="77"/>
      <c r="G37" s="283">
        <f>G11*(1+$C$11)</f>
        <v>303</v>
      </c>
      <c r="H37" s="69"/>
      <c r="I37" s="70"/>
      <c r="J37" s="81"/>
      <c r="K37" s="283">
        <f>K11*(1+$C$11)</f>
        <v>323.2</v>
      </c>
      <c r="L37" s="79"/>
      <c r="M37" s="68"/>
      <c r="N37" s="80"/>
      <c r="O37" s="283">
        <f>O11*(1+$C$11)</f>
        <v>606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1232.2</v>
      </c>
      <c r="X37" s="79"/>
      <c r="Y37" s="69"/>
    </row>
    <row r="38" spans="2:25" ht="10.199999999999999" customHeight="1" x14ac:dyDescent="0.3">
      <c r="B38" s="65"/>
      <c r="C38" s="348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8"/>
      <c r="D39" s="68" t="s">
        <v>16</v>
      </c>
      <c r="E39" s="82"/>
      <c r="F39" s="83"/>
      <c r="G39" s="283">
        <f>Opleidingsplan!K77</f>
        <v>320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8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8"/>
      <c r="D41" s="68" t="s">
        <v>17</v>
      </c>
      <c r="E41" s="66"/>
      <c r="F41" s="81"/>
      <c r="G41" s="68"/>
      <c r="H41" s="79"/>
      <c r="I41" s="68"/>
      <c r="J41" s="80"/>
      <c r="K41" s="283">
        <f>Opleidingsplan!AJ77</f>
        <v>350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8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8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Opleidingsplan!BJ77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8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8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Opleidingsplan!CI77</f>
        <v>0</v>
      </c>
      <c r="T45" s="79"/>
      <c r="U45" s="68"/>
      <c r="V45" s="80"/>
      <c r="W45" s="78">
        <f>+G39+K41+O43+S45</f>
        <v>1310</v>
      </c>
      <c r="X45" s="79"/>
      <c r="Y45" s="69"/>
    </row>
    <row r="46" spans="2:25" ht="10.199999999999999" customHeight="1" x14ac:dyDescent="0.3">
      <c r="B46" s="65"/>
      <c r="C46" s="348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8"/>
      <c r="D47" s="67" t="s">
        <v>4</v>
      </c>
      <c r="E47" s="76"/>
      <c r="F47" s="81"/>
      <c r="G47" s="284">
        <f>+G39-G37</f>
        <v>17</v>
      </c>
      <c r="H47" s="79"/>
      <c r="I47" s="68"/>
      <c r="J47" s="80"/>
      <c r="K47" s="284">
        <f>+K41-K37</f>
        <v>26.800000000000011</v>
      </c>
      <c r="L47" s="79"/>
      <c r="M47" s="68"/>
      <c r="N47" s="80"/>
      <c r="O47" s="284">
        <f>+O43-O37</f>
        <v>34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77.800000000000011</v>
      </c>
      <c r="X47" s="79"/>
      <c r="Y47" s="69"/>
    </row>
    <row r="48" spans="2:25" ht="10.199999999999999" customHeight="1" thickBot="1" x14ac:dyDescent="0.35">
      <c r="B48" s="65"/>
      <c r="C48" s="349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1" t="s">
        <v>4</v>
      </c>
      <c r="D50" s="71"/>
      <c r="E50" s="66"/>
      <c r="F50" s="344">
        <f>F18+F34+W12-W11-W10</f>
        <v>3050.2</v>
      </c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69"/>
    </row>
    <row r="51" spans="1:125" ht="10.199999999999999" customHeight="1" thickBot="1" x14ac:dyDescent="0.35">
      <c r="B51" s="65"/>
      <c r="C51" s="34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2"/>
      <c r="D53" s="67" t="s">
        <v>28</v>
      </c>
      <c r="E53" s="76"/>
      <c r="F53" s="77"/>
      <c r="G53" s="283">
        <f>+G21+G37</f>
        <v>1060.5</v>
      </c>
      <c r="H53" s="69"/>
      <c r="I53" s="70"/>
      <c r="J53" s="81"/>
      <c r="K53" s="283">
        <f>+K21+K37</f>
        <v>878.7</v>
      </c>
      <c r="L53" s="79"/>
      <c r="M53" s="68"/>
      <c r="N53" s="80"/>
      <c r="O53" s="283">
        <f>+O21+O37</f>
        <v>1111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3050.2</v>
      </c>
      <c r="X53" s="93"/>
      <c r="Y53" s="69"/>
      <c r="AP53" s="280"/>
    </row>
    <row r="54" spans="1:125" ht="10.199999999999999" customHeight="1" x14ac:dyDescent="0.3">
      <c r="B54" s="65"/>
      <c r="C54" s="34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2"/>
      <c r="D55" s="67" t="s">
        <v>192</v>
      </c>
      <c r="E55" s="76"/>
      <c r="F55" s="77"/>
      <c r="G55" s="283">
        <f>G23</f>
        <v>705</v>
      </c>
      <c r="H55" s="79"/>
      <c r="I55" s="68"/>
      <c r="J55" s="80"/>
      <c r="K55" s="283">
        <f>K25</f>
        <v>551</v>
      </c>
      <c r="L55" s="79"/>
      <c r="M55" s="68"/>
      <c r="N55" s="80"/>
      <c r="O55" s="283">
        <f>O27</f>
        <v>550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1806</v>
      </c>
      <c r="X55" s="93"/>
      <c r="Y55" s="69"/>
    </row>
    <row r="56" spans="1:125" ht="14.25" customHeight="1" x14ac:dyDescent="0.3">
      <c r="B56" s="65"/>
      <c r="C56" s="342"/>
      <c r="D56" s="67" t="s">
        <v>0</v>
      </c>
      <c r="E56" s="76"/>
      <c r="F56" s="77"/>
      <c r="G56" s="283">
        <f>G39</f>
        <v>320</v>
      </c>
      <c r="H56" s="79"/>
      <c r="I56" s="68"/>
      <c r="J56" s="80"/>
      <c r="K56" s="283">
        <f>K41</f>
        <v>350</v>
      </c>
      <c r="L56" s="79"/>
      <c r="M56" s="68"/>
      <c r="N56" s="80"/>
      <c r="O56" s="283">
        <f>O43</f>
        <v>640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1310</v>
      </c>
      <c r="X56" s="93"/>
      <c r="Y56" s="69"/>
    </row>
    <row r="57" spans="1:125" s="285" customFormat="1" ht="14.25" customHeight="1" x14ac:dyDescent="0.3">
      <c r="A57" s="275"/>
      <c r="B57" s="96"/>
      <c r="C57" s="34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0.42041078305519897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2"/>
      <c r="D58" s="67" t="s">
        <v>4</v>
      </c>
      <c r="E58" s="76"/>
      <c r="F58" s="81"/>
      <c r="G58" s="283">
        <f>+G55+G56</f>
        <v>1025</v>
      </c>
      <c r="H58" s="69"/>
      <c r="I58" s="70"/>
      <c r="J58" s="81"/>
      <c r="K58" s="283">
        <f>+K55+K56</f>
        <v>901</v>
      </c>
      <c r="L58" s="79"/>
      <c r="M58" s="68"/>
      <c r="N58" s="80"/>
      <c r="O58" s="283">
        <f>+O55+O56</f>
        <v>1190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3116</v>
      </c>
      <c r="X58" s="93"/>
      <c r="Y58" s="69"/>
    </row>
    <row r="59" spans="1:125" ht="10.199999999999999" customHeight="1" x14ac:dyDescent="0.3">
      <c r="B59" s="65"/>
      <c r="C59" s="34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2"/>
      <c r="D60" s="109" t="s">
        <v>132</v>
      </c>
      <c r="E60" s="76"/>
      <c r="F60" s="81"/>
      <c r="G60" s="284">
        <f>(G56+G55)-G53</f>
        <v>-35.5</v>
      </c>
      <c r="H60" s="69"/>
      <c r="I60" s="70"/>
      <c r="J60" s="81"/>
      <c r="K60" s="284">
        <f>(K56+K55)-K53</f>
        <v>22.299999999999955</v>
      </c>
      <c r="L60" s="79"/>
      <c r="M60" s="68"/>
      <c r="N60" s="80"/>
      <c r="O60" s="284">
        <f>(O56+O55)-O53</f>
        <v>79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65.799999999999955</v>
      </c>
      <c r="X60" s="93"/>
      <c r="Y60" s="69"/>
    </row>
    <row r="61" spans="1:125" ht="10.199999999999999" customHeight="1" x14ac:dyDescent="0.3">
      <c r="B61" s="65"/>
      <c r="C61" s="34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2"/>
      <c r="D62" s="109" t="s">
        <v>133</v>
      </c>
      <c r="E62" s="76"/>
      <c r="F62" s="81"/>
      <c r="G62" s="284">
        <f>G55+G56-((G21/(1+$C$10))+(G37/(1+$C$11)))</f>
        <v>-25</v>
      </c>
      <c r="H62" s="69"/>
      <c r="I62" s="70"/>
      <c r="J62" s="81"/>
      <c r="K62" s="284">
        <f>K55+K56-((K21/(1+$C$10))+(K37/(1+$C$11)))</f>
        <v>31</v>
      </c>
      <c r="L62" s="79"/>
      <c r="M62" s="68"/>
      <c r="N62" s="80"/>
      <c r="O62" s="284">
        <f>O55+O56-((O21/(1+$C$10))+(O37/(1+$C$11)))</f>
        <v>90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96</v>
      </c>
      <c r="X62" s="93"/>
      <c r="Y62" s="69"/>
    </row>
    <row r="63" spans="1:125" ht="10.199999999999999" customHeight="1" thickBot="1" x14ac:dyDescent="0.35">
      <c r="B63" s="65"/>
      <c r="C63" s="34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186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3">
        <f>Examenprogramma!$B$29</f>
        <v>44394</v>
      </c>
      <c r="L66" s="323"/>
      <c r="M66" s="323"/>
      <c r="N66" s="323"/>
      <c r="O66" s="323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4" t="str">
        <f>Examenprogramma!$B$30</f>
        <v>Naaldwijk</v>
      </c>
      <c r="L67" s="324"/>
      <c r="M67" s="324"/>
      <c r="N67" s="324"/>
      <c r="O67" s="324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5" t="str">
        <f>Examenprogramma!$B$31</f>
        <v>M.P. de Groot</v>
      </c>
      <c r="L68" s="325"/>
      <c r="M68" s="325"/>
      <c r="N68" s="325"/>
      <c r="O68" s="325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8"/>
  <sheetViews>
    <sheetView zoomScale="90" zoomScaleNormal="90" workbookViewId="0">
      <pane xSplit="3" ySplit="14" topLeftCell="D30" activePane="bottomRight" state="frozen"/>
      <selection pane="topRight" activeCell="C1" sqref="C1"/>
      <selection pane="bottomLeft" activeCell="A13" sqref="A13"/>
      <selection pane="bottomRight" activeCell="BJ36" sqref="BJ36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4" t="str">
        <f>+Opleidingseis!$C$5</f>
        <v>MBO | Greenport</v>
      </c>
      <c r="E3" s="324"/>
      <c r="F3" s="324"/>
      <c r="G3" s="324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4" t="str">
        <f>Examenprogramma!B3</f>
        <v>Naaldwijk</v>
      </c>
      <c r="E4" s="324"/>
      <c r="F4" s="324"/>
      <c r="G4" s="324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4" t="str">
        <f>Opleidingseis!F3</f>
        <v>Masters of Food</v>
      </c>
      <c r="E5" s="324"/>
      <c r="F5" s="324"/>
      <c r="G5" s="324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4" t="str">
        <f>Opleidingseis!C3</f>
        <v>2021-2022</v>
      </c>
      <c r="E6" s="324"/>
      <c r="F6" s="324"/>
      <c r="G6" s="32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4" t="str">
        <f>Opleidingseis!H5</f>
        <v>Voeding 23173 (Vakexpert voeding en voorlichting)</v>
      </c>
      <c r="E7" s="324"/>
      <c r="F7" s="324"/>
      <c r="G7" s="324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4">
        <f>Opleidingseis!F5</f>
        <v>25464</v>
      </c>
      <c r="E8" s="324"/>
      <c r="F8" s="324"/>
      <c r="G8" s="32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4" t="str">
        <f>Opleidingseis!C7</f>
        <v>BOL</v>
      </c>
      <c r="E9" s="324"/>
      <c r="F9" s="324"/>
      <c r="G9" s="324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4">
        <f>Opleidingseis!D7</f>
        <v>4</v>
      </c>
      <c r="E10" s="324"/>
      <c r="F10" s="324"/>
      <c r="G10" s="324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892</v>
      </c>
      <c r="D11" s="324">
        <f>Opleidingseis!D5</f>
        <v>3</v>
      </c>
      <c r="E11" s="324"/>
      <c r="F11" s="324"/>
      <c r="G11" s="324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2" t="s">
        <v>181</v>
      </c>
      <c r="C12" s="207"/>
      <c r="D12" s="375" t="s">
        <v>180</v>
      </c>
      <c r="E12" s="372" t="s">
        <v>180</v>
      </c>
      <c r="F12" s="372" t="s">
        <v>180</v>
      </c>
      <c r="G12" s="372" t="s">
        <v>180</v>
      </c>
      <c r="H12" s="372" t="s">
        <v>180</v>
      </c>
      <c r="I12" s="207"/>
      <c r="J12" s="368" t="s">
        <v>25</v>
      </c>
      <c r="K12" s="369"/>
      <c r="L12" s="369"/>
      <c r="M12" s="293">
        <v>1</v>
      </c>
      <c r="N12" s="207"/>
      <c r="O12" s="364" t="s">
        <v>179</v>
      </c>
      <c r="P12" s="365"/>
      <c r="Q12" s="365"/>
      <c r="R12" s="237" t="s">
        <v>893</v>
      </c>
      <c r="S12" s="207"/>
      <c r="T12" s="364" t="s">
        <v>179</v>
      </c>
      <c r="U12" s="365"/>
      <c r="V12" s="365"/>
      <c r="W12" s="237" t="s">
        <v>894</v>
      </c>
      <c r="X12" s="207"/>
      <c r="Y12" s="364" t="s">
        <v>179</v>
      </c>
      <c r="Z12" s="365"/>
      <c r="AA12" s="365"/>
      <c r="AB12" s="237" t="s">
        <v>895</v>
      </c>
      <c r="AC12" s="238"/>
      <c r="AD12" s="364" t="str">
        <f>+Y12</f>
        <v>Periode</v>
      </c>
      <c r="AE12" s="365"/>
      <c r="AF12" s="365"/>
      <c r="AG12" s="237" t="s">
        <v>896</v>
      </c>
      <c r="AH12" s="238"/>
      <c r="AI12" s="362" t="s">
        <v>25</v>
      </c>
      <c r="AJ12" s="363"/>
      <c r="AK12" s="363"/>
      <c r="AL12" s="247">
        <v>2</v>
      </c>
      <c r="AM12" s="207"/>
      <c r="AN12" s="362" t="s">
        <v>179</v>
      </c>
      <c r="AO12" s="363"/>
      <c r="AP12" s="363"/>
      <c r="AQ12" s="247" t="s">
        <v>897</v>
      </c>
      <c r="AR12" s="207"/>
      <c r="AS12" s="362" t="s">
        <v>179</v>
      </c>
      <c r="AT12" s="363"/>
      <c r="AU12" s="363"/>
      <c r="AV12" s="247" t="s">
        <v>898</v>
      </c>
      <c r="AW12" s="207"/>
      <c r="AX12" s="362" t="s">
        <v>179</v>
      </c>
      <c r="AY12" s="363"/>
      <c r="AZ12" s="363"/>
      <c r="BA12" s="247" t="s">
        <v>899</v>
      </c>
      <c r="BB12" s="238"/>
      <c r="BC12" s="362" t="str">
        <f>+AX12</f>
        <v>Periode</v>
      </c>
      <c r="BD12" s="363"/>
      <c r="BE12" s="363"/>
      <c r="BF12" s="247" t="s">
        <v>900</v>
      </c>
      <c r="BG12" s="238"/>
      <c r="BH12" s="238"/>
      <c r="BI12" s="360" t="s">
        <v>25</v>
      </c>
      <c r="BJ12" s="361"/>
      <c r="BK12" s="361"/>
      <c r="BL12" s="249">
        <v>3</v>
      </c>
      <c r="BM12" s="207"/>
      <c r="BN12" s="360" t="s">
        <v>179</v>
      </c>
      <c r="BO12" s="361"/>
      <c r="BP12" s="361"/>
      <c r="BQ12" s="249" t="s">
        <v>901</v>
      </c>
      <c r="BR12" s="207"/>
      <c r="BS12" s="360" t="s">
        <v>179</v>
      </c>
      <c r="BT12" s="361"/>
      <c r="BU12" s="361"/>
      <c r="BV12" s="249" t="s">
        <v>902</v>
      </c>
      <c r="BW12" s="207"/>
      <c r="BX12" s="360" t="s">
        <v>179</v>
      </c>
      <c r="BY12" s="361"/>
      <c r="BZ12" s="361"/>
      <c r="CA12" s="249" t="s">
        <v>903</v>
      </c>
      <c r="CB12" s="238"/>
      <c r="CC12" s="360" t="str">
        <f>+BX12</f>
        <v>Periode</v>
      </c>
      <c r="CD12" s="361"/>
      <c r="CE12" s="361"/>
      <c r="CF12" s="249" t="s">
        <v>904</v>
      </c>
      <c r="CG12" s="238"/>
      <c r="CH12" s="353" t="s">
        <v>884</v>
      </c>
      <c r="CI12" s="354"/>
      <c r="CJ12" s="354"/>
      <c r="CK12" s="251">
        <v>4</v>
      </c>
      <c r="CM12" s="353" t="s">
        <v>179</v>
      </c>
      <c r="CN12" s="354"/>
      <c r="CO12" s="354"/>
      <c r="CP12" s="251" t="s">
        <v>905</v>
      </c>
      <c r="CQ12" s="207"/>
      <c r="CR12" s="353" t="s">
        <v>179</v>
      </c>
      <c r="CS12" s="354"/>
      <c r="CT12" s="354"/>
      <c r="CU12" s="251" t="s">
        <v>906</v>
      </c>
      <c r="CV12" s="207"/>
      <c r="CW12" s="353" t="s">
        <v>179</v>
      </c>
      <c r="CX12" s="354"/>
      <c r="CY12" s="354"/>
      <c r="CZ12" s="251" t="s">
        <v>907</v>
      </c>
      <c r="DA12" s="238"/>
      <c r="DB12" s="353" t="str">
        <f>+CW12</f>
        <v>Periode</v>
      </c>
      <c r="DC12" s="354"/>
      <c r="DD12" s="354"/>
      <c r="DE12" s="251" t="s">
        <v>908</v>
      </c>
      <c r="DF12" s="238"/>
      <c r="DG12" s="384" t="s">
        <v>32</v>
      </c>
      <c r="DH12" s="385"/>
      <c r="DI12" s="385"/>
      <c r="DJ12" s="309"/>
    </row>
    <row r="13" spans="1:114" s="294" customFormat="1" ht="14.4" customHeight="1" x14ac:dyDescent="0.25">
      <c r="A13" s="370" t="s">
        <v>2</v>
      </c>
      <c r="B13" s="383"/>
      <c r="C13" s="208"/>
      <c r="D13" s="376"/>
      <c r="E13" s="373"/>
      <c r="F13" s="373"/>
      <c r="G13" s="373"/>
      <c r="H13" s="373"/>
      <c r="I13" s="208"/>
      <c r="J13" s="366" t="s">
        <v>192</v>
      </c>
      <c r="K13" s="366" t="s">
        <v>0</v>
      </c>
      <c r="L13" s="366" t="s">
        <v>185</v>
      </c>
      <c r="M13" s="366" t="s">
        <v>21</v>
      </c>
      <c r="N13" s="239"/>
      <c r="O13" s="366" t="s">
        <v>192</v>
      </c>
      <c r="P13" s="366" t="s">
        <v>0</v>
      </c>
      <c r="Q13" s="366" t="s">
        <v>185</v>
      </c>
      <c r="R13" s="366" t="s">
        <v>21</v>
      </c>
      <c r="S13" s="239"/>
      <c r="T13" s="366" t="s">
        <v>192</v>
      </c>
      <c r="U13" s="366" t="s">
        <v>0</v>
      </c>
      <c r="V13" s="366" t="s">
        <v>185</v>
      </c>
      <c r="W13" s="366" t="s">
        <v>21</v>
      </c>
      <c r="X13" s="239"/>
      <c r="Y13" s="366" t="s">
        <v>192</v>
      </c>
      <c r="Z13" s="366" t="s">
        <v>0</v>
      </c>
      <c r="AA13" s="366" t="s">
        <v>185</v>
      </c>
      <c r="AB13" s="366" t="s">
        <v>21</v>
      </c>
      <c r="AC13" s="240"/>
      <c r="AD13" s="366" t="s">
        <v>192</v>
      </c>
      <c r="AE13" s="366" t="s">
        <v>0</v>
      </c>
      <c r="AF13" s="366" t="s">
        <v>185</v>
      </c>
      <c r="AG13" s="366" t="s">
        <v>21</v>
      </c>
      <c r="AH13" s="240"/>
      <c r="AI13" s="356" t="s">
        <v>192</v>
      </c>
      <c r="AJ13" s="356" t="s">
        <v>0</v>
      </c>
      <c r="AK13" s="356" t="s">
        <v>185</v>
      </c>
      <c r="AL13" s="356" t="s">
        <v>21</v>
      </c>
      <c r="AM13" s="239"/>
      <c r="AN13" s="356" t="s">
        <v>192</v>
      </c>
      <c r="AO13" s="356" t="s">
        <v>0</v>
      </c>
      <c r="AP13" s="356" t="s">
        <v>185</v>
      </c>
      <c r="AQ13" s="356" t="s">
        <v>21</v>
      </c>
      <c r="AR13" s="239"/>
      <c r="AS13" s="356" t="s">
        <v>192</v>
      </c>
      <c r="AT13" s="356" t="s">
        <v>0</v>
      </c>
      <c r="AU13" s="356" t="s">
        <v>185</v>
      </c>
      <c r="AV13" s="356" t="s">
        <v>21</v>
      </c>
      <c r="AW13" s="239"/>
      <c r="AX13" s="356" t="s">
        <v>192</v>
      </c>
      <c r="AY13" s="356" t="s">
        <v>0</v>
      </c>
      <c r="AZ13" s="356" t="s">
        <v>185</v>
      </c>
      <c r="BA13" s="356" t="s">
        <v>21</v>
      </c>
      <c r="BB13" s="240"/>
      <c r="BC13" s="356" t="s">
        <v>192</v>
      </c>
      <c r="BD13" s="356" t="s">
        <v>0</v>
      </c>
      <c r="BE13" s="356" t="s">
        <v>185</v>
      </c>
      <c r="BF13" s="356" t="s">
        <v>21</v>
      </c>
      <c r="BG13" s="240"/>
      <c r="BH13" s="240"/>
      <c r="BI13" s="367" t="s">
        <v>192</v>
      </c>
      <c r="BJ13" s="367" t="s">
        <v>0</v>
      </c>
      <c r="BK13" s="367" t="s">
        <v>185</v>
      </c>
      <c r="BL13" s="367" t="s">
        <v>21</v>
      </c>
      <c r="BM13" s="239"/>
      <c r="BN13" s="367" t="s">
        <v>192</v>
      </c>
      <c r="BO13" s="367" t="s">
        <v>0</v>
      </c>
      <c r="BP13" s="367" t="s">
        <v>185</v>
      </c>
      <c r="BQ13" s="367" t="s">
        <v>21</v>
      </c>
      <c r="BR13" s="239"/>
      <c r="BS13" s="367" t="s">
        <v>192</v>
      </c>
      <c r="BT13" s="367" t="s">
        <v>0</v>
      </c>
      <c r="BU13" s="367" t="s">
        <v>185</v>
      </c>
      <c r="BV13" s="367" t="s">
        <v>21</v>
      </c>
      <c r="BW13" s="239"/>
      <c r="BX13" s="367" t="s">
        <v>192</v>
      </c>
      <c r="BY13" s="367" t="s">
        <v>0</v>
      </c>
      <c r="BZ13" s="367" t="s">
        <v>185</v>
      </c>
      <c r="CA13" s="367" t="s">
        <v>21</v>
      </c>
      <c r="CB13" s="240"/>
      <c r="CC13" s="367" t="s">
        <v>192</v>
      </c>
      <c r="CD13" s="367" t="s">
        <v>0</v>
      </c>
      <c r="CE13" s="367" t="s">
        <v>185</v>
      </c>
      <c r="CF13" s="367" t="s">
        <v>21</v>
      </c>
      <c r="CG13" s="240"/>
      <c r="CH13" s="355" t="s">
        <v>192</v>
      </c>
      <c r="CI13" s="355" t="s">
        <v>0</v>
      </c>
      <c r="CJ13" s="355" t="s">
        <v>185</v>
      </c>
      <c r="CK13" s="355" t="s">
        <v>21</v>
      </c>
      <c r="CM13" s="355" t="s">
        <v>192</v>
      </c>
      <c r="CN13" s="355" t="s">
        <v>0</v>
      </c>
      <c r="CO13" s="355" t="s">
        <v>185</v>
      </c>
      <c r="CP13" s="355" t="s">
        <v>21</v>
      </c>
      <c r="CQ13" s="239"/>
      <c r="CR13" s="355" t="s">
        <v>192</v>
      </c>
      <c r="CS13" s="355" t="s">
        <v>0</v>
      </c>
      <c r="CT13" s="355" t="s">
        <v>185</v>
      </c>
      <c r="CU13" s="355" t="s">
        <v>21</v>
      </c>
      <c r="CV13" s="239"/>
      <c r="CW13" s="355" t="s">
        <v>192</v>
      </c>
      <c r="CX13" s="355" t="s">
        <v>0</v>
      </c>
      <c r="CY13" s="355" t="s">
        <v>185</v>
      </c>
      <c r="CZ13" s="355" t="s">
        <v>21</v>
      </c>
      <c r="DA13" s="240"/>
      <c r="DB13" s="355" t="s">
        <v>192</v>
      </c>
      <c r="DC13" s="355" t="s">
        <v>0</v>
      </c>
      <c r="DD13" s="355" t="s">
        <v>185</v>
      </c>
      <c r="DE13" s="355" t="s">
        <v>21</v>
      </c>
      <c r="DF13" s="240"/>
      <c r="DG13" s="378" t="s">
        <v>192</v>
      </c>
      <c r="DH13" s="378" t="s">
        <v>0</v>
      </c>
      <c r="DI13" s="378" t="s">
        <v>185</v>
      </c>
      <c r="DJ13" s="378" t="s">
        <v>21</v>
      </c>
    </row>
    <row r="14" spans="1:114" s="241" customFormat="1" ht="12" x14ac:dyDescent="0.3">
      <c r="A14" s="371"/>
      <c r="B14" s="383"/>
      <c r="C14" s="209"/>
      <c r="D14" s="377"/>
      <c r="E14" s="374"/>
      <c r="F14" s="374"/>
      <c r="G14" s="374"/>
      <c r="H14" s="374"/>
      <c r="I14" s="209"/>
      <c r="J14" s="366"/>
      <c r="K14" s="366"/>
      <c r="L14" s="366"/>
      <c r="M14" s="366"/>
      <c r="N14" s="209"/>
      <c r="O14" s="366"/>
      <c r="P14" s="366"/>
      <c r="Q14" s="366"/>
      <c r="R14" s="366"/>
      <c r="S14" s="209"/>
      <c r="T14" s="366"/>
      <c r="U14" s="366"/>
      <c r="V14" s="366"/>
      <c r="W14" s="366"/>
      <c r="X14" s="209"/>
      <c r="Y14" s="366"/>
      <c r="Z14" s="366"/>
      <c r="AA14" s="366"/>
      <c r="AB14" s="366"/>
      <c r="AD14" s="366"/>
      <c r="AE14" s="366"/>
      <c r="AF14" s="366"/>
      <c r="AG14" s="366"/>
      <c r="AI14" s="356"/>
      <c r="AJ14" s="356"/>
      <c r="AK14" s="356"/>
      <c r="AL14" s="356"/>
      <c r="AM14" s="209"/>
      <c r="AN14" s="356"/>
      <c r="AO14" s="356"/>
      <c r="AP14" s="356"/>
      <c r="AQ14" s="356"/>
      <c r="AR14" s="209"/>
      <c r="AS14" s="356"/>
      <c r="AT14" s="356"/>
      <c r="AU14" s="356"/>
      <c r="AV14" s="356"/>
      <c r="AW14" s="209"/>
      <c r="AX14" s="356"/>
      <c r="AY14" s="356"/>
      <c r="AZ14" s="356"/>
      <c r="BA14" s="356"/>
      <c r="BC14" s="356"/>
      <c r="BD14" s="356"/>
      <c r="BE14" s="356"/>
      <c r="BF14" s="356"/>
      <c r="BI14" s="367"/>
      <c r="BJ14" s="367"/>
      <c r="BK14" s="367"/>
      <c r="BL14" s="367"/>
      <c r="BM14" s="209"/>
      <c r="BN14" s="367"/>
      <c r="BO14" s="367"/>
      <c r="BP14" s="367"/>
      <c r="BQ14" s="367"/>
      <c r="BR14" s="209"/>
      <c r="BS14" s="367"/>
      <c r="BT14" s="367"/>
      <c r="BU14" s="367"/>
      <c r="BV14" s="367"/>
      <c r="BW14" s="209"/>
      <c r="BX14" s="367"/>
      <c r="BY14" s="367"/>
      <c r="BZ14" s="367"/>
      <c r="CA14" s="367"/>
      <c r="CC14" s="367"/>
      <c r="CD14" s="367"/>
      <c r="CE14" s="367"/>
      <c r="CF14" s="367"/>
      <c r="CH14" s="355"/>
      <c r="CI14" s="355"/>
      <c r="CJ14" s="355"/>
      <c r="CK14" s="355"/>
      <c r="CM14" s="355"/>
      <c r="CN14" s="355"/>
      <c r="CO14" s="355"/>
      <c r="CP14" s="355"/>
      <c r="CQ14" s="209"/>
      <c r="CR14" s="355"/>
      <c r="CS14" s="355"/>
      <c r="CT14" s="355"/>
      <c r="CU14" s="355"/>
      <c r="CV14" s="209"/>
      <c r="CW14" s="355"/>
      <c r="CX14" s="355"/>
      <c r="CY14" s="355"/>
      <c r="CZ14" s="355"/>
      <c r="DB14" s="355"/>
      <c r="DC14" s="355"/>
      <c r="DD14" s="355"/>
      <c r="DE14" s="355"/>
      <c r="DG14" s="378"/>
      <c r="DH14" s="378"/>
      <c r="DI14" s="378"/>
      <c r="DJ14" s="378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949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40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40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/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80</v>
      </c>
      <c r="DH17" s="228"/>
      <c r="DI17" s="228"/>
      <c r="DJ17" s="224">
        <f>SUM(M17,AL17,BK17,CK17)</f>
        <v>0</v>
      </c>
    </row>
    <row r="18" spans="1:114" x14ac:dyDescent="0.3">
      <c r="A18" s="217" t="s">
        <v>950</v>
      </c>
      <c r="B18" s="217"/>
      <c r="D18" s="218" t="s">
        <v>922</v>
      </c>
      <c r="E18" s="219" t="s">
        <v>923</v>
      </c>
      <c r="F18" s="219" t="s">
        <v>924</v>
      </c>
      <c r="G18" s="219" t="s">
        <v>925</v>
      </c>
      <c r="H18" s="219"/>
      <c r="J18" s="224">
        <v>40</v>
      </c>
      <c r="K18" s="228"/>
      <c r="L18" s="228"/>
      <c r="M18" s="224">
        <f t="shared" ref="M18:M73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40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50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80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9" t="s">
        <v>921</v>
      </c>
      <c r="F19" s="219" t="s">
        <v>921</v>
      </c>
      <c r="G19" s="219" t="s">
        <v>921</v>
      </c>
      <c r="H19" s="219"/>
      <c r="J19" s="224">
        <v>40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15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/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55</v>
      </c>
      <c r="DH19" s="228"/>
      <c r="DI19" s="228"/>
      <c r="DJ19" s="224">
        <f t="shared" si="6"/>
        <v>0</v>
      </c>
    </row>
    <row r="20" spans="1:114" x14ac:dyDescent="0.3">
      <c r="A20" s="217" t="s">
        <v>951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40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30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v>20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70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952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55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5">
        <v>40</v>
      </c>
      <c r="AJ23" s="228"/>
      <c r="AK23" s="228"/>
      <c r="AL23" s="224">
        <f t="shared" ref="AL23:AL29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v>70</v>
      </c>
      <c r="BJ23" s="228"/>
      <c r="BK23" s="228"/>
      <c r="BL23" s="224">
        <f t="shared" ref="BL23:BL29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165</v>
      </c>
      <c r="DH23" s="228"/>
      <c r="DI23" s="228"/>
      <c r="DJ23" s="224">
        <f>SUM(M23,AL23,BL23,CK23)</f>
        <v>0</v>
      </c>
    </row>
    <row r="24" spans="1:114" x14ac:dyDescent="0.3">
      <c r="A24" s="217" t="s">
        <v>962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70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95">
        <v>40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v>70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9" si="9">SUM(CM24,CR24,CW24,DB24)</f>
        <v>0</v>
      </c>
      <c r="CI24" s="228"/>
      <c r="CJ24" s="228"/>
      <c r="CK24" s="224">
        <f t="shared" ref="CK24:CK29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9" si="11">SUM(J24,AI24,BI24,CH24)</f>
        <v>180</v>
      </c>
      <c r="DH24" s="228"/>
      <c r="DI24" s="228"/>
      <c r="DJ24" s="224">
        <f t="shared" ref="DJ24:DJ29" si="12">SUM(M24,AL24,BL24,CK24)</f>
        <v>0</v>
      </c>
    </row>
    <row r="25" spans="1:114" x14ac:dyDescent="0.3">
      <c r="A25" s="217" t="s">
        <v>956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v>70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95">
        <v>40</v>
      </c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f t="shared" ref="BI25" si="13">SUM(BN25,BS25,BX25,CC25)</f>
        <v>0</v>
      </c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110</v>
      </c>
      <c r="DH25" s="228"/>
      <c r="DI25" s="228"/>
      <c r="DJ25" s="224">
        <f t="shared" si="12"/>
        <v>0</v>
      </c>
    </row>
    <row r="26" spans="1:114" x14ac:dyDescent="0.3">
      <c r="A26" s="217" t="s">
        <v>963</v>
      </c>
      <c r="B26" s="217"/>
      <c r="D26" s="218"/>
      <c r="E26" s="218"/>
      <c r="F26" s="218"/>
      <c r="G26" s="218"/>
      <c r="H26" s="219"/>
      <c r="J26" s="224">
        <v>70</v>
      </c>
      <c r="K26" s="228"/>
      <c r="L26" s="228"/>
      <c r="M26" s="224"/>
      <c r="O26" s="245"/>
      <c r="P26" s="228"/>
      <c r="Q26" s="228"/>
      <c r="R26" s="224"/>
      <c r="T26" s="245"/>
      <c r="U26" s="228"/>
      <c r="V26" s="228"/>
      <c r="W26" s="224"/>
      <c r="Y26" s="245"/>
      <c r="Z26" s="228"/>
      <c r="AA26" s="228"/>
      <c r="AB26" s="224"/>
      <c r="AD26" s="224"/>
      <c r="AE26" s="228"/>
      <c r="AF26" s="228"/>
      <c r="AG26" s="224"/>
      <c r="AI26" s="321">
        <v>40</v>
      </c>
      <c r="AJ26" s="228"/>
      <c r="AK26" s="228"/>
      <c r="AL26" s="224"/>
      <c r="AM26" s="201"/>
      <c r="AN26" s="245"/>
      <c r="AO26" s="228"/>
      <c r="AP26" s="228"/>
      <c r="AQ26" s="224"/>
      <c r="AS26" s="245"/>
      <c r="AT26" s="228"/>
      <c r="AU26" s="228"/>
      <c r="AV26" s="224"/>
      <c r="AX26" s="245"/>
      <c r="AY26" s="228"/>
      <c r="AZ26" s="228"/>
      <c r="BA26" s="224"/>
      <c r="BC26" s="224"/>
      <c r="BD26" s="228"/>
      <c r="BE26" s="228"/>
      <c r="BF26" s="224"/>
      <c r="BI26" s="321">
        <v>50</v>
      </c>
      <c r="BJ26" s="228"/>
      <c r="BK26" s="228"/>
      <c r="BL26" s="224"/>
      <c r="BM26" s="201"/>
      <c r="BN26" s="245"/>
      <c r="BO26" s="228"/>
      <c r="BP26" s="228"/>
      <c r="BQ26" s="224"/>
      <c r="BS26" s="245"/>
      <c r="BT26" s="228"/>
      <c r="BU26" s="228"/>
      <c r="BV26" s="224"/>
      <c r="BX26" s="245"/>
      <c r="BY26" s="228"/>
      <c r="BZ26" s="228"/>
      <c r="CA26" s="224"/>
      <c r="CC26" s="224"/>
      <c r="CD26" s="228"/>
      <c r="CE26" s="228"/>
      <c r="CF26" s="224"/>
      <c r="CH26" s="224"/>
      <c r="CI26" s="228"/>
      <c r="CJ26" s="228"/>
      <c r="CK26" s="224"/>
      <c r="CM26" s="245"/>
      <c r="CN26" s="228"/>
      <c r="CO26" s="228"/>
      <c r="CP26" s="224"/>
      <c r="CR26" s="245"/>
      <c r="CS26" s="228"/>
      <c r="CT26" s="228"/>
      <c r="CU26" s="224"/>
      <c r="CW26" s="245"/>
      <c r="CX26" s="228"/>
      <c r="CY26" s="228"/>
      <c r="CZ26" s="224"/>
      <c r="DB26" s="224"/>
      <c r="DC26" s="228"/>
      <c r="DD26" s="228"/>
      <c r="DE26" s="224"/>
      <c r="DG26" s="224"/>
      <c r="DH26" s="228"/>
      <c r="DI26" s="228"/>
      <c r="DJ26" s="224"/>
    </row>
    <row r="27" spans="1:114" x14ac:dyDescent="0.3">
      <c r="A27" s="217" t="s">
        <v>964</v>
      </c>
      <c r="B27" s="217"/>
      <c r="D27" s="218"/>
      <c r="E27" s="218"/>
      <c r="F27" s="218"/>
      <c r="G27" s="218"/>
      <c r="H27" s="219"/>
      <c r="J27" s="224">
        <v>70</v>
      </c>
      <c r="K27" s="228"/>
      <c r="L27" s="228"/>
      <c r="M27" s="224"/>
      <c r="O27" s="245"/>
      <c r="P27" s="228"/>
      <c r="Q27" s="228"/>
      <c r="R27" s="224"/>
      <c r="T27" s="245"/>
      <c r="U27" s="228"/>
      <c r="V27" s="228"/>
      <c r="W27" s="224"/>
      <c r="Y27" s="245"/>
      <c r="Z27" s="228"/>
      <c r="AA27" s="228"/>
      <c r="AB27" s="224"/>
      <c r="AD27" s="224"/>
      <c r="AE27" s="228"/>
      <c r="AF27" s="228"/>
      <c r="AG27" s="224"/>
      <c r="AI27" s="321">
        <v>40</v>
      </c>
      <c r="AJ27" s="228"/>
      <c r="AK27" s="228"/>
      <c r="AL27" s="224"/>
      <c r="AM27" s="201"/>
      <c r="AN27" s="245"/>
      <c r="AO27" s="228"/>
      <c r="AP27" s="228"/>
      <c r="AQ27" s="224"/>
      <c r="AS27" s="245"/>
      <c r="AT27" s="228"/>
      <c r="AU27" s="228"/>
      <c r="AV27" s="224"/>
      <c r="AX27" s="245"/>
      <c r="AY27" s="228"/>
      <c r="AZ27" s="228"/>
      <c r="BA27" s="224"/>
      <c r="BC27" s="224"/>
      <c r="BD27" s="228"/>
      <c r="BE27" s="228"/>
      <c r="BF27" s="224"/>
      <c r="BI27" s="321">
        <v>50</v>
      </c>
      <c r="BJ27" s="228"/>
      <c r="BK27" s="228"/>
      <c r="BL27" s="224"/>
      <c r="BM27" s="201"/>
      <c r="BN27" s="245"/>
      <c r="BO27" s="228"/>
      <c r="BP27" s="228"/>
      <c r="BQ27" s="224"/>
      <c r="BS27" s="245"/>
      <c r="BT27" s="228"/>
      <c r="BU27" s="228"/>
      <c r="BV27" s="224"/>
      <c r="BX27" s="245"/>
      <c r="BY27" s="228"/>
      <c r="BZ27" s="228"/>
      <c r="CA27" s="224"/>
      <c r="CC27" s="224"/>
      <c r="CD27" s="228"/>
      <c r="CE27" s="228"/>
      <c r="CF27" s="224"/>
      <c r="CH27" s="224"/>
      <c r="CI27" s="228"/>
      <c r="CJ27" s="228"/>
      <c r="CK27" s="224"/>
      <c r="CM27" s="245"/>
      <c r="CN27" s="228"/>
      <c r="CO27" s="228"/>
      <c r="CP27" s="224"/>
      <c r="CR27" s="245"/>
      <c r="CS27" s="228"/>
      <c r="CT27" s="228"/>
      <c r="CU27" s="224"/>
      <c r="CW27" s="245"/>
      <c r="CX27" s="228"/>
      <c r="CY27" s="228"/>
      <c r="CZ27" s="224"/>
      <c r="DB27" s="224"/>
      <c r="DC27" s="228"/>
      <c r="DD27" s="228"/>
      <c r="DE27" s="224"/>
      <c r="DG27" s="224"/>
      <c r="DH27" s="228"/>
      <c r="DI27" s="228"/>
      <c r="DJ27" s="224"/>
    </row>
    <row r="28" spans="1:114" x14ac:dyDescent="0.3">
      <c r="A28" s="217" t="s">
        <v>958</v>
      </c>
      <c r="B28" s="217"/>
      <c r="D28" s="218" t="s">
        <v>941</v>
      </c>
      <c r="E28" s="218" t="s">
        <v>941</v>
      </c>
      <c r="F28" s="218" t="s">
        <v>941</v>
      </c>
      <c r="G28" s="218" t="s">
        <v>941</v>
      </c>
      <c r="H28" s="219"/>
      <c r="J28" s="224">
        <v>50</v>
      </c>
      <c r="K28" s="228"/>
      <c r="L28" s="228"/>
      <c r="M28" s="224"/>
      <c r="O28" s="224"/>
      <c r="P28" s="228"/>
      <c r="Q28" s="228"/>
      <c r="R28" s="224"/>
      <c r="T28" s="224"/>
      <c r="U28" s="228"/>
      <c r="V28" s="228"/>
      <c r="W28" s="224"/>
      <c r="Y28" s="224"/>
      <c r="Z28" s="228"/>
      <c r="AA28" s="228"/>
      <c r="AB28" s="224"/>
      <c r="AD28" s="224"/>
      <c r="AE28" s="228"/>
      <c r="AF28" s="228"/>
      <c r="AG28" s="224"/>
      <c r="AI28" s="321"/>
      <c r="AJ28" s="228"/>
      <c r="AK28" s="228"/>
      <c r="AL28" s="224"/>
      <c r="AM28" s="201"/>
      <c r="AN28" s="224"/>
      <c r="AO28" s="228"/>
      <c r="AP28" s="228"/>
      <c r="AQ28" s="224"/>
      <c r="AS28" s="224"/>
      <c r="AT28" s="228"/>
      <c r="AU28" s="228"/>
      <c r="AV28" s="224"/>
      <c r="AX28" s="224"/>
      <c r="AY28" s="228"/>
      <c r="AZ28" s="228"/>
      <c r="BA28" s="224"/>
      <c r="BC28" s="224"/>
      <c r="BD28" s="228"/>
      <c r="BE28" s="228"/>
      <c r="BF28" s="224"/>
      <c r="BI28" s="321">
        <v>50</v>
      </c>
      <c r="BJ28" s="228"/>
      <c r="BK28" s="228"/>
      <c r="BL28" s="224"/>
      <c r="BM28" s="201"/>
      <c r="BN28" s="224"/>
      <c r="BO28" s="228"/>
      <c r="BP28" s="228"/>
      <c r="BQ28" s="224"/>
      <c r="BS28" s="224"/>
      <c r="BT28" s="228"/>
      <c r="BU28" s="228"/>
      <c r="BV28" s="224"/>
      <c r="BX28" s="224"/>
      <c r="BY28" s="228"/>
      <c r="BZ28" s="228"/>
      <c r="CA28" s="224"/>
      <c r="CC28" s="224"/>
      <c r="CD28" s="228"/>
      <c r="CE28" s="228"/>
      <c r="CF28" s="224"/>
      <c r="CH28" s="224"/>
      <c r="CI28" s="228"/>
      <c r="CJ28" s="228"/>
      <c r="CK28" s="224"/>
      <c r="CM28" s="224"/>
      <c r="CN28" s="228"/>
      <c r="CO28" s="228"/>
      <c r="CP28" s="224"/>
      <c r="CR28" s="224"/>
      <c r="CS28" s="228"/>
      <c r="CT28" s="228"/>
      <c r="CU28" s="224"/>
      <c r="CW28" s="224"/>
      <c r="CX28" s="228"/>
      <c r="CY28" s="228"/>
      <c r="CZ28" s="224"/>
      <c r="DB28" s="224"/>
      <c r="DC28" s="228"/>
      <c r="DD28" s="228"/>
      <c r="DE28" s="224"/>
      <c r="DG28" s="224"/>
      <c r="DH28" s="228"/>
      <c r="DI28" s="228"/>
      <c r="DJ28" s="224"/>
    </row>
    <row r="29" spans="1:114" x14ac:dyDescent="0.3">
      <c r="A29" s="217" t="s">
        <v>957</v>
      </c>
      <c r="B29" s="217"/>
      <c r="D29" s="218" t="s">
        <v>941</v>
      </c>
      <c r="E29" s="218" t="s">
        <v>941</v>
      </c>
      <c r="F29" s="218" t="s">
        <v>941</v>
      </c>
      <c r="G29" s="218" t="s">
        <v>941</v>
      </c>
      <c r="H29" s="219"/>
      <c r="J29" s="224">
        <v>70</v>
      </c>
      <c r="K29" s="228"/>
      <c r="L29" s="228"/>
      <c r="M29" s="224">
        <f t="shared" si="0"/>
        <v>0</v>
      </c>
      <c r="O29" s="224"/>
      <c r="P29" s="228"/>
      <c r="Q29" s="228"/>
      <c r="R29" s="224"/>
      <c r="T29" s="224"/>
      <c r="U29" s="228"/>
      <c r="V29" s="228"/>
      <c r="W29" s="224"/>
      <c r="Y29" s="224"/>
      <c r="Z29" s="228"/>
      <c r="AA29" s="228"/>
      <c r="AB29" s="224"/>
      <c r="AD29" s="224"/>
      <c r="AE29" s="228"/>
      <c r="AF29" s="228"/>
      <c r="AG29" s="224"/>
      <c r="AI29" s="295">
        <v>40</v>
      </c>
      <c r="AJ29" s="228"/>
      <c r="AK29" s="228"/>
      <c r="AL29" s="224">
        <f t="shared" si="7"/>
        <v>0</v>
      </c>
      <c r="AM29" s="201"/>
      <c r="AN29" s="224"/>
      <c r="AO29" s="228"/>
      <c r="AP29" s="228"/>
      <c r="AQ29" s="224"/>
      <c r="AS29" s="224"/>
      <c r="AT29" s="228"/>
      <c r="AU29" s="228"/>
      <c r="AV29" s="224"/>
      <c r="AX29" s="224"/>
      <c r="AY29" s="228"/>
      <c r="AZ29" s="228"/>
      <c r="BA29" s="224"/>
      <c r="BC29" s="224"/>
      <c r="BD29" s="228"/>
      <c r="BE29" s="228"/>
      <c r="BF29" s="224"/>
      <c r="BI29" s="295">
        <v>70</v>
      </c>
      <c r="BJ29" s="228"/>
      <c r="BK29" s="228"/>
      <c r="BL29" s="224">
        <f t="shared" si="8"/>
        <v>0</v>
      </c>
      <c r="BM29" s="201"/>
      <c r="BN29" s="224"/>
      <c r="BO29" s="228"/>
      <c r="BP29" s="228"/>
      <c r="BQ29" s="224"/>
      <c r="BS29" s="224"/>
      <c r="BT29" s="228"/>
      <c r="BU29" s="228"/>
      <c r="BV29" s="224"/>
      <c r="BX29" s="224"/>
      <c r="BY29" s="228"/>
      <c r="BZ29" s="228"/>
      <c r="CA29" s="224"/>
      <c r="CC29" s="224"/>
      <c r="CD29" s="228"/>
      <c r="CE29" s="228"/>
      <c r="CF29" s="224"/>
      <c r="CH29" s="224">
        <f t="shared" si="9"/>
        <v>0</v>
      </c>
      <c r="CI29" s="228"/>
      <c r="CJ29" s="228"/>
      <c r="CK29" s="224">
        <f t="shared" si="10"/>
        <v>0</v>
      </c>
      <c r="CM29" s="224"/>
      <c r="CN29" s="228"/>
      <c r="CO29" s="228"/>
      <c r="CP29" s="224"/>
      <c r="CR29" s="224"/>
      <c r="CS29" s="228"/>
      <c r="CT29" s="228"/>
      <c r="CU29" s="224"/>
      <c r="CW29" s="224"/>
      <c r="CX29" s="228"/>
      <c r="CY29" s="228"/>
      <c r="CZ29" s="224"/>
      <c r="DB29" s="224"/>
      <c r="DC29" s="228"/>
      <c r="DD29" s="228"/>
      <c r="DE29" s="224"/>
      <c r="DG29" s="224">
        <f t="shared" si="11"/>
        <v>180</v>
      </c>
      <c r="DH29" s="228"/>
      <c r="DI29" s="228"/>
      <c r="DJ29" s="224">
        <f t="shared" si="12"/>
        <v>0</v>
      </c>
    </row>
    <row r="30" spans="1:114" s="201" customFormat="1" x14ac:dyDescent="0.3">
      <c r="A30" s="220"/>
      <c r="B30" s="220"/>
      <c r="D30" s="211"/>
      <c r="J30" s="244"/>
      <c r="K30" s="244"/>
      <c r="L30" s="244"/>
      <c r="M30" s="244"/>
      <c r="O30" s="244"/>
      <c r="P30" s="244"/>
      <c r="Q30" s="244"/>
      <c r="R30" s="244"/>
      <c r="T30" s="244"/>
      <c r="U30" s="244"/>
      <c r="V30" s="244"/>
      <c r="W30" s="244"/>
      <c r="Y30" s="244"/>
      <c r="Z30" s="244"/>
      <c r="AA30" s="244"/>
      <c r="AB30" s="244"/>
      <c r="AD30" s="244"/>
      <c r="AE30" s="244"/>
      <c r="AF30" s="244"/>
      <c r="AG30" s="244"/>
      <c r="AI30" s="244"/>
      <c r="AJ30" s="244"/>
      <c r="AK30" s="244"/>
      <c r="AL30" s="244"/>
      <c r="AN30" s="244"/>
      <c r="AO30" s="244"/>
      <c r="AP30" s="244"/>
      <c r="AQ30" s="244"/>
      <c r="AS30" s="244"/>
      <c r="AT30" s="244"/>
      <c r="AU30" s="244"/>
      <c r="AV30" s="244"/>
      <c r="AX30" s="244"/>
      <c r="AY30" s="244"/>
      <c r="AZ30" s="244"/>
      <c r="BA30" s="244"/>
      <c r="BC30" s="244"/>
      <c r="BD30" s="244"/>
      <c r="BE30" s="244"/>
      <c r="BF30" s="244"/>
      <c r="BI30" s="244"/>
      <c r="BJ30" s="244"/>
      <c r="BK30" s="244"/>
      <c r="BL30" s="244"/>
      <c r="BN30" s="244"/>
      <c r="BO30" s="244"/>
      <c r="BP30" s="244"/>
      <c r="BQ30" s="244"/>
      <c r="BS30" s="244"/>
      <c r="BT30" s="244"/>
      <c r="BU30" s="244"/>
      <c r="BV30" s="244"/>
      <c r="BX30" s="244"/>
      <c r="BY30" s="244"/>
      <c r="BZ30" s="244"/>
      <c r="CA30" s="244"/>
      <c r="CC30" s="244"/>
      <c r="CD30" s="244"/>
      <c r="CE30" s="244"/>
      <c r="CF30" s="244"/>
      <c r="CH30" s="244"/>
      <c r="CI30" s="244"/>
      <c r="CJ30" s="244"/>
      <c r="CK30" s="244"/>
      <c r="CM30" s="244"/>
      <c r="CN30" s="244"/>
      <c r="CO30" s="244"/>
      <c r="CP30" s="244"/>
      <c r="CR30" s="244"/>
      <c r="CS30" s="244"/>
      <c r="CT30" s="244"/>
      <c r="CU30" s="244"/>
      <c r="CW30" s="244"/>
      <c r="CX30" s="244"/>
      <c r="CY30" s="244"/>
      <c r="CZ30" s="244"/>
      <c r="DB30" s="244"/>
      <c r="DC30" s="244"/>
      <c r="DD30" s="244"/>
      <c r="DE30" s="244"/>
      <c r="DG30" s="244"/>
      <c r="DH30" s="244"/>
      <c r="DI30" s="244"/>
      <c r="DJ30" s="244"/>
    </row>
    <row r="31" spans="1:114" s="242" customFormat="1" ht="28.8" x14ac:dyDescent="0.3">
      <c r="A31" s="212" t="s">
        <v>175</v>
      </c>
      <c r="B31" s="213" t="s">
        <v>181</v>
      </c>
      <c r="C31" s="214"/>
      <c r="D31" s="215"/>
      <c r="E31" s="216"/>
      <c r="F31" s="216"/>
      <c r="G31" s="216"/>
      <c r="H31" s="216"/>
      <c r="I31" s="214"/>
      <c r="J31" s="230"/>
      <c r="K31" s="230"/>
      <c r="L31" s="230"/>
      <c r="M31" s="230"/>
      <c r="N31" s="214"/>
      <c r="O31" s="230"/>
      <c r="P31" s="230"/>
      <c r="Q31" s="230"/>
      <c r="R31" s="230"/>
      <c r="S31" s="214"/>
      <c r="T31" s="230"/>
      <c r="U31" s="230"/>
      <c r="V31" s="230"/>
      <c r="W31" s="230"/>
      <c r="X31" s="214"/>
      <c r="Y31" s="230"/>
      <c r="Z31" s="230"/>
      <c r="AA31" s="230"/>
      <c r="AB31" s="230"/>
      <c r="AD31" s="230"/>
      <c r="AE31" s="230"/>
      <c r="AF31" s="230"/>
      <c r="AG31" s="230"/>
      <c r="AI31" s="230"/>
      <c r="AJ31" s="230"/>
      <c r="AK31" s="230"/>
      <c r="AL31" s="230"/>
      <c r="AM31" s="214"/>
      <c r="AN31" s="230"/>
      <c r="AO31" s="230"/>
      <c r="AP31" s="230"/>
      <c r="AQ31" s="230"/>
      <c r="AR31" s="214"/>
      <c r="AS31" s="230"/>
      <c r="AT31" s="230"/>
      <c r="AU31" s="230"/>
      <c r="AV31" s="230"/>
      <c r="AW31" s="214"/>
      <c r="AX31" s="230"/>
      <c r="AY31" s="230"/>
      <c r="AZ31" s="230"/>
      <c r="BA31" s="230"/>
      <c r="BC31" s="230"/>
      <c r="BD31" s="230"/>
      <c r="BE31" s="230"/>
      <c r="BF31" s="230"/>
      <c r="BI31" s="230"/>
      <c r="BJ31" s="230"/>
      <c r="BK31" s="230"/>
      <c r="BL31" s="230"/>
      <c r="BM31" s="214"/>
      <c r="BN31" s="230"/>
      <c r="BO31" s="230"/>
      <c r="BP31" s="230"/>
      <c r="BQ31" s="230"/>
      <c r="BR31" s="214"/>
      <c r="BS31" s="230"/>
      <c r="BT31" s="230"/>
      <c r="BU31" s="230"/>
      <c r="BV31" s="230"/>
      <c r="BW31" s="214"/>
      <c r="BX31" s="230"/>
      <c r="BY31" s="230"/>
      <c r="BZ31" s="230"/>
      <c r="CA31" s="230"/>
      <c r="CC31" s="230"/>
      <c r="CD31" s="230"/>
      <c r="CE31" s="230"/>
      <c r="CF31" s="230"/>
      <c r="CH31" s="230"/>
      <c r="CI31" s="230"/>
      <c r="CJ31" s="230"/>
      <c r="CK31" s="230"/>
      <c r="CM31" s="230"/>
      <c r="CN31" s="230"/>
      <c r="CO31" s="230"/>
      <c r="CP31" s="230"/>
      <c r="CQ31" s="214"/>
      <c r="CR31" s="230"/>
      <c r="CS31" s="230"/>
      <c r="CT31" s="230"/>
      <c r="CU31" s="230"/>
      <c r="CV31" s="214"/>
      <c r="CW31" s="230"/>
      <c r="CX31" s="230"/>
      <c r="CY31" s="230"/>
      <c r="CZ31" s="230"/>
      <c r="DB31" s="230"/>
      <c r="DC31" s="230"/>
      <c r="DD31" s="230"/>
      <c r="DE31" s="230"/>
      <c r="DG31" s="230"/>
      <c r="DH31" s="230"/>
      <c r="DI31" s="230"/>
      <c r="DJ31" s="230"/>
    </row>
    <row r="32" spans="1:114" x14ac:dyDescent="0.3">
      <c r="A32" s="217" t="s">
        <v>176</v>
      </c>
      <c r="B32" s="217"/>
      <c r="D32" s="221" t="s">
        <v>927</v>
      </c>
      <c r="E32" s="221" t="s">
        <v>927</v>
      </c>
      <c r="F32" s="221" t="s">
        <v>927</v>
      </c>
      <c r="G32" s="221" t="s">
        <v>927</v>
      </c>
      <c r="H32" s="222"/>
      <c r="J32" s="224">
        <v>45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95">
        <v>63</v>
      </c>
      <c r="AJ32" s="228"/>
      <c r="AK32" s="228"/>
      <c r="AL32" s="224">
        <f t="shared" ref="AL32:AL36" si="14">SUM(AQ32,AV32,BA32,BF32)</f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95">
        <v>40</v>
      </c>
      <c r="BJ32" s="228"/>
      <c r="BK32" s="228"/>
      <c r="BL32" s="224">
        <f t="shared" ref="BL32:BL36" si="15">SUM(BQ32,BV32,CA32,CF32)</f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>SUM(CM32,CR32,CW32,DB32)</f>
        <v>0</v>
      </c>
      <c r="CI32" s="228"/>
      <c r="CJ32" s="228"/>
      <c r="CK32" s="224">
        <f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>SUM(J32,AI32,BI32,CH32)</f>
        <v>148</v>
      </c>
      <c r="DH32" s="228"/>
      <c r="DI32" s="228"/>
      <c r="DJ32" s="224">
        <f>SUM(M32,AL32,BL32,CK32)</f>
        <v>0</v>
      </c>
    </row>
    <row r="33" spans="1:114" x14ac:dyDescent="0.3">
      <c r="A33" s="217" t="s">
        <v>959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1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1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177</v>
      </c>
      <c r="B34" s="217"/>
      <c r="D34" s="221" t="s">
        <v>927</v>
      </c>
      <c r="E34" s="221" t="s">
        <v>927</v>
      </c>
      <c r="F34" s="221" t="s">
        <v>927</v>
      </c>
      <c r="G34" s="221" t="s">
        <v>927</v>
      </c>
      <c r="H34" s="222"/>
      <c r="J34" s="224">
        <v>45</v>
      </c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95">
        <v>63</v>
      </c>
      <c r="AJ34" s="228"/>
      <c r="AK34" s="228"/>
      <c r="AL34" s="224">
        <f t="shared" si="14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95">
        <v>40</v>
      </c>
      <c r="BJ34" s="228"/>
      <c r="BK34" s="228"/>
      <c r="BL34" s="224">
        <f t="shared" si="15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ref="CH34:CH36" si="16">SUM(CM34,CR34,CW34,DB34)</f>
        <v>0</v>
      </c>
      <c r="CI34" s="228"/>
      <c r="CJ34" s="228"/>
      <c r="CK34" s="224">
        <f t="shared" ref="CK34:CK36" si="17">SUM(CP34,CU34,CZ34,DE34)</f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ref="DG34:DG36" si="18">SUM(J34,AI34,BI34,CH34)</f>
        <v>148</v>
      </c>
      <c r="DH34" s="228"/>
      <c r="DI34" s="228"/>
      <c r="DJ34" s="224">
        <f t="shared" ref="DJ34:DJ36" si="19">SUM(M34,AL34,BL34,CK34)</f>
        <v>0</v>
      </c>
    </row>
    <row r="35" spans="1:114" x14ac:dyDescent="0.3">
      <c r="A35" s="217" t="s">
        <v>966</v>
      </c>
      <c r="B35" s="217"/>
      <c r="D35" s="221"/>
      <c r="E35" s="221"/>
      <c r="F35" s="221"/>
      <c r="G35" s="221"/>
      <c r="H35" s="222"/>
      <c r="J35" s="224"/>
      <c r="K35" s="228"/>
      <c r="L35" s="228"/>
      <c r="M35" s="224"/>
      <c r="O35" s="224"/>
      <c r="P35" s="228"/>
      <c r="Q35" s="228"/>
      <c r="R35" s="224"/>
      <c r="T35" s="224"/>
      <c r="U35" s="228"/>
      <c r="V35" s="228"/>
      <c r="W35" s="224"/>
      <c r="Y35" s="224"/>
      <c r="Z35" s="228"/>
      <c r="AA35" s="228"/>
      <c r="AB35" s="224"/>
      <c r="AD35" s="224"/>
      <c r="AE35" s="228"/>
      <c r="AF35" s="228"/>
      <c r="AG35" s="224"/>
      <c r="AI35" s="321"/>
      <c r="AJ35" s="228"/>
      <c r="AK35" s="228"/>
      <c r="AL35" s="224"/>
      <c r="AM35" s="201"/>
      <c r="AN35" s="224"/>
      <c r="AO35" s="228"/>
      <c r="AP35" s="228"/>
      <c r="AQ35" s="224"/>
      <c r="AS35" s="224"/>
      <c r="AT35" s="228"/>
      <c r="AU35" s="228"/>
      <c r="AV35" s="224"/>
      <c r="AX35" s="224"/>
      <c r="AY35" s="228"/>
      <c r="AZ35" s="228"/>
      <c r="BA35" s="224"/>
      <c r="BC35" s="224"/>
      <c r="BD35" s="228"/>
      <c r="BE35" s="228"/>
      <c r="BF35" s="224"/>
      <c r="BI35" s="321"/>
      <c r="BJ35" s="228"/>
      <c r="BK35" s="228"/>
      <c r="BL35" s="224"/>
      <c r="BM35" s="201"/>
      <c r="BN35" s="224"/>
      <c r="BO35" s="228"/>
      <c r="BP35" s="228"/>
      <c r="BQ35" s="224"/>
      <c r="BS35" s="224"/>
      <c r="BT35" s="228"/>
      <c r="BU35" s="228"/>
      <c r="BV35" s="224"/>
      <c r="BX35" s="224"/>
      <c r="BY35" s="228"/>
      <c r="BZ35" s="228"/>
      <c r="CA35" s="224"/>
      <c r="CC35" s="224"/>
      <c r="CD35" s="228"/>
      <c r="CE35" s="228"/>
      <c r="CF35" s="224"/>
      <c r="CH35" s="224"/>
      <c r="CI35" s="228"/>
      <c r="CJ35" s="228"/>
      <c r="CK35" s="224"/>
      <c r="CM35" s="224"/>
      <c r="CN35" s="228"/>
      <c r="CO35" s="228"/>
      <c r="CP35" s="224"/>
      <c r="CR35" s="224"/>
      <c r="CS35" s="228"/>
      <c r="CT35" s="228"/>
      <c r="CU35" s="224"/>
      <c r="CW35" s="224"/>
      <c r="CX35" s="228"/>
      <c r="CY35" s="228"/>
      <c r="CZ35" s="224"/>
      <c r="DB35" s="224"/>
      <c r="DC35" s="228"/>
      <c r="DD35" s="228"/>
      <c r="DE35" s="224"/>
      <c r="DG35" s="224"/>
      <c r="DH35" s="228"/>
      <c r="DI35" s="228"/>
      <c r="DJ35" s="224"/>
    </row>
    <row r="36" spans="1:114" x14ac:dyDescent="0.3">
      <c r="A36" s="217" t="s">
        <v>178</v>
      </c>
      <c r="B36" s="217"/>
      <c r="D36" s="221" t="s">
        <v>927</v>
      </c>
      <c r="E36" s="221" t="s">
        <v>927</v>
      </c>
      <c r="F36" s="221" t="s">
        <v>927</v>
      </c>
      <c r="G36" s="221" t="s">
        <v>927</v>
      </c>
      <c r="H36" s="222"/>
      <c r="J36" s="224"/>
      <c r="K36" s="228"/>
      <c r="L36" s="228"/>
      <c r="M36" s="224">
        <f t="shared" si="0"/>
        <v>0</v>
      </c>
      <c r="O36" s="224"/>
      <c r="P36" s="228"/>
      <c r="Q36" s="228"/>
      <c r="R36" s="224"/>
      <c r="T36" s="224"/>
      <c r="U36" s="228"/>
      <c r="V36" s="228"/>
      <c r="W36" s="224"/>
      <c r="Y36" s="224"/>
      <c r="Z36" s="228"/>
      <c r="AA36" s="228"/>
      <c r="AB36" s="224"/>
      <c r="AD36" s="224"/>
      <c r="AE36" s="228"/>
      <c r="AF36" s="228"/>
      <c r="AG36" s="224"/>
      <c r="AI36" s="295">
        <v>60</v>
      </c>
      <c r="AJ36" s="228"/>
      <c r="AK36" s="228"/>
      <c r="AL36" s="224">
        <f t="shared" si="14"/>
        <v>0</v>
      </c>
      <c r="AM36" s="201"/>
      <c r="AN36" s="224"/>
      <c r="AO36" s="228"/>
      <c r="AP36" s="228"/>
      <c r="AQ36" s="224"/>
      <c r="AS36" s="224"/>
      <c r="AT36" s="228"/>
      <c r="AU36" s="228"/>
      <c r="AV36" s="224"/>
      <c r="AX36" s="224"/>
      <c r="AY36" s="228"/>
      <c r="AZ36" s="228"/>
      <c r="BA36" s="224"/>
      <c r="BC36" s="224"/>
      <c r="BD36" s="228"/>
      <c r="BE36" s="228"/>
      <c r="BF36" s="224"/>
      <c r="BI36" s="295">
        <v>40</v>
      </c>
      <c r="BJ36" s="228"/>
      <c r="BK36" s="228"/>
      <c r="BL36" s="224">
        <f t="shared" si="15"/>
        <v>0</v>
      </c>
      <c r="BM36" s="201"/>
      <c r="BN36" s="224"/>
      <c r="BO36" s="228"/>
      <c r="BP36" s="228"/>
      <c r="BQ36" s="224"/>
      <c r="BS36" s="224"/>
      <c r="BT36" s="228"/>
      <c r="BU36" s="228"/>
      <c r="BV36" s="224"/>
      <c r="BX36" s="224"/>
      <c r="BY36" s="228"/>
      <c r="BZ36" s="228"/>
      <c r="CA36" s="224"/>
      <c r="CC36" s="224"/>
      <c r="CD36" s="228"/>
      <c r="CE36" s="228"/>
      <c r="CF36" s="224"/>
      <c r="CH36" s="224">
        <f t="shared" si="16"/>
        <v>0</v>
      </c>
      <c r="CI36" s="228"/>
      <c r="CJ36" s="228"/>
      <c r="CK36" s="224">
        <f t="shared" si="17"/>
        <v>0</v>
      </c>
      <c r="CM36" s="224"/>
      <c r="CN36" s="228"/>
      <c r="CO36" s="228"/>
      <c r="CP36" s="224"/>
      <c r="CR36" s="224"/>
      <c r="CS36" s="228"/>
      <c r="CT36" s="228"/>
      <c r="CU36" s="224"/>
      <c r="CW36" s="224"/>
      <c r="CX36" s="228"/>
      <c r="CY36" s="228"/>
      <c r="CZ36" s="224"/>
      <c r="DB36" s="224"/>
      <c r="DC36" s="228"/>
      <c r="DD36" s="228"/>
      <c r="DE36" s="224"/>
      <c r="DG36" s="224">
        <f t="shared" si="18"/>
        <v>100</v>
      </c>
      <c r="DH36" s="228"/>
      <c r="DI36" s="228"/>
      <c r="DJ36" s="224">
        <f t="shared" si="19"/>
        <v>0</v>
      </c>
    </row>
    <row r="37" spans="1:114" x14ac:dyDescent="0.3">
      <c r="A37" s="220" t="s">
        <v>961</v>
      </c>
      <c r="B37" s="220"/>
      <c r="D37" s="211"/>
      <c r="E37" s="211"/>
      <c r="F37" s="211"/>
      <c r="G37" s="211"/>
      <c r="H37" s="201"/>
      <c r="J37" s="244"/>
      <c r="K37" s="322"/>
      <c r="L37" s="322"/>
      <c r="M37" s="244"/>
      <c r="O37" s="244"/>
      <c r="P37" s="322"/>
      <c r="Q37" s="322"/>
      <c r="R37" s="244"/>
      <c r="T37" s="244"/>
      <c r="U37" s="322"/>
      <c r="V37" s="322"/>
      <c r="W37" s="244"/>
      <c r="Y37" s="244"/>
      <c r="Z37" s="322"/>
      <c r="AA37" s="322"/>
      <c r="AB37" s="244"/>
      <c r="AD37" s="244"/>
      <c r="AE37" s="322"/>
      <c r="AF37" s="322"/>
      <c r="AG37" s="244"/>
      <c r="AI37" s="244"/>
      <c r="AJ37" s="322"/>
      <c r="AK37" s="322"/>
      <c r="AL37" s="244"/>
      <c r="AM37" s="201"/>
      <c r="AN37" s="244"/>
      <c r="AO37" s="322"/>
      <c r="AP37" s="322"/>
      <c r="AQ37" s="244"/>
      <c r="AS37" s="244"/>
      <c r="AT37" s="322"/>
      <c r="AU37" s="322"/>
      <c r="AV37" s="244"/>
      <c r="AX37" s="244"/>
      <c r="AY37" s="322"/>
      <c r="AZ37" s="322"/>
      <c r="BA37" s="244"/>
      <c r="BC37" s="244"/>
      <c r="BD37" s="322"/>
      <c r="BE37" s="322"/>
      <c r="BF37" s="244"/>
      <c r="BI37" s="244"/>
      <c r="BJ37" s="322"/>
      <c r="BK37" s="322"/>
      <c r="BL37" s="244"/>
      <c r="BM37" s="201"/>
      <c r="BN37" s="244"/>
      <c r="BO37" s="322"/>
      <c r="BP37" s="322"/>
      <c r="BQ37" s="244"/>
      <c r="BS37" s="244"/>
      <c r="BT37" s="322"/>
      <c r="BU37" s="322"/>
      <c r="BV37" s="244"/>
      <c r="BX37" s="244"/>
      <c r="BY37" s="322"/>
      <c r="BZ37" s="322"/>
      <c r="CA37" s="244"/>
      <c r="CC37" s="244"/>
      <c r="CD37" s="322"/>
      <c r="CE37" s="322"/>
      <c r="CF37" s="244"/>
      <c r="CH37" s="244"/>
      <c r="CI37" s="322"/>
      <c r="CJ37" s="322"/>
      <c r="CK37" s="244"/>
      <c r="CM37" s="244"/>
      <c r="CN37" s="322"/>
      <c r="CO37" s="322"/>
      <c r="CP37" s="244"/>
      <c r="CR37" s="244"/>
      <c r="CS37" s="322"/>
      <c r="CT37" s="322"/>
      <c r="CU37" s="244"/>
      <c r="CW37" s="244"/>
      <c r="CX37" s="322"/>
      <c r="CY37" s="322"/>
      <c r="CZ37" s="244"/>
      <c r="DB37" s="244"/>
      <c r="DC37" s="322"/>
      <c r="DD37" s="322"/>
      <c r="DE37" s="244"/>
      <c r="DG37" s="244"/>
      <c r="DH37" s="322"/>
      <c r="DI37" s="322"/>
      <c r="DJ37" s="244"/>
    </row>
    <row r="38" spans="1:114" s="201" customFormat="1" x14ac:dyDescent="0.3">
      <c r="D38" s="211"/>
      <c r="J38" s="244"/>
      <c r="K38" s="244"/>
      <c r="L38" s="244"/>
      <c r="M38" s="244"/>
      <c r="O38" s="244"/>
      <c r="P38" s="244"/>
      <c r="Q38" s="244"/>
      <c r="R38" s="244"/>
      <c r="T38" s="244"/>
      <c r="U38" s="244"/>
      <c r="V38" s="244"/>
      <c r="W38" s="244"/>
      <c r="Y38" s="244"/>
      <c r="Z38" s="244"/>
      <c r="AA38" s="244"/>
      <c r="AB38" s="244"/>
      <c r="AD38" s="244"/>
      <c r="AE38" s="244"/>
      <c r="AF38" s="244"/>
      <c r="AG38" s="244"/>
      <c r="AI38" s="244"/>
      <c r="AJ38" s="244"/>
      <c r="AK38" s="244"/>
      <c r="AL38" s="244"/>
      <c r="AN38" s="244"/>
      <c r="AO38" s="244"/>
      <c r="AP38" s="244"/>
      <c r="AQ38" s="244"/>
      <c r="AS38" s="244"/>
      <c r="AT38" s="244"/>
      <c r="AU38" s="244"/>
      <c r="AV38" s="244"/>
      <c r="AX38" s="244"/>
      <c r="AY38" s="244"/>
      <c r="AZ38" s="244"/>
      <c r="BA38" s="244"/>
      <c r="BC38" s="244"/>
      <c r="BD38" s="244"/>
      <c r="BE38" s="244"/>
      <c r="BF38" s="244"/>
      <c r="BI38" s="244"/>
      <c r="BJ38" s="244"/>
      <c r="BK38" s="244"/>
      <c r="BL38" s="244"/>
      <c r="BN38" s="244"/>
      <c r="BO38" s="244"/>
      <c r="BP38" s="244"/>
      <c r="BQ38" s="244"/>
      <c r="BS38" s="244"/>
      <c r="BT38" s="244"/>
      <c r="BU38" s="244"/>
      <c r="BV38" s="244"/>
      <c r="BX38" s="244"/>
      <c r="BY38" s="244"/>
      <c r="BZ38" s="244"/>
      <c r="CA38" s="244"/>
      <c r="CC38" s="244"/>
      <c r="CD38" s="244"/>
      <c r="CE38" s="244"/>
      <c r="CF38" s="244"/>
      <c r="CH38" s="244"/>
      <c r="CI38" s="244"/>
      <c r="CJ38" s="244"/>
      <c r="CK38" s="244"/>
      <c r="CM38" s="244"/>
      <c r="CN38" s="244"/>
      <c r="CO38" s="244"/>
      <c r="CP38" s="244"/>
      <c r="CR38" s="244"/>
      <c r="CS38" s="244"/>
      <c r="CT38" s="244"/>
      <c r="CU38" s="244"/>
      <c r="CW38" s="244"/>
      <c r="CX38" s="244"/>
      <c r="CY38" s="244"/>
      <c r="CZ38" s="244"/>
      <c r="DB38" s="244"/>
      <c r="DC38" s="244"/>
      <c r="DD38" s="244"/>
      <c r="DE38" s="244"/>
      <c r="DG38" s="244"/>
      <c r="DH38" s="244"/>
      <c r="DI38" s="244"/>
      <c r="DJ38" s="244"/>
    </row>
    <row r="39" spans="1:114" s="242" customFormat="1" ht="28.8" x14ac:dyDescent="0.3">
      <c r="A39" s="212" t="s">
        <v>0</v>
      </c>
      <c r="B39" s="213" t="s">
        <v>181</v>
      </c>
      <c r="C39" s="214"/>
      <c r="D39" s="215"/>
      <c r="E39" s="216"/>
      <c r="F39" s="216"/>
      <c r="G39" s="216"/>
      <c r="H39" s="216"/>
      <c r="I39" s="214"/>
      <c r="J39" s="230"/>
      <c r="K39" s="230"/>
      <c r="L39" s="230"/>
      <c r="M39" s="230"/>
      <c r="N39" s="214"/>
      <c r="O39" s="230"/>
      <c r="P39" s="230"/>
      <c r="Q39" s="230"/>
      <c r="R39" s="230"/>
      <c r="S39" s="214"/>
      <c r="T39" s="230"/>
      <c r="U39" s="230"/>
      <c r="V39" s="230"/>
      <c r="W39" s="230"/>
      <c r="X39" s="214"/>
      <c r="Y39" s="230"/>
      <c r="Z39" s="230"/>
      <c r="AA39" s="230"/>
      <c r="AB39" s="230"/>
      <c r="AD39" s="230"/>
      <c r="AE39" s="230"/>
      <c r="AF39" s="230"/>
      <c r="AG39" s="230"/>
      <c r="AI39" s="230"/>
      <c r="AJ39" s="230"/>
      <c r="AK39" s="230"/>
      <c r="AL39" s="230"/>
      <c r="AM39" s="214"/>
      <c r="AN39" s="230"/>
      <c r="AO39" s="230"/>
      <c r="AP39" s="230"/>
      <c r="AQ39" s="230"/>
      <c r="AR39" s="214"/>
      <c r="AS39" s="230"/>
      <c r="AT39" s="230"/>
      <c r="AU39" s="230"/>
      <c r="AV39" s="230"/>
      <c r="AW39" s="214"/>
      <c r="AX39" s="230"/>
      <c r="AY39" s="230"/>
      <c r="AZ39" s="230"/>
      <c r="BA39" s="230"/>
      <c r="BC39" s="230"/>
      <c r="BD39" s="230"/>
      <c r="BE39" s="230"/>
      <c r="BF39" s="230"/>
      <c r="BI39" s="230"/>
      <c r="BJ39" s="230"/>
      <c r="BK39" s="230"/>
      <c r="BL39" s="230"/>
      <c r="BM39" s="214"/>
      <c r="BN39" s="230"/>
      <c r="BO39" s="230"/>
      <c r="BP39" s="230"/>
      <c r="BQ39" s="230"/>
      <c r="BR39" s="214"/>
      <c r="BS39" s="230"/>
      <c r="BT39" s="230"/>
      <c r="BU39" s="230"/>
      <c r="BV39" s="230"/>
      <c r="BW39" s="214"/>
      <c r="BX39" s="230"/>
      <c r="BY39" s="230"/>
      <c r="BZ39" s="230"/>
      <c r="CA39" s="230"/>
      <c r="CC39" s="230"/>
      <c r="CD39" s="230"/>
      <c r="CE39" s="230"/>
      <c r="CF39" s="230"/>
      <c r="CH39" s="230"/>
      <c r="CI39" s="230"/>
      <c r="CJ39" s="230"/>
      <c r="CK39" s="230"/>
      <c r="CM39" s="230"/>
      <c r="CN39" s="230"/>
      <c r="CO39" s="230"/>
      <c r="CP39" s="230"/>
      <c r="CQ39" s="214"/>
      <c r="CR39" s="230"/>
      <c r="CS39" s="230"/>
      <c r="CT39" s="230"/>
      <c r="CU39" s="230"/>
      <c r="CV39" s="214"/>
      <c r="CW39" s="230"/>
      <c r="CX39" s="230"/>
      <c r="CY39" s="230"/>
      <c r="CZ39" s="230"/>
      <c r="DB39" s="230"/>
      <c r="DC39" s="230"/>
      <c r="DD39" s="230"/>
      <c r="DE39" s="230"/>
      <c r="DG39" s="230"/>
      <c r="DH39" s="230"/>
      <c r="DI39" s="230"/>
      <c r="DJ39" s="230"/>
    </row>
    <row r="40" spans="1:114" x14ac:dyDescent="0.3">
      <c r="A40" s="223" t="s">
        <v>78</v>
      </c>
      <c r="B40" s="223"/>
      <c r="D40" s="221" t="s">
        <v>941</v>
      </c>
      <c r="E40" s="221" t="s">
        <v>941</v>
      </c>
      <c r="F40" s="221" t="s">
        <v>941</v>
      </c>
      <c r="G40" s="221" t="s">
        <v>941</v>
      </c>
      <c r="H40" s="222"/>
      <c r="J40" s="228"/>
      <c r="K40" s="224">
        <v>320</v>
      </c>
      <c r="L40" s="228"/>
      <c r="M40" s="228"/>
      <c r="O40" s="228"/>
      <c r="P40" s="224"/>
      <c r="Q40" s="228"/>
      <c r="R40" s="228"/>
      <c r="T40" s="228"/>
      <c r="U40" s="224"/>
      <c r="V40" s="228"/>
      <c r="W40" s="228"/>
      <c r="Y40" s="228"/>
      <c r="Z40" s="224"/>
      <c r="AA40" s="228"/>
      <c r="AB40" s="228"/>
      <c r="AD40" s="228"/>
      <c r="AE40" s="224"/>
      <c r="AF40" s="228"/>
      <c r="AG40" s="228"/>
      <c r="AI40" s="296"/>
      <c r="AJ40" s="224">
        <f>SUM(AO40,AT40,AY40,BD40)</f>
        <v>0</v>
      </c>
      <c r="AK40" s="228"/>
      <c r="AL40" s="228"/>
      <c r="AM40" s="201"/>
      <c r="AN40" s="228"/>
      <c r="AO40" s="224"/>
      <c r="AP40" s="228"/>
      <c r="AQ40" s="228"/>
      <c r="AS40" s="228"/>
      <c r="AT40" s="224"/>
      <c r="AU40" s="228"/>
      <c r="AV40" s="228"/>
      <c r="AX40" s="228"/>
      <c r="AY40" s="224"/>
      <c r="AZ40" s="228"/>
      <c r="BA40" s="228"/>
      <c r="BC40" s="228"/>
      <c r="BD40" s="224"/>
      <c r="BE40" s="228"/>
      <c r="BF40" s="228"/>
      <c r="BI40" s="296"/>
      <c r="BJ40" s="224">
        <f>SUM(BO40,BT40,BY40,CD40)</f>
        <v>0</v>
      </c>
      <c r="BK40" s="228"/>
      <c r="BL40" s="228"/>
      <c r="BM40" s="201"/>
      <c r="BN40" s="228"/>
      <c r="BO40" s="224"/>
      <c r="BP40" s="228"/>
      <c r="BQ40" s="228"/>
      <c r="BS40" s="228"/>
      <c r="BT40" s="224"/>
      <c r="BU40" s="228"/>
      <c r="BV40" s="228"/>
      <c r="BX40" s="228"/>
      <c r="BY40" s="224"/>
      <c r="BZ40" s="228"/>
      <c r="CA40" s="228"/>
      <c r="CC40" s="228"/>
      <c r="CD40" s="224"/>
      <c r="CE40" s="228"/>
      <c r="CF40" s="228"/>
      <c r="CH40" s="228"/>
      <c r="CI40" s="224">
        <f>SUM(CN40,CS40,CX40,DC40)</f>
        <v>0</v>
      </c>
      <c r="CJ40" s="228"/>
      <c r="CK40" s="228"/>
      <c r="CM40" s="228"/>
      <c r="CN40" s="224"/>
      <c r="CO40" s="228"/>
      <c r="CP40" s="228"/>
      <c r="CR40" s="228"/>
      <c r="CS40" s="224"/>
      <c r="CT40" s="228"/>
      <c r="CU40" s="228"/>
      <c r="CW40" s="228"/>
      <c r="CX40" s="224"/>
      <c r="CY40" s="228"/>
      <c r="CZ40" s="228"/>
      <c r="DB40" s="228"/>
      <c r="DC40" s="224"/>
      <c r="DD40" s="228"/>
      <c r="DE40" s="228"/>
      <c r="DG40" s="228"/>
      <c r="DH40" s="224">
        <f>SUM(K40,AJ40,BJ40,CI40)</f>
        <v>320</v>
      </c>
      <c r="DI40" s="228"/>
      <c r="DJ40" s="228"/>
    </row>
    <row r="41" spans="1:114" x14ac:dyDescent="0.3">
      <c r="A41" s="223" t="s">
        <v>79</v>
      </c>
      <c r="B41" s="223"/>
      <c r="D41" s="221" t="s">
        <v>941</v>
      </c>
      <c r="E41" s="221" t="s">
        <v>941</v>
      </c>
      <c r="F41" s="221" t="s">
        <v>941</v>
      </c>
      <c r="G41" s="221" t="s">
        <v>941</v>
      </c>
      <c r="H41" s="222"/>
      <c r="J41" s="228"/>
      <c r="K41" s="224">
        <f t="shared" ref="K41:K42" si="20">SUM(P41,U41,Z41,AE41)</f>
        <v>0</v>
      </c>
      <c r="L41" s="228"/>
      <c r="M41" s="228"/>
      <c r="O41" s="228"/>
      <c r="P41" s="224"/>
      <c r="Q41" s="228"/>
      <c r="R41" s="228"/>
      <c r="T41" s="228"/>
      <c r="U41" s="224"/>
      <c r="V41" s="228"/>
      <c r="W41" s="228"/>
      <c r="Y41" s="228"/>
      <c r="Z41" s="224"/>
      <c r="AA41" s="228"/>
      <c r="AB41" s="228"/>
      <c r="AD41" s="228"/>
      <c r="AE41" s="224"/>
      <c r="AF41" s="228"/>
      <c r="AG41" s="228"/>
      <c r="AI41" s="296"/>
      <c r="AJ41" s="224">
        <v>350</v>
      </c>
      <c r="AK41" s="228"/>
      <c r="AL41" s="228"/>
      <c r="AM41" s="201"/>
      <c r="AN41" s="228"/>
      <c r="AO41" s="224"/>
      <c r="AP41" s="228"/>
      <c r="AQ41" s="228"/>
      <c r="AS41" s="228"/>
      <c r="AT41" s="224"/>
      <c r="AU41" s="228"/>
      <c r="AV41" s="228"/>
      <c r="AX41" s="228"/>
      <c r="AY41" s="224"/>
      <c r="AZ41" s="228"/>
      <c r="BA41" s="228"/>
      <c r="BC41" s="228"/>
      <c r="BD41" s="224"/>
      <c r="BE41" s="228"/>
      <c r="BF41" s="228"/>
      <c r="BI41" s="296"/>
      <c r="BJ41" s="224">
        <f t="shared" ref="BJ41" si="21">SUM(BO41,BT41,BY41,CD41)</f>
        <v>0</v>
      </c>
      <c r="BK41" s="228"/>
      <c r="BL41" s="228"/>
      <c r="BM41" s="201"/>
      <c r="BN41" s="228"/>
      <c r="BO41" s="224"/>
      <c r="BP41" s="228"/>
      <c r="BQ41" s="228"/>
      <c r="BS41" s="228"/>
      <c r="BT41" s="224"/>
      <c r="BU41" s="228"/>
      <c r="BV41" s="228"/>
      <c r="BX41" s="228"/>
      <c r="BY41" s="224"/>
      <c r="BZ41" s="228"/>
      <c r="CA41" s="228"/>
      <c r="CC41" s="228"/>
      <c r="CD41" s="224"/>
      <c r="CE41" s="228"/>
      <c r="CF41" s="228"/>
      <c r="CH41" s="228"/>
      <c r="CI41" s="224">
        <f t="shared" ref="CI41:CI42" si="22">SUM(CN41,CS41,CX41,DC41)</f>
        <v>0</v>
      </c>
      <c r="CJ41" s="228"/>
      <c r="CK41" s="228"/>
      <c r="CM41" s="228"/>
      <c r="CN41" s="224"/>
      <c r="CO41" s="228"/>
      <c r="CP41" s="228"/>
      <c r="CR41" s="228"/>
      <c r="CS41" s="224"/>
      <c r="CT41" s="228"/>
      <c r="CU41" s="228"/>
      <c r="CW41" s="228"/>
      <c r="CX41" s="224"/>
      <c r="CY41" s="228"/>
      <c r="CZ41" s="228"/>
      <c r="DB41" s="228"/>
      <c r="DC41" s="224"/>
      <c r="DD41" s="228"/>
      <c r="DE41" s="228"/>
      <c r="DG41" s="228"/>
      <c r="DH41" s="224">
        <f t="shared" ref="DH41:DH42" si="23">SUM(K41,AJ41,BJ41,CI41)</f>
        <v>350</v>
      </c>
      <c r="DI41" s="228"/>
      <c r="DJ41" s="228"/>
    </row>
    <row r="42" spans="1:114" x14ac:dyDescent="0.3">
      <c r="A42" s="223" t="s">
        <v>80</v>
      </c>
      <c r="B42" s="223"/>
      <c r="D42" s="221" t="s">
        <v>941</v>
      </c>
      <c r="E42" s="221" t="s">
        <v>941</v>
      </c>
      <c r="F42" s="221" t="s">
        <v>941</v>
      </c>
      <c r="G42" s="221" t="s">
        <v>941</v>
      </c>
      <c r="H42" s="222"/>
      <c r="J42" s="228"/>
      <c r="K42" s="224">
        <f t="shared" si="20"/>
        <v>0</v>
      </c>
      <c r="L42" s="228"/>
      <c r="M42" s="228"/>
      <c r="O42" s="228"/>
      <c r="P42" s="224"/>
      <c r="Q42" s="228"/>
      <c r="R42" s="228"/>
      <c r="T42" s="228"/>
      <c r="U42" s="224"/>
      <c r="V42" s="228"/>
      <c r="W42" s="228"/>
      <c r="Y42" s="228"/>
      <c r="Z42" s="224"/>
      <c r="AA42" s="228"/>
      <c r="AB42" s="228"/>
      <c r="AD42" s="228"/>
      <c r="AE42" s="224"/>
      <c r="AF42" s="228"/>
      <c r="AG42" s="228"/>
      <c r="AI42" s="296"/>
      <c r="AJ42" s="224">
        <f t="shared" ref="AJ42" si="24">SUM(AO42,AT42,AY42,BD42)</f>
        <v>0</v>
      </c>
      <c r="AK42" s="228"/>
      <c r="AL42" s="228"/>
      <c r="AM42" s="201"/>
      <c r="AN42" s="228"/>
      <c r="AO42" s="224"/>
      <c r="AP42" s="228"/>
      <c r="AQ42" s="228"/>
      <c r="AS42" s="228"/>
      <c r="AT42" s="224"/>
      <c r="AU42" s="228"/>
      <c r="AV42" s="228"/>
      <c r="AX42" s="228"/>
      <c r="AY42" s="224"/>
      <c r="AZ42" s="228"/>
      <c r="BA42" s="228"/>
      <c r="BC42" s="228"/>
      <c r="BD42" s="224"/>
      <c r="BE42" s="228"/>
      <c r="BF42" s="228"/>
      <c r="BI42" s="296"/>
      <c r="BJ42" s="224">
        <v>640</v>
      </c>
      <c r="BK42" s="228"/>
      <c r="BL42" s="228"/>
      <c r="BM42" s="201"/>
      <c r="BN42" s="228"/>
      <c r="BO42" s="224"/>
      <c r="BP42" s="228"/>
      <c r="BQ42" s="228"/>
      <c r="BS42" s="228"/>
      <c r="BT42" s="224"/>
      <c r="BU42" s="228"/>
      <c r="BV42" s="228"/>
      <c r="BX42" s="228"/>
      <c r="BY42" s="224"/>
      <c r="BZ42" s="228"/>
      <c r="CA42" s="228"/>
      <c r="CC42" s="228"/>
      <c r="CD42" s="224"/>
      <c r="CE42" s="228"/>
      <c r="CF42" s="228"/>
      <c r="CH42" s="228"/>
      <c r="CI42" s="224">
        <f t="shared" si="22"/>
        <v>0</v>
      </c>
      <c r="CJ42" s="228"/>
      <c r="CK42" s="228"/>
      <c r="CM42" s="228"/>
      <c r="CN42" s="224"/>
      <c r="CO42" s="228"/>
      <c r="CP42" s="228"/>
      <c r="CR42" s="228"/>
      <c r="CS42" s="224"/>
      <c r="CT42" s="228"/>
      <c r="CU42" s="228"/>
      <c r="CW42" s="228"/>
      <c r="CX42" s="224"/>
      <c r="CY42" s="228"/>
      <c r="CZ42" s="228"/>
      <c r="DB42" s="228"/>
      <c r="DC42" s="224"/>
      <c r="DD42" s="228"/>
      <c r="DE42" s="228"/>
      <c r="DG42" s="228"/>
      <c r="DH42" s="224">
        <f t="shared" si="23"/>
        <v>640</v>
      </c>
      <c r="DI42" s="228"/>
      <c r="DJ42" s="228"/>
    </row>
    <row r="43" spans="1:114" s="201" customFormat="1" outlineLevel="1" x14ac:dyDescent="0.3">
      <c r="D43" s="211"/>
      <c r="J43" s="244"/>
      <c r="K43" s="244"/>
      <c r="L43" s="244"/>
      <c r="M43" s="244"/>
      <c r="O43" s="244"/>
      <c r="P43" s="244"/>
      <c r="Q43" s="244"/>
      <c r="R43" s="244"/>
      <c r="T43" s="244"/>
      <c r="U43" s="244"/>
      <c r="V43" s="244"/>
      <c r="W43" s="244"/>
      <c r="Y43" s="244"/>
      <c r="Z43" s="244"/>
      <c r="AA43" s="244"/>
      <c r="AB43" s="244"/>
      <c r="AD43" s="244"/>
      <c r="AE43" s="244"/>
      <c r="AF43" s="244"/>
      <c r="AG43" s="244"/>
      <c r="AI43" s="244"/>
      <c r="AJ43" s="244"/>
      <c r="AK43" s="244"/>
      <c r="AL43" s="244"/>
      <c r="AN43" s="244"/>
      <c r="AO43" s="244"/>
      <c r="AP43" s="244"/>
      <c r="AQ43" s="244"/>
      <c r="AS43" s="244"/>
      <c r="AT43" s="244"/>
      <c r="AU43" s="244"/>
      <c r="AV43" s="244"/>
      <c r="AX43" s="244"/>
      <c r="AY43" s="244"/>
      <c r="AZ43" s="244"/>
      <c r="BA43" s="244"/>
      <c r="BC43" s="244"/>
      <c r="BD43" s="244"/>
      <c r="BE43" s="244"/>
      <c r="BF43" s="244"/>
      <c r="BI43" s="244"/>
      <c r="BJ43" s="244"/>
      <c r="BK43" s="244"/>
      <c r="BL43" s="244"/>
      <c r="BN43" s="244"/>
      <c r="BO43" s="244"/>
      <c r="BP43" s="244"/>
      <c r="BQ43" s="244"/>
      <c r="BS43" s="244"/>
      <c r="BT43" s="244"/>
      <c r="BU43" s="244"/>
      <c r="BV43" s="244"/>
      <c r="BX43" s="244"/>
      <c r="BY43" s="244"/>
      <c r="BZ43" s="244"/>
      <c r="CA43" s="244"/>
      <c r="CC43" s="244"/>
      <c r="CD43" s="244"/>
      <c r="CE43" s="244"/>
      <c r="CF43" s="244"/>
      <c r="CH43" s="244"/>
      <c r="CI43" s="244"/>
      <c r="CJ43" s="244"/>
      <c r="CK43" s="244"/>
      <c r="CM43" s="244"/>
      <c r="CN43" s="244"/>
      <c r="CO43" s="244"/>
      <c r="CP43" s="244"/>
      <c r="CR43" s="244"/>
      <c r="CS43" s="244"/>
      <c r="CT43" s="244"/>
      <c r="CU43" s="244"/>
      <c r="CW43" s="244"/>
      <c r="CX43" s="244"/>
      <c r="CY43" s="244"/>
      <c r="CZ43" s="244"/>
      <c r="DB43" s="244"/>
      <c r="DC43" s="244"/>
      <c r="DD43" s="244"/>
      <c r="DE43" s="244"/>
      <c r="DG43" s="244"/>
      <c r="DH43" s="244"/>
      <c r="DI43" s="244"/>
      <c r="DJ43" s="244"/>
    </row>
    <row r="44" spans="1:114" s="242" customFormat="1" outlineLevel="1" x14ac:dyDescent="0.3">
      <c r="A44" s="212" t="s">
        <v>196</v>
      </c>
      <c r="B44" s="212"/>
      <c r="C44" s="214"/>
      <c r="D44" s="215"/>
      <c r="E44" s="216"/>
      <c r="F44" s="216"/>
      <c r="G44" s="216"/>
      <c r="H44" s="216"/>
      <c r="I44" s="214"/>
      <c r="J44" s="230"/>
      <c r="K44" s="230"/>
      <c r="L44" s="230"/>
      <c r="M44" s="230"/>
      <c r="N44" s="214"/>
      <c r="O44" s="230"/>
      <c r="P44" s="230"/>
      <c r="Q44" s="230"/>
      <c r="R44" s="230"/>
      <c r="S44" s="214"/>
      <c r="T44" s="230"/>
      <c r="U44" s="230"/>
      <c r="V44" s="230"/>
      <c r="W44" s="230"/>
      <c r="X44" s="214"/>
      <c r="Y44" s="230"/>
      <c r="Z44" s="230"/>
      <c r="AA44" s="230"/>
      <c r="AB44" s="230"/>
      <c r="AD44" s="230"/>
      <c r="AE44" s="230"/>
      <c r="AF44" s="230"/>
      <c r="AG44" s="230"/>
      <c r="AI44" s="230"/>
      <c r="AJ44" s="230"/>
      <c r="AK44" s="230"/>
      <c r="AL44" s="230"/>
      <c r="AM44" s="214"/>
      <c r="AN44" s="230"/>
      <c r="AO44" s="230"/>
      <c r="AP44" s="230"/>
      <c r="AQ44" s="230"/>
      <c r="AR44" s="214"/>
      <c r="AS44" s="230"/>
      <c r="AT44" s="230"/>
      <c r="AU44" s="230"/>
      <c r="AV44" s="230"/>
      <c r="AW44" s="214"/>
      <c r="AX44" s="230"/>
      <c r="AY44" s="230"/>
      <c r="AZ44" s="230"/>
      <c r="BA44" s="230"/>
      <c r="BC44" s="230"/>
      <c r="BD44" s="230"/>
      <c r="BE44" s="230"/>
      <c r="BF44" s="230"/>
      <c r="BI44" s="230"/>
      <c r="BJ44" s="230"/>
      <c r="BK44" s="230"/>
      <c r="BL44" s="230"/>
      <c r="BM44" s="214"/>
      <c r="BN44" s="230"/>
      <c r="BO44" s="230"/>
      <c r="BP44" s="230"/>
      <c r="BQ44" s="230"/>
      <c r="BR44" s="214"/>
      <c r="BS44" s="230"/>
      <c r="BT44" s="230"/>
      <c r="BU44" s="230"/>
      <c r="BV44" s="230"/>
      <c r="BW44" s="214"/>
      <c r="BX44" s="230"/>
      <c r="BY44" s="230"/>
      <c r="BZ44" s="230"/>
      <c r="CA44" s="230"/>
      <c r="CC44" s="230"/>
      <c r="CD44" s="230"/>
      <c r="CE44" s="230"/>
      <c r="CF44" s="230"/>
      <c r="CH44" s="230"/>
      <c r="CI44" s="230"/>
      <c r="CJ44" s="230"/>
      <c r="CK44" s="230"/>
      <c r="CM44" s="230"/>
      <c r="CN44" s="230"/>
      <c r="CO44" s="230"/>
      <c r="CP44" s="230"/>
      <c r="CQ44" s="214"/>
      <c r="CR44" s="230"/>
      <c r="CS44" s="230"/>
      <c r="CT44" s="230"/>
      <c r="CU44" s="230"/>
      <c r="CV44" s="214"/>
      <c r="CW44" s="230"/>
      <c r="CX44" s="230"/>
      <c r="CY44" s="230"/>
      <c r="CZ44" s="230"/>
      <c r="DB44" s="230"/>
      <c r="DC44" s="230"/>
      <c r="DD44" s="230"/>
      <c r="DE44" s="230"/>
      <c r="DG44" s="230"/>
      <c r="DH44" s="230"/>
      <c r="DI44" s="230"/>
      <c r="DJ44" s="230"/>
    </row>
    <row r="45" spans="1:114" outlineLevel="1" x14ac:dyDescent="0.3">
      <c r="A45" s="224" t="s">
        <v>200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L45" s="297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193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194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195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174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4" t="s">
        <v>188</v>
      </c>
      <c r="B50" s="224"/>
      <c r="D50" s="221"/>
      <c r="E50" s="222"/>
      <c r="F50" s="222"/>
      <c r="G50" s="222"/>
      <c r="H50" s="222"/>
      <c r="I50" s="244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outlineLevel="1" x14ac:dyDescent="0.3">
      <c r="A51" s="224" t="s">
        <v>189</v>
      </c>
      <c r="B51" s="224"/>
      <c r="D51" s="221"/>
      <c r="E51" s="222"/>
      <c r="F51" s="222"/>
      <c r="G51" s="222"/>
      <c r="H51" s="222"/>
      <c r="I51" s="244"/>
      <c r="J51" s="228"/>
      <c r="K51" s="228"/>
      <c r="L51" s="228"/>
      <c r="M51" s="228"/>
      <c r="O51" s="228"/>
      <c r="P51" s="228"/>
      <c r="Q51" s="228"/>
      <c r="R51" s="228"/>
      <c r="T51" s="228"/>
      <c r="U51" s="228"/>
      <c r="V51" s="228"/>
      <c r="W51" s="228"/>
      <c r="Y51" s="228"/>
      <c r="Z51" s="228"/>
      <c r="AA51" s="228"/>
      <c r="AB51" s="228"/>
      <c r="AD51" s="228"/>
      <c r="AE51" s="228"/>
      <c r="AF51" s="228"/>
      <c r="AG51" s="228"/>
      <c r="AI51" s="228"/>
      <c r="AJ51" s="228"/>
      <c r="AK51" s="228"/>
      <c r="AL51" s="228"/>
      <c r="AM51" s="201"/>
      <c r="AN51" s="228"/>
      <c r="AO51" s="228"/>
      <c r="AP51" s="228"/>
      <c r="AQ51" s="228"/>
      <c r="AS51" s="228"/>
      <c r="AT51" s="228"/>
      <c r="AU51" s="228"/>
      <c r="AV51" s="228"/>
      <c r="AX51" s="228"/>
      <c r="AY51" s="228"/>
      <c r="AZ51" s="228"/>
      <c r="BA51" s="228"/>
      <c r="BC51" s="228"/>
      <c r="BD51" s="228"/>
      <c r="BE51" s="228"/>
      <c r="BF51" s="228"/>
      <c r="BI51" s="228"/>
      <c r="BJ51" s="228"/>
      <c r="BK51" s="228"/>
      <c r="BL51" s="228"/>
      <c r="BM51" s="201"/>
      <c r="BN51" s="228"/>
      <c r="BO51" s="228"/>
      <c r="BP51" s="228"/>
      <c r="BQ51" s="228"/>
      <c r="BS51" s="228"/>
      <c r="BT51" s="228"/>
      <c r="BU51" s="228"/>
      <c r="BV51" s="228"/>
      <c r="BX51" s="228"/>
      <c r="BY51" s="228"/>
      <c r="BZ51" s="228"/>
      <c r="CA51" s="228"/>
      <c r="CC51" s="228"/>
      <c r="CD51" s="228"/>
      <c r="CE51" s="228"/>
      <c r="CF51" s="228"/>
      <c r="CH51" s="228"/>
      <c r="CI51" s="228"/>
      <c r="CJ51" s="228"/>
      <c r="CK51" s="228"/>
      <c r="CM51" s="228"/>
      <c r="CN51" s="228"/>
      <c r="CO51" s="228"/>
      <c r="CP51" s="228"/>
      <c r="CR51" s="228"/>
      <c r="CS51" s="228"/>
      <c r="CT51" s="228"/>
      <c r="CU51" s="228"/>
      <c r="CW51" s="228"/>
      <c r="CX51" s="228"/>
      <c r="CY51" s="228"/>
      <c r="CZ51" s="228"/>
      <c r="DB51" s="228"/>
      <c r="DC51" s="228"/>
      <c r="DD51" s="228"/>
      <c r="DE51" s="228"/>
      <c r="DG51" s="228"/>
      <c r="DH51" s="228"/>
      <c r="DI51" s="228"/>
      <c r="DJ51" s="228"/>
    </row>
    <row r="52" spans="1:114" outlineLevel="1" x14ac:dyDescent="0.3">
      <c r="A52" s="224" t="s">
        <v>190</v>
      </c>
      <c r="B52" s="224"/>
      <c r="D52" s="221"/>
      <c r="E52" s="222"/>
      <c r="F52" s="222"/>
      <c r="G52" s="222"/>
      <c r="H52" s="222"/>
      <c r="I52" s="244"/>
      <c r="J52" s="228"/>
      <c r="K52" s="228"/>
      <c r="L52" s="228"/>
      <c r="M52" s="228"/>
      <c r="O52" s="228"/>
      <c r="P52" s="228"/>
      <c r="Q52" s="228"/>
      <c r="R52" s="228"/>
      <c r="T52" s="228"/>
      <c r="U52" s="228"/>
      <c r="V52" s="228"/>
      <c r="W52" s="228"/>
      <c r="Y52" s="228"/>
      <c r="Z52" s="228"/>
      <c r="AA52" s="228"/>
      <c r="AB52" s="228"/>
      <c r="AD52" s="228"/>
      <c r="AE52" s="228"/>
      <c r="AF52" s="228"/>
      <c r="AG52" s="228"/>
      <c r="AI52" s="228"/>
      <c r="AJ52" s="228"/>
      <c r="AK52" s="228"/>
      <c r="AL52" s="228"/>
      <c r="AM52" s="201"/>
      <c r="AN52" s="228"/>
      <c r="AO52" s="228"/>
      <c r="AP52" s="228"/>
      <c r="AQ52" s="228"/>
      <c r="AS52" s="228"/>
      <c r="AT52" s="228"/>
      <c r="AU52" s="228"/>
      <c r="AV52" s="228"/>
      <c r="AX52" s="228"/>
      <c r="AY52" s="228"/>
      <c r="AZ52" s="228"/>
      <c r="BA52" s="228"/>
      <c r="BC52" s="228"/>
      <c r="BD52" s="228"/>
      <c r="BE52" s="228"/>
      <c r="BF52" s="228"/>
      <c r="BI52" s="228"/>
      <c r="BJ52" s="228"/>
      <c r="BK52" s="228"/>
      <c r="BL52" s="228"/>
      <c r="BM52" s="201"/>
      <c r="BN52" s="228"/>
      <c r="BO52" s="228"/>
      <c r="BP52" s="228"/>
      <c r="BQ52" s="228"/>
      <c r="BS52" s="228"/>
      <c r="BT52" s="228"/>
      <c r="BU52" s="228"/>
      <c r="BV52" s="228"/>
      <c r="BX52" s="228"/>
      <c r="BY52" s="228"/>
      <c r="BZ52" s="228"/>
      <c r="CA52" s="228"/>
      <c r="CC52" s="228"/>
      <c r="CD52" s="228"/>
      <c r="CE52" s="228"/>
      <c r="CF52" s="228"/>
      <c r="CH52" s="228"/>
      <c r="CI52" s="228"/>
      <c r="CJ52" s="228"/>
      <c r="CK52" s="228"/>
      <c r="CM52" s="228"/>
      <c r="CN52" s="228"/>
      <c r="CO52" s="228"/>
      <c r="CP52" s="228"/>
      <c r="CR52" s="228"/>
      <c r="CS52" s="228"/>
      <c r="CT52" s="228"/>
      <c r="CU52" s="228"/>
      <c r="CW52" s="228"/>
      <c r="CX52" s="228"/>
      <c r="CY52" s="228"/>
      <c r="CZ52" s="228"/>
      <c r="DB52" s="228"/>
      <c r="DC52" s="228"/>
      <c r="DD52" s="228"/>
      <c r="DE52" s="228"/>
      <c r="DG52" s="228"/>
      <c r="DH52" s="228"/>
      <c r="DI52" s="228"/>
      <c r="DJ52" s="228"/>
    </row>
    <row r="53" spans="1:114" outlineLevel="1" x14ac:dyDescent="0.3">
      <c r="A53" s="223" t="s">
        <v>191</v>
      </c>
      <c r="B53" s="223"/>
      <c r="D53" s="221"/>
      <c r="E53" s="222"/>
      <c r="F53" s="222"/>
      <c r="G53" s="222"/>
      <c r="H53" s="222"/>
      <c r="J53" s="228"/>
      <c r="K53" s="228"/>
      <c r="L53" s="228"/>
      <c r="M53" s="228"/>
      <c r="O53" s="228"/>
      <c r="P53" s="228"/>
      <c r="Q53" s="228"/>
      <c r="R53" s="228"/>
      <c r="T53" s="228"/>
      <c r="U53" s="228"/>
      <c r="V53" s="228"/>
      <c r="W53" s="228"/>
      <c r="Y53" s="228"/>
      <c r="Z53" s="228"/>
      <c r="AA53" s="228"/>
      <c r="AB53" s="228"/>
      <c r="AD53" s="228"/>
      <c r="AE53" s="228"/>
      <c r="AF53" s="228"/>
      <c r="AG53" s="228"/>
      <c r="AI53" s="228"/>
      <c r="AJ53" s="228"/>
      <c r="AK53" s="228"/>
      <c r="AL53" s="228"/>
      <c r="AM53" s="201"/>
      <c r="AN53" s="228"/>
      <c r="AO53" s="228"/>
      <c r="AP53" s="228"/>
      <c r="AQ53" s="228"/>
      <c r="AS53" s="228"/>
      <c r="AT53" s="228"/>
      <c r="AU53" s="228"/>
      <c r="AV53" s="228"/>
      <c r="AX53" s="228"/>
      <c r="AY53" s="228"/>
      <c r="AZ53" s="228"/>
      <c r="BA53" s="228"/>
      <c r="BC53" s="228"/>
      <c r="BD53" s="228"/>
      <c r="BE53" s="228"/>
      <c r="BF53" s="228"/>
      <c r="BI53" s="228"/>
      <c r="BJ53" s="228"/>
      <c r="BK53" s="228"/>
      <c r="BL53" s="228"/>
      <c r="BM53" s="201"/>
      <c r="BN53" s="228"/>
      <c r="BO53" s="228"/>
      <c r="BP53" s="228"/>
      <c r="BQ53" s="228"/>
      <c r="BS53" s="228"/>
      <c r="BT53" s="228"/>
      <c r="BU53" s="228"/>
      <c r="BV53" s="228"/>
      <c r="BX53" s="228"/>
      <c r="BY53" s="228"/>
      <c r="BZ53" s="228"/>
      <c r="CA53" s="228"/>
      <c r="CC53" s="228"/>
      <c r="CD53" s="228"/>
      <c r="CE53" s="228"/>
      <c r="CF53" s="228"/>
      <c r="CH53" s="228"/>
      <c r="CI53" s="228"/>
      <c r="CJ53" s="228"/>
      <c r="CK53" s="228"/>
      <c r="CM53" s="228"/>
      <c r="CN53" s="228"/>
      <c r="CO53" s="228"/>
      <c r="CP53" s="228"/>
      <c r="CR53" s="228"/>
      <c r="CS53" s="228"/>
      <c r="CT53" s="228"/>
      <c r="CU53" s="228"/>
      <c r="CW53" s="228"/>
      <c r="CX53" s="228"/>
      <c r="CY53" s="228"/>
      <c r="CZ53" s="228"/>
      <c r="DB53" s="228"/>
      <c r="DC53" s="228"/>
      <c r="DD53" s="228"/>
      <c r="DE53" s="228"/>
      <c r="DG53" s="228"/>
      <c r="DH53" s="228"/>
      <c r="DI53" s="228"/>
      <c r="DJ53" s="228"/>
    </row>
    <row r="54" spans="1:114" s="201" customFormat="1" ht="18" customHeight="1" x14ac:dyDescent="0.3">
      <c r="A54" s="214" t="s">
        <v>199</v>
      </c>
      <c r="D54" s="211"/>
      <c r="J54" s="244"/>
      <c r="K54" s="244"/>
      <c r="L54" s="244"/>
      <c r="M54" s="244"/>
      <c r="O54" s="244"/>
      <c r="P54" s="244"/>
      <c r="Q54" s="244"/>
      <c r="R54" s="244"/>
      <c r="T54" s="244"/>
      <c r="U54" s="244"/>
      <c r="V54" s="244"/>
      <c r="W54" s="244"/>
      <c r="Y54" s="244"/>
      <c r="Z54" s="244"/>
      <c r="AA54" s="244"/>
      <c r="AB54" s="244"/>
      <c r="AD54" s="244"/>
      <c r="AE54" s="244"/>
      <c r="AF54" s="244"/>
      <c r="AG54" s="244"/>
      <c r="AI54" s="244"/>
      <c r="AJ54" s="244"/>
      <c r="AK54" s="244"/>
      <c r="AL54" s="244"/>
      <c r="AN54" s="244"/>
      <c r="AO54" s="244"/>
      <c r="AP54" s="244"/>
      <c r="AQ54" s="244"/>
      <c r="AS54" s="244"/>
      <c r="AT54" s="244"/>
      <c r="AU54" s="244"/>
      <c r="AV54" s="244"/>
      <c r="AX54" s="244"/>
      <c r="AY54" s="244"/>
      <c r="AZ54" s="244"/>
      <c r="BA54" s="244"/>
      <c r="BC54" s="244"/>
      <c r="BD54" s="244"/>
      <c r="BE54" s="244"/>
      <c r="BF54" s="244"/>
      <c r="BI54" s="244"/>
      <c r="BJ54" s="244"/>
      <c r="BK54" s="244"/>
      <c r="BL54" s="244"/>
      <c r="BN54" s="244"/>
      <c r="BO54" s="244"/>
      <c r="BP54" s="244"/>
      <c r="BQ54" s="244"/>
      <c r="BS54" s="244"/>
      <c r="BT54" s="244"/>
      <c r="BU54" s="244"/>
      <c r="BV54" s="244"/>
      <c r="BX54" s="244"/>
      <c r="BY54" s="244"/>
      <c r="BZ54" s="244"/>
      <c r="CA54" s="244"/>
      <c r="CC54" s="244"/>
      <c r="CD54" s="244"/>
      <c r="CE54" s="244"/>
      <c r="CF54" s="244"/>
      <c r="CH54" s="244"/>
      <c r="CI54" s="244"/>
      <c r="CJ54" s="244"/>
      <c r="CK54" s="244"/>
      <c r="CM54" s="244"/>
      <c r="CN54" s="244"/>
      <c r="CO54" s="244"/>
      <c r="CP54" s="244"/>
      <c r="CR54" s="244"/>
      <c r="CS54" s="244"/>
      <c r="CT54" s="244"/>
      <c r="CU54" s="244"/>
      <c r="CW54" s="244"/>
      <c r="CX54" s="244"/>
      <c r="CY54" s="244"/>
      <c r="CZ54" s="244"/>
      <c r="DB54" s="244"/>
      <c r="DC54" s="244"/>
      <c r="DD54" s="244"/>
      <c r="DE54" s="244"/>
      <c r="DG54" s="244"/>
      <c r="DH54" s="244"/>
      <c r="DI54" s="244"/>
      <c r="DJ54" s="244"/>
    </row>
    <row r="55" spans="1:114" s="242" customFormat="1" x14ac:dyDescent="0.3">
      <c r="A55" s="212" t="s">
        <v>1</v>
      </c>
      <c r="B55" s="212"/>
      <c r="C55" s="214"/>
      <c r="D55" s="215"/>
      <c r="E55" s="216"/>
      <c r="F55" s="216"/>
      <c r="G55" s="216"/>
      <c r="H55" s="216"/>
      <c r="I55" s="214"/>
      <c r="J55" s="230"/>
      <c r="K55" s="230"/>
      <c r="L55" s="230"/>
      <c r="M55" s="230"/>
      <c r="N55" s="214"/>
      <c r="O55" s="230"/>
      <c r="P55" s="230"/>
      <c r="Q55" s="230"/>
      <c r="R55" s="230"/>
      <c r="S55" s="214"/>
      <c r="T55" s="230"/>
      <c r="U55" s="230"/>
      <c r="V55" s="230"/>
      <c r="W55" s="230"/>
      <c r="X55" s="214"/>
      <c r="Y55" s="230"/>
      <c r="Z55" s="230"/>
      <c r="AA55" s="230"/>
      <c r="AB55" s="230"/>
      <c r="AD55" s="230"/>
      <c r="AE55" s="230"/>
      <c r="AF55" s="230"/>
      <c r="AG55" s="230"/>
      <c r="AI55" s="230"/>
      <c r="AJ55" s="230"/>
      <c r="AK55" s="230"/>
      <c r="AL55" s="230"/>
      <c r="AM55" s="214"/>
      <c r="AN55" s="230"/>
      <c r="AO55" s="230"/>
      <c r="AP55" s="230"/>
      <c r="AQ55" s="230"/>
      <c r="AR55" s="214"/>
      <c r="AS55" s="230"/>
      <c r="AT55" s="230"/>
      <c r="AU55" s="230"/>
      <c r="AV55" s="230"/>
      <c r="AW55" s="214"/>
      <c r="AX55" s="230"/>
      <c r="AY55" s="230"/>
      <c r="AZ55" s="230"/>
      <c r="BA55" s="230"/>
      <c r="BC55" s="230"/>
      <c r="BD55" s="230"/>
      <c r="BE55" s="230"/>
      <c r="BF55" s="230"/>
      <c r="BI55" s="230"/>
      <c r="BJ55" s="230"/>
      <c r="BK55" s="230"/>
      <c r="BL55" s="230"/>
      <c r="BM55" s="214"/>
      <c r="BN55" s="230"/>
      <c r="BO55" s="230"/>
      <c r="BP55" s="230"/>
      <c r="BQ55" s="230"/>
      <c r="BR55" s="214"/>
      <c r="BS55" s="230"/>
      <c r="BT55" s="230"/>
      <c r="BU55" s="230"/>
      <c r="BV55" s="230"/>
      <c r="BW55" s="214"/>
      <c r="BX55" s="230"/>
      <c r="BY55" s="230"/>
      <c r="BZ55" s="230"/>
      <c r="CA55" s="230"/>
      <c r="CC55" s="230"/>
      <c r="CD55" s="230"/>
      <c r="CE55" s="230"/>
      <c r="CF55" s="230"/>
      <c r="CH55" s="230"/>
      <c r="CI55" s="230"/>
      <c r="CJ55" s="230"/>
      <c r="CK55" s="230"/>
      <c r="CM55" s="230"/>
      <c r="CN55" s="230"/>
      <c r="CO55" s="230"/>
      <c r="CP55" s="230"/>
      <c r="CQ55" s="214"/>
      <c r="CR55" s="230"/>
      <c r="CS55" s="230"/>
      <c r="CT55" s="230"/>
      <c r="CU55" s="230"/>
      <c r="CV55" s="214"/>
      <c r="CW55" s="230"/>
      <c r="CX55" s="230"/>
      <c r="CY55" s="230"/>
      <c r="CZ55" s="230"/>
      <c r="DB55" s="230"/>
      <c r="DC55" s="230"/>
      <c r="DD55" s="230"/>
      <c r="DE55" s="230"/>
      <c r="DG55" s="230"/>
      <c r="DH55" s="230"/>
      <c r="DI55" s="230"/>
      <c r="DJ55" s="230"/>
    </row>
    <row r="56" spans="1:114" x14ac:dyDescent="0.3">
      <c r="A56" s="223" t="s">
        <v>941</v>
      </c>
      <c r="B56" s="223"/>
      <c r="D56" s="225"/>
      <c r="E56" s="226"/>
      <c r="F56" s="226"/>
      <c r="G56" s="226"/>
      <c r="H56" s="226"/>
      <c r="I56" s="244"/>
      <c r="J56" s="228"/>
      <c r="K56" s="228"/>
      <c r="L56" s="224">
        <f>SUM(Q56,V56,AA56,AF56)</f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>SUM(AP56,AU56,AZ56,BE56)</f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2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>SUM(CO56,CT56,CY56,DD56)</f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>SUM(L56,AK56,BK56,CJ56)</f>
        <v>2</v>
      </c>
      <c r="DJ56" s="228"/>
    </row>
    <row r="57" spans="1:114" x14ac:dyDescent="0.3">
      <c r="A57" s="223" t="s">
        <v>917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ref="L57:L70" si="25">SUM(Q57,V57,AA57,AF57)</f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ref="AK57:AK70" si="26">SUM(AP57,AU57,AZ57,BE57)</f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2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ref="CJ57:CJ70" si="27">SUM(CO57,CT57,CY57,DD57)</f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ref="DI57:DI70" si="28">SUM(L57,AK57,BK57,CJ57)</f>
        <v>2</v>
      </c>
      <c r="DJ57" s="228"/>
    </row>
    <row r="58" spans="1:114" x14ac:dyDescent="0.3">
      <c r="A58" s="223" t="s">
        <v>918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5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6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1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27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28"/>
        <v>1</v>
      </c>
      <c r="DJ58" s="228"/>
    </row>
    <row r="59" spans="1:114" x14ac:dyDescent="0.3">
      <c r="A59" s="223" t="s">
        <v>919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5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6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27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28"/>
        <v>2</v>
      </c>
      <c r="DJ59" s="228"/>
    </row>
    <row r="60" spans="1:114" x14ac:dyDescent="0.3">
      <c r="A60" s="223" t="s">
        <v>920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5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6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1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27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28"/>
        <v>1</v>
      </c>
      <c r="DJ60" s="228"/>
    </row>
    <row r="61" spans="1:114" x14ac:dyDescent="0.3">
      <c r="A61" s="223" t="s">
        <v>921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5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6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2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27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28"/>
        <v>2</v>
      </c>
      <c r="DJ61" s="228"/>
    </row>
    <row r="62" spans="1:114" x14ac:dyDescent="0.3">
      <c r="A62" s="223" t="s">
        <v>922</v>
      </c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5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6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v>2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27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28"/>
        <v>2</v>
      </c>
      <c r="DJ62" s="228"/>
    </row>
    <row r="63" spans="1:114" x14ac:dyDescent="0.3">
      <c r="A63" s="223" t="s">
        <v>923</v>
      </c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5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6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v>1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27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28"/>
        <v>1</v>
      </c>
      <c r="DJ63" s="228"/>
    </row>
    <row r="64" spans="1:114" x14ac:dyDescent="0.3">
      <c r="A64" s="223" t="s">
        <v>925</v>
      </c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5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6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v>1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27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28"/>
        <v>1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5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6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ref="BK65:BK70" si="29">SUM(BP65,BU65,BZ65,CE65)</f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27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28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25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26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29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27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28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25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26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29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27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28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25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26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29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28"/>
      <c r="CI68" s="228"/>
      <c r="CJ68" s="224">
        <f t="shared" si="27"/>
        <v>0</v>
      </c>
      <c r="CK68" s="228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28"/>
      <c r="DH68" s="228"/>
      <c r="DI68" s="224">
        <f t="shared" si="28"/>
        <v>0</v>
      </c>
      <c r="DJ68" s="228"/>
    </row>
    <row r="69" spans="1:114" x14ac:dyDescent="0.3">
      <c r="A69" s="223"/>
      <c r="B69" s="223"/>
      <c r="D69" s="227"/>
      <c r="E69" s="228"/>
      <c r="F69" s="228"/>
      <c r="G69" s="228"/>
      <c r="H69" s="228"/>
      <c r="I69" s="244"/>
      <c r="J69" s="228"/>
      <c r="K69" s="228"/>
      <c r="L69" s="224">
        <f t="shared" si="25"/>
        <v>0</v>
      </c>
      <c r="M69" s="228"/>
      <c r="O69" s="228"/>
      <c r="P69" s="228"/>
      <c r="Q69" s="224"/>
      <c r="R69" s="228"/>
      <c r="T69" s="228"/>
      <c r="U69" s="228"/>
      <c r="V69" s="224"/>
      <c r="W69" s="228"/>
      <c r="Y69" s="228"/>
      <c r="Z69" s="228"/>
      <c r="AA69" s="224"/>
      <c r="AB69" s="228"/>
      <c r="AD69" s="228"/>
      <c r="AE69" s="228"/>
      <c r="AF69" s="224"/>
      <c r="AG69" s="228"/>
      <c r="AI69" s="228"/>
      <c r="AJ69" s="228"/>
      <c r="AK69" s="224">
        <f t="shared" si="26"/>
        <v>0</v>
      </c>
      <c r="AL69" s="228"/>
      <c r="AM69" s="201"/>
      <c r="AN69" s="228"/>
      <c r="AO69" s="228"/>
      <c r="AP69" s="224"/>
      <c r="AQ69" s="228"/>
      <c r="AS69" s="228"/>
      <c r="AT69" s="228"/>
      <c r="AU69" s="224"/>
      <c r="AV69" s="228"/>
      <c r="AX69" s="228"/>
      <c r="AY69" s="228"/>
      <c r="AZ69" s="224"/>
      <c r="BA69" s="228"/>
      <c r="BC69" s="228"/>
      <c r="BD69" s="228"/>
      <c r="BE69" s="224"/>
      <c r="BF69" s="228"/>
      <c r="BI69" s="228"/>
      <c r="BJ69" s="228"/>
      <c r="BK69" s="224">
        <f t="shared" si="29"/>
        <v>0</v>
      </c>
      <c r="BL69" s="228"/>
      <c r="BM69" s="201"/>
      <c r="BN69" s="228"/>
      <c r="BO69" s="228"/>
      <c r="BP69" s="224"/>
      <c r="BQ69" s="228"/>
      <c r="BS69" s="228"/>
      <c r="BT69" s="228"/>
      <c r="BU69" s="224"/>
      <c r="BV69" s="228"/>
      <c r="BX69" s="228"/>
      <c r="BY69" s="228"/>
      <c r="BZ69" s="224"/>
      <c r="CA69" s="228"/>
      <c r="CC69" s="228"/>
      <c r="CD69" s="228"/>
      <c r="CE69" s="224"/>
      <c r="CF69" s="228"/>
      <c r="CH69" s="228"/>
      <c r="CI69" s="228"/>
      <c r="CJ69" s="224">
        <f t="shared" si="27"/>
        <v>0</v>
      </c>
      <c r="CK69" s="228"/>
      <c r="CM69" s="228"/>
      <c r="CN69" s="228"/>
      <c r="CO69" s="224"/>
      <c r="CP69" s="228"/>
      <c r="CR69" s="228"/>
      <c r="CS69" s="228"/>
      <c r="CT69" s="224"/>
      <c r="CU69" s="228"/>
      <c r="CW69" s="228"/>
      <c r="CX69" s="228"/>
      <c r="CY69" s="224"/>
      <c r="CZ69" s="228"/>
      <c r="DB69" s="228"/>
      <c r="DC69" s="228"/>
      <c r="DD69" s="224"/>
      <c r="DE69" s="228"/>
      <c r="DG69" s="228"/>
      <c r="DH69" s="228"/>
      <c r="DI69" s="224">
        <f t="shared" si="28"/>
        <v>0</v>
      </c>
      <c r="DJ69" s="228"/>
    </row>
    <row r="70" spans="1:114" x14ac:dyDescent="0.3">
      <c r="A70" s="223"/>
      <c r="B70" s="223"/>
      <c r="D70" s="227"/>
      <c r="E70" s="228"/>
      <c r="F70" s="228"/>
      <c r="G70" s="228"/>
      <c r="H70" s="228"/>
      <c r="I70" s="244"/>
      <c r="J70" s="228"/>
      <c r="K70" s="228"/>
      <c r="L70" s="224">
        <f t="shared" si="25"/>
        <v>0</v>
      </c>
      <c r="M70" s="228"/>
      <c r="O70" s="228"/>
      <c r="P70" s="228"/>
      <c r="Q70" s="224"/>
      <c r="R70" s="228"/>
      <c r="T70" s="228"/>
      <c r="U70" s="228"/>
      <c r="V70" s="224"/>
      <c r="W70" s="228"/>
      <c r="Y70" s="228"/>
      <c r="Z70" s="228"/>
      <c r="AA70" s="224"/>
      <c r="AB70" s="228"/>
      <c r="AD70" s="228"/>
      <c r="AE70" s="228"/>
      <c r="AF70" s="224"/>
      <c r="AG70" s="228"/>
      <c r="AI70" s="228"/>
      <c r="AJ70" s="228"/>
      <c r="AK70" s="224">
        <f t="shared" si="26"/>
        <v>0</v>
      </c>
      <c r="AL70" s="228"/>
      <c r="AM70" s="201"/>
      <c r="AN70" s="228"/>
      <c r="AO70" s="228"/>
      <c r="AP70" s="224"/>
      <c r="AQ70" s="228"/>
      <c r="AS70" s="228"/>
      <c r="AT70" s="228"/>
      <c r="AU70" s="224"/>
      <c r="AV70" s="228"/>
      <c r="AX70" s="228"/>
      <c r="AY70" s="228"/>
      <c r="AZ70" s="224"/>
      <c r="BA70" s="228"/>
      <c r="BC70" s="228"/>
      <c r="BD70" s="228"/>
      <c r="BE70" s="224"/>
      <c r="BF70" s="228"/>
      <c r="BI70" s="228"/>
      <c r="BJ70" s="228"/>
      <c r="BK70" s="224">
        <f t="shared" si="29"/>
        <v>0</v>
      </c>
      <c r="BL70" s="228"/>
      <c r="BM70" s="201"/>
      <c r="BN70" s="228"/>
      <c r="BO70" s="228"/>
      <c r="BP70" s="224"/>
      <c r="BQ70" s="228"/>
      <c r="BS70" s="228"/>
      <c r="BT70" s="228"/>
      <c r="BU70" s="224"/>
      <c r="BV70" s="228"/>
      <c r="BX70" s="228"/>
      <c r="BY70" s="228"/>
      <c r="BZ70" s="224"/>
      <c r="CA70" s="228"/>
      <c r="CC70" s="228"/>
      <c r="CD70" s="228"/>
      <c r="CE70" s="224"/>
      <c r="CF70" s="228"/>
      <c r="CH70" s="298"/>
      <c r="CI70" s="298"/>
      <c r="CJ70" s="224">
        <f t="shared" si="27"/>
        <v>0</v>
      </c>
      <c r="CK70" s="298"/>
      <c r="CM70" s="228"/>
      <c r="CN70" s="228"/>
      <c r="CO70" s="224"/>
      <c r="CP70" s="228"/>
      <c r="CR70" s="228"/>
      <c r="CS70" s="228"/>
      <c r="CT70" s="224"/>
      <c r="CU70" s="228"/>
      <c r="CW70" s="228"/>
      <c r="CX70" s="228"/>
      <c r="CY70" s="224"/>
      <c r="CZ70" s="228"/>
      <c r="DB70" s="228"/>
      <c r="DC70" s="228"/>
      <c r="DD70" s="224"/>
      <c r="DE70" s="228"/>
      <c r="DG70" s="298"/>
      <c r="DH70" s="298"/>
      <c r="DI70" s="224">
        <f t="shared" si="28"/>
        <v>0</v>
      </c>
      <c r="DJ70" s="298"/>
    </row>
    <row r="71" spans="1:114" s="201" customFormat="1" x14ac:dyDescent="0.3">
      <c r="D71" s="211"/>
      <c r="J71" s="244"/>
      <c r="K71" s="244"/>
      <c r="L71" s="244"/>
      <c r="M71" s="244"/>
      <c r="O71" s="244"/>
      <c r="P71" s="244"/>
      <c r="Q71" s="244"/>
      <c r="R71" s="244"/>
      <c r="T71" s="244"/>
      <c r="U71" s="244"/>
      <c r="V71" s="244"/>
      <c r="W71" s="244"/>
      <c r="Y71" s="244"/>
      <c r="Z71" s="244"/>
      <c r="AA71" s="244"/>
      <c r="AB71" s="244"/>
      <c r="AD71" s="244"/>
      <c r="AE71" s="244"/>
      <c r="AF71" s="244"/>
      <c r="AG71" s="244"/>
      <c r="AI71" s="244"/>
      <c r="AJ71" s="244"/>
      <c r="AK71" s="244"/>
      <c r="AL71" s="244"/>
      <c r="AN71" s="244"/>
      <c r="AO71" s="244"/>
      <c r="AP71" s="244"/>
      <c r="AQ71" s="244"/>
      <c r="AS71" s="244"/>
      <c r="AT71" s="244"/>
      <c r="AU71" s="244"/>
      <c r="AV71" s="244"/>
      <c r="AX71" s="244"/>
      <c r="AY71" s="244"/>
      <c r="AZ71" s="244"/>
      <c r="BA71" s="244"/>
      <c r="BC71" s="244"/>
      <c r="BD71" s="244"/>
      <c r="BE71" s="244"/>
      <c r="BF71" s="244"/>
      <c r="BI71" s="244"/>
      <c r="BJ71" s="244"/>
      <c r="BK71" s="244"/>
      <c r="BL71" s="244"/>
      <c r="BN71" s="244"/>
      <c r="BO71" s="244"/>
      <c r="BP71" s="244"/>
      <c r="BQ71" s="244"/>
      <c r="BS71" s="244"/>
      <c r="BT71" s="244"/>
      <c r="BU71" s="244"/>
      <c r="BV71" s="244"/>
      <c r="BX71" s="244"/>
      <c r="BY71" s="244"/>
      <c r="BZ71" s="244"/>
      <c r="CA71" s="244"/>
      <c r="CC71" s="244"/>
      <c r="CD71" s="244"/>
      <c r="CE71" s="244"/>
      <c r="CF71" s="244"/>
      <c r="CH71" s="244"/>
      <c r="CI71" s="244"/>
      <c r="CJ71" s="244"/>
      <c r="CK71" s="244"/>
      <c r="CM71" s="244"/>
      <c r="CN71" s="244"/>
      <c r="CO71" s="244"/>
      <c r="CP71" s="244"/>
      <c r="CR71" s="244"/>
      <c r="CS71" s="244"/>
      <c r="CT71" s="244"/>
      <c r="CU71" s="244"/>
      <c r="CW71" s="244"/>
      <c r="CX71" s="244"/>
      <c r="CY71" s="244"/>
      <c r="CZ71" s="244"/>
      <c r="DB71" s="244"/>
      <c r="DC71" s="244"/>
      <c r="DD71" s="244"/>
      <c r="DE71" s="244"/>
      <c r="DG71" s="244"/>
      <c r="DH71" s="244"/>
      <c r="DI71" s="244"/>
      <c r="DJ71" s="244"/>
    </row>
    <row r="72" spans="1:114" s="242" customFormat="1" ht="28.8" x14ac:dyDescent="0.3">
      <c r="A72" s="212" t="s">
        <v>6</v>
      </c>
      <c r="B72" s="213" t="s">
        <v>181</v>
      </c>
      <c r="C72" s="214"/>
      <c r="D72" s="229"/>
      <c r="E72" s="230"/>
      <c r="F72" s="230"/>
      <c r="G72" s="230"/>
      <c r="H72" s="230"/>
      <c r="I72" s="214"/>
      <c r="J72" s="230"/>
      <c r="K72" s="230"/>
      <c r="L72" s="230"/>
      <c r="M72" s="230"/>
      <c r="N72" s="214"/>
      <c r="O72" s="230"/>
      <c r="P72" s="230"/>
      <c r="Q72" s="230"/>
      <c r="R72" s="230"/>
      <c r="S72" s="214"/>
      <c r="T72" s="230"/>
      <c r="U72" s="230"/>
      <c r="V72" s="230"/>
      <c r="W72" s="230"/>
      <c r="X72" s="214"/>
      <c r="Y72" s="230"/>
      <c r="Z72" s="230"/>
      <c r="AA72" s="230"/>
      <c r="AB72" s="230"/>
      <c r="AD72" s="230"/>
      <c r="AE72" s="230"/>
      <c r="AF72" s="230"/>
      <c r="AG72" s="230"/>
      <c r="AI72" s="230"/>
      <c r="AJ72" s="230"/>
      <c r="AK72" s="230"/>
      <c r="AL72" s="230"/>
      <c r="AM72" s="214"/>
      <c r="AN72" s="230"/>
      <c r="AO72" s="230"/>
      <c r="AP72" s="230"/>
      <c r="AQ72" s="230"/>
      <c r="AR72" s="214"/>
      <c r="AS72" s="230"/>
      <c r="AT72" s="230"/>
      <c r="AU72" s="230"/>
      <c r="AV72" s="230"/>
      <c r="AW72" s="214"/>
      <c r="AX72" s="230"/>
      <c r="AY72" s="230"/>
      <c r="AZ72" s="230"/>
      <c r="BA72" s="230"/>
      <c r="BC72" s="230"/>
      <c r="BD72" s="230"/>
      <c r="BE72" s="230"/>
      <c r="BF72" s="230"/>
      <c r="BI72" s="230"/>
      <c r="BJ72" s="230"/>
      <c r="BK72" s="230"/>
      <c r="BL72" s="230"/>
      <c r="BM72" s="214"/>
      <c r="BN72" s="230"/>
      <c r="BO72" s="230"/>
      <c r="BP72" s="230"/>
      <c r="BQ72" s="230"/>
      <c r="BR72" s="214"/>
      <c r="BS72" s="230"/>
      <c r="BT72" s="230"/>
      <c r="BU72" s="230"/>
      <c r="BV72" s="230"/>
      <c r="BW72" s="214"/>
      <c r="BX72" s="230"/>
      <c r="BY72" s="230"/>
      <c r="BZ72" s="230"/>
      <c r="CA72" s="230"/>
      <c r="CC72" s="230"/>
      <c r="CD72" s="230"/>
      <c r="CE72" s="230"/>
      <c r="CF72" s="230"/>
      <c r="CH72" s="230"/>
      <c r="CI72" s="230"/>
      <c r="CJ72" s="230"/>
      <c r="CK72" s="230"/>
      <c r="CM72" s="230"/>
      <c r="CN72" s="230"/>
      <c r="CO72" s="230"/>
      <c r="CP72" s="230"/>
      <c r="CQ72" s="214"/>
      <c r="CR72" s="230"/>
      <c r="CS72" s="230"/>
      <c r="CT72" s="230"/>
      <c r="CU72" s="230"/>
      <c r="CV72" s="214"/>
      <c r="CW72" s="230"/>
      <c r="CX72" s="230"/>
      <c r="CY72" s="230"/>
      <c r="CZ72" s="230"/>
      <c r="DB72" s="230"/>
      <c r="DC72" s="230"/>
      <c r="DD72" s="230"/>
      <c r="DE72" s="230"/>
      <c r="DG72" s="230"/>
      <c r="DH72" s="230"/>
      <c r="DI72" s="230"/>
      <c r="DJ72" s="230"/>
    </row>
    <row r="73" spans="1:114" x14ac:dyDescent="0.3">
      <c r="A73" s="223" t="s">
        <v>81</v>
      </c>
      <c r="B73" s="223"/>
      <c r="D73" s="231"/>
      <c r="E73" s="223"/>
      <c r="F73" s="223"/>
      <c r="G73" s="223"/>
      <c r="H73" s="223"/>
      <c r="J73" s="224">
        <f t="shared" ref="J73" si="30">SUM(O73,T73,Y73,AD73)</f>
        <v>0</v>
      </c>
      <c r="K73" s="224">
        <f>SUM(P73,U73,Z73,AE73)</f>
        <v>0</v>
      </c>
      <c r="L73" s="228"/>
      <c r="M73" s="224">
        <f t="shared" si="0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ref="AI73:AI75" si="31">SUM(AN73,AS73,AX73,BC73)</f>
        <v>0</v>
      </c>
      <c r="AJ73" s="224">
        <f>SUM(AO73,AT73,AY73,BD73)</f>
        <v>0</v>
      </c>
      <c r="AK73" s="228"/>
      <c r="AL73" s="224">
        <f t="shared" ref="AL73:AL75" si="32">SUM(AQ73,AV73,BA73,BF73)</f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ref="BI73:BI75" si="33">SUM(BN73,BS73,BX73,CC73)</f>
        <v>0</v>
      </c>
      <c r="BJ73" s="224">
        <f>SUM(BO73,BT73,BY73,CD73)</f>
        <v>0</v>
      </c>
      <c r="BK73" s="228"/>
      <c r="BL73" s="224">
        <f t="shared" ref="BL73:BL75" si="34">SUM(BQ73,BV73,CA73,CF73)</f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>SUM(CM73,CR73,CW73,DB73)</f>
        <v>0</v>
      </c>
      <c r="CI73" s="224">
        <f>SUM(CN73,CS73,CX73,DC73)</f>
        <v>0</v>
      </c>
      <c r="CJ73" s="228"/>
      <c r="CK73" s="224">
        <f>SUM(CP73,CU73,CZ73,DE73)</f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>SUM(J73,AI73,BI73,CH73)</f>
        <v>0</v>
      </c>
      <c r="DH73" s="224">
        <f>SUM(K73,AJ73,BJ73,CI73)</f>
        <v>0</v>
      </c>
      <c r="DI73" s="228"/>
      <c r="DJ73" s="224">
        <f>SUM(M73,AL73,BL73,CK73)</f>
        <v>0</v>
      </c>
    </row>
    <row r="74" spans="1:114" x14ac:dyDescent="0.3">
      <c r="A74" s="223" t="s">
        <v>82</v>
      </c>
      <c r="B74" s="223"/>
      <c r="D74" s="231"/>
      <c r="E74" s="223"/>
      <c r="F74" s="223"/>
      <c r="G74" s="223"/>
      <c r="H74" s="223"/>
      <c r="J74" s="224">
        <f t="shared" ref="J74:J75" si="35">SUM(O74,T74,Y74,AD74)</f>
        <v>0</v>
      </c>
      <c r="K74" s="224">
        <f t="shared" ref="K74:K75" si="36">SUM(P74,U74,Z74,AE74)</f>
        <v>0</v>
      </c>
      <c r="L74" s="228"/>
      <c r="M74" s="224">
        <f t="shared" ref="M74:M77" si="37">SUM(R74,W74,AB74,AG74)</f>
        <v>0</v>
      </c>
      <c r="O74" s="224"/>
      <c r="P74" s="224"/>
      <c r="Q74" s="228"/>
      <c r="R74" s="224"/>
      <c r="T74" s="224"/>
      <c r="U74" s="224"/>
      <c r="V74" s="228"/>
      <c r="W74" s="224"/>
      <c r="Y74" s="224"/>
      <c r="Z74" s="224"/>
      <c r="AA74" s="228"/>
      <c r="AB74" s="224"/>
      <c r="AD74" s="224"/>
      <c r="AE74" s="224"/>
      <c r="AF74" s="228"/>
      <c r="AG74" s="224"/>
      <c r="AI74" s="224">
        <f t="shared" si="31"/>
        <v>0</v>
      </c>
      <c r="AJ74" s="224">
        <f t="shared" ref="AJ74:AJ75" si="38">SUM(AO74,AT74,AY74,BD74)</f>
        <v>0</v>
      </c>
      <c r="AK74" s="228"/>
      <c r="AL74" s="224">
        <f t="shared" si="32"/>
        <v>0</v>
      </c>
      <c r="AM74" s="201"/>
      <c r="AN74" s="224"/>
      <c r="AO74" s="224"/>
      <c r="AP74" s="228"/>
      <c r="AQ74" s="224"/>
      <c r="AS74" s="224"/>
      <c r="AT74" s="224"/>
      <c r="AU74" s="228"/>
      <c r="AV74" s="224"/>
      <c r="AX74" s="224"/>
      <c r="AY74" s="224"/>
      <c r="AZ74" s="228"/>
      <c r="BA74" s="224"/>
      <c r="BC74" s="224"/>
      <c r="BD74" s="224"/>
      <c r="BE74" s="228"/>
      <c r="BF74" s="224"/>
      <c r="BI74" s="224">
        <f t="shared" si="33"/>
        <v>0</v>
      </c>
      <c r="BJ74" s="224">
        <f t="shared" ref="BJ74:BJ75" si="39">SUM(BO74,BT74,BY74,CD74)</f>
        <v>0</v>
      </c>
      <c r="BK74" s="228"/>
      <c r="BL74" s="224">
        <f t="shared" si="34"/>
        <v>0</v>
      </c>
      <c r="BM74" s="201"/>
      <c r="BN74" s="224"/>
      <c r="BO74" s="224"/>
      <c r="BP74" s="228"/>
      <c r="BQ74" s="224"/>
      <c r="BS74" s="224"/>
      <c r="BT74" s="224"/>
      <c r="BU74" s="228"/>
      <c r="BV74" s="224"/>
      <c r="BX74" s="224"/>
      <c r="BY74" s="224"/>
      <c r="BZ74" s="228"/>
      <c r="CA74" s="224"/>
      <c r="CC74" s="224"/>
      <c r="CD74" s="224"/>
      <c r="CE74" s="228"/>
      <c r="CF74" s="224"/>
      <c r="CH74" s="224">
        <f t="shared" ref="CH74:CH75" si="40">SUM(CM74,CR74,CW74,DB74)</f>
        <v>0</v>
      </c>
      <c r="CI74" s="224">
        <f t="shared" ref="CI74:CI75" si="41">SUM(CN74,CS74,CX74,DC74)</f>
        <v>0</v>
      </c>
      <c r="CJ74" s="228"/>
      <c r="CK74" s="224">
        <f t="shared" ref="CK74:CK75" si="42">SUM(CP74,CU74,CZ74,DE74)</f>
        <v>0</v>
      </c>
      <c r="CM74" s="224"/>
      <c r="CN74" s="224"/>
      <c r="CO74" s="228"/>
      <c r="CP74" s="224"/>
      <c r="CR74" s="224"/>
      <c r="CS74" s="224"/>
      <c r="CT74" s="228"/>
      <c r="CU74" s="224"/>
      <c r="CW74" s="224"/>
      <c r="CX74" s="224"/>
      <c r="CY74" s="228"/>
      <c r="CZ74" s="224"/>
      <c r="DB74" s="224"/>
      <c r="DC74" s="224"/>
      <c r="DD74" s="228"/>
      <c r="DE74" s="224"/>
      <c r="DG74" s="224">
        <f t="shared" ref="DG74:DG75" si="43">SUM(J74,AI74,BI74,CH74)</f>
        <v>0</v>
      </c>
      <c r="DH74" s="224">
        <f t="shared" ref="DH74:DH75" si="44">SUM(K74,AJ74,BJ74,CI74)</f>
        <v>0</v>
      </c>
      <c r="DI74" s="228"/>
      <c r="DJ74" s="224">
        <f t="shared" ref="DJ74:DJ75" si="45">SUM(M74,AL74,BL74,CK74)</f>
        <v>0</v>
      </c>
    </row>
    <row r="75" spans="1:114" x14ac:dyDescent="0.3">
      <c r="A75" s="223" t="s">
        <v>83</v>
      </c>
      <c r="B75" s="223"/>
      <c r="D75" s="231"/>
      <c r="E75" s="223"/>
      <c r="F75" s="223"/>
      <c r="G75" s="223"/>
      <c r="H75" s="223"/>
      <c r="J75" s="224">
        <f t="shared" si="35"/>
        <v>0</v>
      </c>
      <c r="K75" s="224">
        <f t="shared" si="36"/>
        <v>0</v>
      </c>
      <c r="L75" s="228"/>
      <c r="M75" s="224">
        <f t="shared" si="37"/>
        <v>0</v>
      </c>
      <c r="O75" s="224"/>
      <c r="P75" s="224"/>
      <c r="Q75" s="228"/>
      <c r="R75" s="224"/>
      <c r="T75" s="224"/>
      <c r="U75" s="224"/>
      <c r="V75" s="228"/>
      <c r="W75" s="224"/>
      <c r="Y75" s="224"/>
      <c r="Z75" s="224"/>
      <c r="AA75" s="228"/>
      <c r="AB75" s="224"/>
      <c r="AD75" s="224"/>
      <c r="AE75" s="224"/>
      <c r="AF75" s="228"/>
      <c r="AG75" s="224"/>
      <c r="AI75" s="224">
        <f t="shared" si="31"/>
        <v>0</v>
      </c>
      <c r="AJ75" s="224">
        <f t="shared" si="38"/>
        <v>0</v>
      </c>
      <c r="AK75" s="228"/>
      <c r="AL75" s="224">
        <f t="shared" si="32"/>
        <v>0</v>
      </c>
      <c r="AM75" s="201"/>
      <c r="AN75" s="224"/>
      <c r="AO75" s="224"/>
      <c r="AP75" s="228"/>
      <c r="AQ75" s="224"/>
      <c r="AS75" s="224"/>
      <c r="AT75" s="224"/>
      <c r="AU75" s="228"/>
      <c r="AV75" s="224"/>
      <c r="AX75" s="224"/>
      <c r="AY75" s="224"/>
      <c r="AZ75" s="228"/>
      <c r="BA75" s="224"/>
      <c r="BC75" s="224"/>
      <c r="BD75" s="224"/>
      <c r="BE75" s="228"/>
      <c r="BF75" s="224"/>
      <c r="BI75" s="224">
        <f t="shared" si="33"/>
        <v>0</v>
      </c>
      <c r="BJ75" s="224">
        <f t="shared" si="39"/>
        <v>0</v>
      </c>
      <c r="BK75" s="228"/>
      <c r="BL75" s="224">
        <f t="shared" si="34"/>
        <v>0</v>
      </c>
      <c r="BM75" s="201"/>
      <c r="BN75" s="224"/>
      <c r="BO75" s="224"/>
      <c r="BP75" s="228"/>
      <c r="BQ75" s="224"/>
      <c r="BS75" s="224"/>
      <c r="BT75" s="224"/>
      <c r="BU75" s="228"/>
      <c r="BV75" s="224"/>
      <c r="BX75" s="224"/>
      <c r="BY75" s="224"/>
      <c r="BZ75" s="228"/>
      <c r="CA75" s="224"/>
      <c r="CC75" s="224"/>
      <c r="CD75" s="224"/>
      <c r="CE75" s="228"/>
      <c r="CF75" s="224"/>
      <c r="CH75" s="224">
        <f t="shared" si="40"/>
        <v>0</v>
      </c>
      <c r="CI75" s="224">
        <f t="shared" si="41"/>
        <v>0</v>
      </c>
      <c r="CJ75" s="228"/>
      <c r="CK75" s="224">
        <f t="shared" si="42"/>
        <v>0</v>
      </c>
      <c r="CM75" s="224"/>
      <c r="CN75" s="224"/>
      <c r="CO75" s="228"/>
      <c r="CP75" s="224"/>
      <c r="CR75" s="224"/>
      <c r="CS75" s="224"/>
      <c r="CT75" s="228"/>
      <c r="CU75" s="224"/>
      <c r="CW75" s="224"/>
      <c r="CX75" s="224"/>
      <c r="CY75" s="228"/>
      <c r="CZ75" s="224"/>
      <c r="DB75" s="224"/>
      <c r="DC75" s="224"/>
      <c r="DD75" s="228"/>
      <c r="DE75" s="224"/>
      <c r="DG75" s="224">
        <f t="shared" si="43"/>
        <v>0</v>
      </c>
      <c r="DH75" s="224">
        <f t="shared" si="44"/>
        <v>0</v>
      </c>
      <c r="DI75" s="228"/>
      <c r="DJ75" s="224">
        <f t="shared" si="45"/>
        <v>0</v>
      </c>
    </row>
    <row r="76" spans="1:114" s="201" customFormat="1" x14ac:dyDescent="0.3">
      <c r="D76" s="211"/>
      <c r="J76" s="244"/>
      <c r="K76" s="244"/>
      <c r="L76" s="244"/>
      <c r="M76" s="244"/>
      <c r="O76" s="244"/>
      <c r="P76" s="244"/>
      <c r="Q76" s="244"/>
      <c r="R76" s="244"/>
      <c r="T76" s="244"/>
      <c r="U76" s="244"/>
      <c r="V76" s="244"/>
      <c r="W76" s="244"/>
      <c r="Y76" s="244"/>
      <c r="Z76" s="244"/>
      <c r="AA76" s="244"/>
      <c r="AB76" s="244"/>
      <c r="AD76" s="244"/>
      <c r="AE76" s="244"/>
      <c r="AF76" s="244"/>
      <c r="AG76" s="244"/>
      <c r="AI76" s="244"/>
      <c r="AJ76" s="244"/>
      <c r="AK76" s="244"/>
      <c r="AL76" s="244"/>
      <c r="AM76" s="244"/>
      <c r="AN76" s="244"/>
      <c r="AO76" s="244"/>
      <c r="AP76" s="244"/>
      <c r="AQ76" s="244"/>
      <c r="AS76" s="244"/>
      <c r="AT76" s="244"/>
      <c r="AU76" s="244"/>
      <c r="AV76" s="244"/>
      <c r="AX76" s="244"/>
      <c r="AY76" s="244"/>
      <c r="AZ76" s="244"/>
      <c r="BA76" s="244"/>
      <c r="BC76" s="244"/>
      <c r="BD76" s="244"/>
      <c r="BE76" s="244"/>
      <c r="BF76" s="244"/>
      <c r="BI76" s="244"/>
      <c r="BJ76" s="244"/>
      <c r="BK76" s="244"/>
      <c r="BL76" s="244"/>
      <c r="BM76" s="244"/>
      <c r="BN76" s="244"/>
      <c r="BO76" s="244"/>
      <c r="BP76" s="244"/>
      <c r="BQ76" s="244"/>
      <c r="BS76" s="244"/>
      <c r="BT76" s="244"/>
      <c r="BU76" s="244"/>
      <c r="BV76" s="244"/>
      <c r="BX76" s="244"/>
      <c r="BY76" s="244"/>
      <c r="BZ76" s="244"/>
      <c r="CA76" s="244"/>
      <c r="CC76" s="244"/>
      <c r="CD76" s="244"/>
      <c r="CE76" s="244"/>
      <c r="CF76" s="244"/>
      <c r="CH76" s="244"/>
      <c r="CI76" s="244"/>
      <c r="CJ76" s="244"/>
      <c r="CK76" s="244"/>
      <c r="CM76" s="244"/>
      <c r="CN76" s="244"/>
      <c r="CO76" s="244"/>
      <c r="CP76" s="244"/>
      <c r="CR76" s="244"/>
      <c r="CS76" s="244"/>
      <c r="CT76" s="244"/>
      <c r="CU76" s="244"/>
      <c r="CW76" s="244"/>
      <c r="CX76" s="244"/>
      <c r="CY76" s="244"/>
      <c r="CZ76" s="244"/>
      <c r="DB76" s="244"/>
      <c r="DC76" s="244"/>
      <c r="DD76" s="244"/>
      <c r="DE76" s="244"/>
      <c r="DG76" s="244"/>
      <c r="DH76" s="244"/>
      <c r="DI76" s="244"/>
      <c r="DJ76" s="244"/>
    </row>
    <row r="77" spans="1:114" s="204" customFormat="1" x14ac:dyDescent="0.3">
      <c r="A77" s="299" t="s">
        <v>144</v>
      </c>
      <c r="B77" s="300"/>
      <c r="C77" s="210"/>
      <c r="D77" s="301"/>
      <c r="E77" s="300"/>
      <c r="F77" s="300"/>
      <c r="G77" s="300"/>
      <c r="H77" s="300"/>
      <c r="I77" s="210"/>
      <c r="J77" s="302">
        <f>SUM(J17:J76)</f>
        <v>705</v>
      </c>
      <c r="K77" s="303">
        <f>SUM(K17:K76)</f>
        <v>320</v>
      </c>
      <c r="L77" s="303">
        <f>SUM(L17:L76)</f>
        <v>0</v>
      </c>
      <c r="M77" s="224">
        <f t="shared" si="37"/>
        <v>0</v>
      </c>
      <c r="N77" s="210"/>
      <c r="O77" s="304">
        <f>SUM(O17:O76)</f>
        <v>0</v>
      </c>
      <c r="P77" s="303">
        <f>SUM(P17:P76)</f>
        <v>0</v>
      </c>
      <c r="Q77" s="303">
        <f>SUM(Q17:Q76)</f>
        <v>0</v>
      </c>
      <c r="R77" s="303">
        <f>SUM(R17:R76)</f>
        <v>0</v>
      </c>
      <c r="S77" s="210"/>
      <c r="T77" s="304">
        <f>SUM(T17:T76)</f>
        <v>0</v>
      </c>
      <c r="U77" s="303">
        <f>SUM(U17:U76)</f>
        <v>0</v>
      </c>
      <c r="V77" s="303">
        <f>SUM(V17:V76)</f>
        <v>0</v>
      </c>
      <c r="W77" s="303">
        <f>SUM(W17:W76)</f>
        <v>0</v>
      </c>
      <c r="X77" s="210"/>
      <c r="Y77" s="304">
        <f>SUM(Y17:Y76)</f>
        <v>0</v>
      </c>
      <c r="Z77" s="303">
        <f>SUM(Z17:Z76)</f>
        <v>0</v>
      </c>
      <c r="AA77" s="303">
        <f>SUM(AA17:AA76)</f>
        <v>0</v>
      </c>
      <c r="AB77" s="303">
        <f>SUM(AB17:AB76)</f>
        <v>0</v>
      </c>
      <c r="AC77" s="203"/>
      <c r="AD77" s="304">
        <f>SUM(AD17:AD76)</f>
        <v>0</v>
      </c>
      <c r="AE77" s="303">
        <f>SUM(AE17:AE76)</f>
        <v>0</v>
      </c>
      <c r="AF77" s="303">
        <f>SUM(AF17:AF76)</f>
        <v>0</v>
      </c>
      <c r="AG77" s="303">
        <f>SUM(AG17:AG76)</f>
        <v>0</v>
      </c>
      <c r="AH77" s="203"/>
      <c r="AI77" s="303">
        <f>SUM(AI17:AI76)</f>
        <v>551</v>
      </c>
      <c r="AJ77" s="303">
        <f>SUM(AJ17:AJ76)</f>
        <v>350</v>
      </c>
      <c r="AK77" s="303">
        <f>SUM(AK17:AK76)</f>
        <v>0</v>
      </c>
      <c r="AL77" s="303">
        <f t="shared" ref="AL77" si="46">SUM(AQ77,AV77,BA77,BF77)</f>
        <v>0</v>
      </c>
      <c r="AM77" s="305"/>
      <c r="AN77" s="304">
        <f>SUM(AN17:AN76)</f>
        <v>0</v>
      </c>
      <c r="AO77" s="303">
        <f>SUM(AO17:AO76)</f>
        <v>0</v>
      </c>
      <c r="AP77" s="303">
        <f>SUM(AP17:AP76)</f>
        <v>0</v>
      </c>
      <c r="AQ77" s="303">
        <f>SUM(AQ17:AQ76)</f>
        <v>0</v>
      </c>
      <c r="AR77" s="210"/>
      <c r="AS77" s="304">
        <f>SUM(AS17:AS76)</f>
        <v>0</v>
      </c>
      <c r="AT77" s="303">
        <f>SUM(AT17:AT76)</f>
        <v>0</v>
      </c>
      <c r="AU77" s="303">
        <f>SUM(AU17:AU76)</f>
        <v>0</v>
      </c>
      <c r="AV77" s="303">
        <f>SUM(AV17:AV76)</f>
        <v>0</v>
      </c>
      <c r="AW77" s="210"/>
      <c r="AX77" s="304">
        <f>SUM(AX17:AX76)</f>
        <v>0</v>
      </c>
      <c r="AY77" s="303">
        <f>SUM(AY17:AY76)</f>
        <v>0</v>
      </c>
      <c r="AZ77" s="303">
        <f>SUM(AZ17:AZ76)</f>
        <v>0</v>
      </c>
      <c r="BA77" s="303">
        <f>SUM(BA17:BA76)</f>
        <v>0</v>
      </c>
      <c r="BB77" s="203"/>
      <c r="BC77" s="304">
        <f>SUM(BC17:BC76)</f>
        <v>0</v>
      </c>
      <c r="BD77" s="303">
        <f>SUM(BD17:BD76)</f>
        <v>0</v>
      </c>
      <c r="BE77" s="303">
        <f>SUM(BE17:BE76)</f>
        <v>0</v>
      </c>
      <c r="BF77" s="303">
        <f>SUM(BF17:BF76)</f>
        <v>0</v>
      </c>
      <c r="BG77" s="203"/>
      <c r="BH77" s="203"/>
      <c r="BI77" s="303">
        <f>SUM(BI17:BI76)</f>
        <v>550</v>
      </c>
      <c r="BJ77" s="303">
        <f>SUM(BJ17:BJ76)</f>
        <v>640</v>
      </c>
      <c r="BK77" s="303">
        <f>SUM(BK17:BK76)</f>
        <v>14</v>
      </c>
      <c r="BL77" s="303">
        <f t="shared" ref="BL77" si="47">SUM(BQ77,BV77,CA77,CF77)</f>
        <v>0</v>
      </c>
      <c r="BM77" s="305"/>
      <c r="BN77" s="304">
        <f>SUM(BN17:BN76)</f>
        <v>0</v>
      </c>
      <c r="BO77" s="303">
        <f>SUM(BO17:BO76)</f>
        <v>0</v>
      </c>
      <c r="BP77" s="303">
        <f>SUM(BP17:BP76)</f>
        <v>0</v>
      </c>
      <c r="BQ77" s="303">
        <f>SUM(BQ17:BQ76)</f>
        <v>0</v>
      </c>
      <c r="BR77" s="210"/>
      <c r="BS77" s="304">
        <f>SUM(BS17:BS76)</f>
        <v>0</v>
      </c>
      <c r="BT77" s="303">
        <f>SUM(BT17:BT76)</f>
        <v>0</v>
      </c>
      <c r="BU77" s="303">
        <f>SUM(BU17:BU76)</f>
        <v>0</v>
      </c>
      <c r="BV77" s="303">
        <f>SUM(BV17:BV76)</f>
        <v>0</v>
      </c>
      <c r="BW77" s="210"/>
      <c r="BX77" s="304">
        <f>SUM(BX17:BX76)</f>
        <v>0</v>
      </c>
      <c r="BY77" s="303">
        <f>SUM(BY17:BY76)</f>
        <v>0</v>
      </c>
      <c r="BZ77" s="303">
        <f>SUM(BZ17:BZ76)</f>
        <v>0</v>
      </c>
      <c r="CA77" s="303">
        <f>SUM(CA17:CA76)</f>
        <v>0</v>
      </c>
      <c r="CB77" s="203"/>
      <c r="CC77" s="304">
        <f>SUM(CC17:CC76)</f>
        <v>0</v>
      </c>
      <c r="CD77" s="303">
        <f>SUM(CD17:CD76)</f>
        <v>0</v>
      </c>
      <c r="CE77" s="303">
        <f>SUM(CE17:CE76)</f>
        <v>0</v>
      </c>
      <c r="CF77" s="303">
        <f>SUM(CF17:CF76)</f>
        <v>0</v>
      </c>
      <c r="CG77" s="203"/>
      <c r="CH77" s="303">
        <f>SUM(CH17:CH76)</f>
        <v>0</v>
      </c>
      <c r="CI77" s="303">
        <f>SUM(CI17:CI76)</f>
        <v>0</v>
      </c>
      <c r="CJ77" s="303">
        <f>SUM(CJ17:CJ76)</f>
        <v>0</v>
      </c>
      <c r="CK77" s="303">
        <f t="shared" ref="CK77" si="48">SUM(CP77,CU77,CZ77,DE77)</f>
        <v>0</v>
      </c>
      <c r="CM77" s="304">
        <f>SUM(CM17:CM76)</f>
        <v>0</v>
      </c>
      <c r="CN77" s="303">
        <f>SUM(CN17:CN76)</f>
        <v>0</v>
      </c>
      <c r="CO77" s="303">
        <f>SUM(CO17:CO76)</f>
        <v>0</v>
      </c>
      <c r="CP77" s="303">
        <f>SUM(CP17:CP76)</f>
        <v>0</v>
      </c>
      <c r="CQ77" s="210"/>
      <c r="CR77" s="304">
        <f>SUM(CR17:CR76)</f>
        <v>0</v>
      </c>
      <c r="CS77" s="303">
        <f>SUM(CS17:CS76)</f>
        <v>0</v>
      </c>
      <c r="CT77" s="303">
        <f>SUM(CT17:CT76)</f>
        <v>0</v>
      </c>
      <c r="CU77" s="303">
        <f>SUM(CU17:CU76)</f>
        <v>0</v>
      </c>
      <c r="CV77" s="210"/>
      <c r="CW77" s="304">
        <f>SUM(CW17:CW76)</f>
        <v>0</v>
      </c>
      <c r="CX77" s="303">
        <f>SUM(CX17:CX76)</f>
        <v>0</v>
      </c>
      <c r="CY77" s="303">
        <f>SUM(CY17:CY76)</f>
        <v>0</v>
      </c>
      <c r="CZ77" s="303">
        <f>SUM(CZ17:CZ76)</f>
        <v>0</v>
      </c>
      <c r="DA77" s="203"/>
      <c r="DB77" s="304">
        <f>SUM(DB17:DB76)</f>
        <v>0</v>
      </c>
      <c r="DC77" s="303">
        <f>SUM(DC17:DC76)</f>
        <v>0</v>
      </c>
      <c r="DD77" s="303">
        <f>SUM(DD17:DD76)</f>
        <v>0</v>
      </c>
      <c r="DE77" s="303">
        <f>SUM(DE17:DE76)</f>
        <v>0</v>
      </c>
      <c r="DF77" s="203"/>
      <c r="DG77" s="303">
        <f>SUM(DG17:DG76)</f>
        <v>1316</v>
      </c>
      <c r="DH77" s="303">
        <f>SUM(DH17:DH76)</f>
        <v>1310</v>
      </c>
      <c r="DI77" s="303">
        <f>SUM(DI17:DI76)</f>
        <v>14</v>
      </c>
      <c r="DJ77" s="303">
        <f t="shared" ref="DJ77" si="49">SUM(DO77,DT77,DY77,ED77)</f>
        <v>0</v>
      </c>
    </row>
    <row r="79" spans="1:114" x14ac:dyDescent="0.3">
      <c r="A79" s="306" t="s">
        <v>145</v>
      </c>
      <c r="B79" s="300"/>
      <c r="J79" s="379" t="s">
        <v>183</v>
      </c>
      <c r="K79" s="380"/>
      <c r="L79" s="381"/>
      <c r="M79" s="303">
        <f>SUM(J77:M77)</f>
        <v>1025</v>
      </c>
      <c r="O79" s="379" t="s">
        <v>182</v>
      </c>
      <c r="P79" s="380"/>
      <c r="Q79" s="381"/>
      <c r="R79" s="303">
        <f>SUM(O77:R77)</f>
        <v>0</v>
      </c>
      <c r="T79" s="379" t="s">
        <v>182</v>
      </c>
      <c r="U79" s="380"/>
      <c r="V79" s="381"/>
      <c r="W79" s="303">
        <f>SUM(T77:W77)</f>
        <v>0</v>
      </c>
      <c r="Y79" s="379" t="s">
        <v>182</v>
      </c>
      <c r="Z79" s="380"/>
      <c r="AA79" s="381"/>
      <c r="AB79" s="303">
        <f>SUM(Y77:AB77)</f>
        <v>0</v>
      </c>
      <c r="AD79" s="379" t="s">
        <v>182</v>
      </c>
      <c r="AE79" s="380"/>
      <c r="AF79" s="381"/>
      <c r="AG79" s="303">
        <f>SUM(AD77:AG77)</f>
        <v>0</v>
      </c>
      <c r="AI79" s="379" t="s">
        <v>183</v>
      </c>
      <c r="AJ79" s="380"/>
      <c r="AK79" s="381"/>
      <c r="AL79" s="303">
        <f>SUM(AI77:AL77)</f>
        <v>901</v>
      </c>
      <c r="AM79" s="305"/>
      <c r="AN79" s="379" t="s">
        <v>182</v>
      </c>
      <c r="AO79" s="380"/>
      <c r="AP79" s="381"/>
      <c r="AQ79" s="303">
        <f>+AN77+AO77+AP77+AQ77</f>
        <v>0</v>
      </c>
      <c r="AS79" s="379" t="s">
        <v>182</v>
      </c>
      <c r="AT79" s="380"/>
      <c r="AU79" s="381"/>
      <c r="AV79" s="303">
        <f>+AS77+AT77+AU77+AV77</f>
        <v>0</v>
      </c>
      <c r="AX79" s="379" t="s">
        <v>182</v>
      </c>
      <c r="AY79" s="380"/>
      <c r="AZ79" s="381"/>
      <c r="BA79" s="303">
        <f>+AX77+AY77+AZ77+BA77</f>
        <v>0</v>
      </c>
      <c r="BC79" s="379" t="s">
        <v>182</v>
      </c>
      <c r="BD79" s="380"/>
      <c r="BE79" s="381"/>
      <c r="BF79" s="303">
        <f>+BC77+BD77+BE77+BF77</f>
        <v>0</v>
      </c>
      <c r="BI79" s="379" t="s">
        <v>183</v>
      </c>
      <c r="BJ79" s="380"/>
      <c r="BK79" s="381"/>
      <c r="BL79" s="303">
        <f>SUM(BI77:BL77)</f>
        <v>1204</v>
      </c>
      <c r="BM79" s="305"/>
      <c r="BN79" s="379" t="s">
        <v>182</v>
      </c>
      <c r="BO79" s="380"/>
      <c r="BP79" s="381"/>
      <c r="BQ79" s="303">
        <f>SUM(BN77:BQ77)</f>
        <v>0</v>
      </c>
      <c r="BS79" s="379" t="s">
        <v>182</v>
      </c>
      <c r="BT79" s="380"/>
      <c r="BU79" s="381"/>
      <c r="BV79" s="303">
        <f>SUM(BS77:BV77)</f>
        <v>0</v>
      </c>
      <c r="BX79" s="379" t="s">
        <v>182</v>
      </c>
      <c r="BY79" s="380"/>
      <c r="BZ79" s="381"/>
      <c r="CA79" s="303">
        <f>SUM(BX77:CA77)</f>
        <v>0</v>
      </c>
      <c r="CC79" s="379" t="s">
        <v>182</v>
      </c>
      <c r="CD79" s="380"/>
      <c r="CE79" s="381"/>
      <c r="CF79" s="303">
        <f>SUM(CC77:CF77)</f>
        <v>0</v>
      </c>
      <c r="CH79" s="379" t="s">
        <v>184</v>
      </c>
      <c r="CI79" s="380"/>
      <c r="CJ79" s="381"/>
      <c r="CK79" s="303">
        <f>SUM(CH77:CK77)</f>
        <v>0</v>
      </c>
      <c r="CM79" s="379" t="s">
        <v>182</v>
      </c>
      <c r="CN79" s="380"/>
      <c r="CO79" s="381"/>
      <c r="CP79" s="303">
        <f>SUM(CM77:CP77)</f>
        <v>0</v>
      </c>
      <c r="CR79" s="379" t="s">
        <v>182</v>
      </c>
      <c r="CS79" s="380"/>
      <c r="CT79" s="381"/>
      <c r="CU79" s="303">
        <f>SUM(CR77:CU77)</f>
        <v>0</v>
      </c>
      <c r="CW79" s="379" t="s">
        <v>182</v>
      </c>
      <c r="CX79" s="380"/>
      <c r="CY79" s="381"/>
      <c r="CZ79" s="303">
        <f>SUM(CW77:CZ77)</f>
        <v>0</v>
      </c>
      <c r="DB79" s="379" t="s">
        <v>182</v>
      </c>
      <c r="DC79" s="380"/>
      <c r="DD79" s="381"/>
      <c r="DE79" s="303">
        <f>SUM(DB77:DE77)</f>
        <v>0</v>
      </c>
      <c r="DG79" s="379" t="s">
        <v>184</v>
      </c>
      <c r="DH79" s="380"/>
      <c r="DI79" s="381"/>
      <c r="DJ79" s="303">
        <f>SUM(DG77:DJ77)</f>
        <v>2640</v>
      </c>
    </row>
    <row r="82" spans="1:99" x14ac:dyDescent="0.3">
      <c r="A82" s="204" t="s">
        <v>23</v>
      </c>
      <c r="B82" s="204"/>
      <c r="D82" s="357">
        <f>Examenprogramma!$B$29</f>
        <v>44394</v>
      </c>
      <c r="E82" s="357"/>
      <c r="F82" s="357"/>
      <c r="G82" s="357"/>
      <c r="H82" s="357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83" spans="1:99" x14ac:dyDescent="0.3">
      <c r="A83" s="204" t="s">
        <v>24</v>
      </c>
      <c r="B83" s="204"/>
      <c r="D83" s="358" t="str">
        <f>Examenprogramma!$B$30</f>
        <v>Naaldwijk</v>
      </c>
      <c r="E83" s="358"/>
      <c r="F83" s="358"/>
      <c r="G83" s="358"/>
      <c r="H83" s="358"/>
      <c r="J83" s="201"/>
      <c r="K83" s="201"/>
      <c r="L83" s="201"/>
      <c r="M83" s="201"/>
      <c r="O83" s="201"/>
      <c r="P83" s="201"/>
      <c r="Q83" s="201"/>
      <c r="R83" s="201"/>
      <c r="T83" s="201"/>
      <c r="U83" s="201"/>
      <c r="V83" s="201"/>
      <c r="W83" s="201"/>
      <c r="AN83" s="201"/>
      <c r="AO83" s="201"/>
      <c r="AP83" s="201"/>
      <c r="AQ83" s="201"/>
      <c r="AS83" s="201"/>
      <c r="AT83" s="201"/>
      <c r="AU83" s="201"/>
      <c r="AV83" s="201"/>
      <c r="BN83" s="201"/>
      <c r="BO83" s="201"/>
      <c r="BP83" s="201"/>
      <c r="BQ83" s="201"/>
      <c r="BS83" s="201"/>
      <c r="BT83" s="201"/>
      <c r="BU83" s="201"/>
      <c r="BV83" s="201"/>
      <c r="CM83" s="201"/>
      <c r="CN83" s="201"/>
      <c r="CO83" s="201"/>
      <c r="CP83" s="201"/>
      <c r="CR83" s="201"/>
      <c r="CS83" s="201"/>
      <c r="CT83" s="201"/>
      <c r="CU83" s="201"/>
    </row>
    <row r="84" spans="1:99" x14ac:dyDescent="0.3">
      <c r="A84" s="204" t="s">
        <v>20</v>
      </c>
      <c r="B84" s="204"/>
      <c r="D84" s="359" t="str">
        <f>Examenprogramma!$B$31</f>
        <v>M.P. de Groot</v>
      </c>
      <c r="E84" s="359"/>
      <c r="F84" s="359"/>
      <c r="G84" s="359"/>
      <c r="H84" s="359"/>
      <c r="J84" s="201"/>
      <c r="K84" s="201"/>
      <c r="L84" s="201"/>
      <c r="M84" s="201"/>
      <c r="O84" s="201"/>
      <c r="P84" s="201"/>
      <c r="Q84" s="201"/>
      <c r="R84" s="201"/>
      <c r="T84" s="201"/>
      <c r="U84" s="201"/>
      <c r="V84" s="201"/>
      <c r="W84" s="201"/>
      <c r="AN84" s="201"/>
      <c r="AO84" s="201"/>
      <c r="AP84" s="201"/>
      <c r="AQ84" s="201"/>
      <c r="AS84" s="201"/>
      <c r="AT84" s="201"/>
      <c r="AU84" s="201"/>
      <c r="AV84" s="201"/>
      <c r="BN84" s="201"/>
      <c r="BO84" s="201"/>
      <c r="BP84" s="201"/>
      <c r="BQ84" s="201"/>
      <c r="BS84" s="201"/>
      <c r="BT84" s="201"/>
      <c r="BU84" s="201"/>
      <c r="BV84" s="201"/>
      <c r="CM84" s="201"/>
      <c r="CN84" s="201"/>
      <c r="CO84" s="201"/>
      <c r="CP84" s="201"/>
      <c r="CR84" s="201"/>
      <c r="CS84" s="201"/>
      <c r="CT84" s="201"/>
      <c r="CU84" s="201"/>
    </row>
    <row r="98" spans="4:4" x14ac:dyDescent="0.3">
      <c r="D98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9:CO79"/>
    <mergeCell ref="CR79:CT79"/>
    <mergeCell ref="CW79:CY79"/>
    <mergeCell ref="DB79:DD79"/>
    <mergeCell ref="DG79:DI7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9:CJ79"/>
    <mergeCell ref="B12:B14"/>
    <mergeCell ref="BI79:BK79"/>
    <mergeCell ref="BN79:BP79"/>
    <mergeCell ref="BS79:BU79"/>
    <mergeCell ref="BX79:BZ79"/>
    <mergeCell ref="CC79:CE79"/>
    <mergeCell ref="AI79:AK79"/>
    <mergeCell ref="AN79:AP79"/>
    <mergeCell ref="AS79:AU79"/>
    <mergeCell ref="AX79:AZ79"/>
    <mergeCell ref="BC79:BE79"/>
    <mergeCell ref="J79:L79"/>
    <mergeCell ref="O79:Q79"/>
    <mergeCell ref="T79:V79"/>
    <mergeCell ref="Y79:AA79"/>
    <mergeCell ref="AD79:AF79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2:H82"/>
    <mergeCell ref="D83:H83"/>
    <mergeCell ref="D84:H8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6:B56" xr:uid="{00000000-0002-0000-0100-000000000000}">
      <formula1>Examinering</formula1>
    </dataValidation>
    <dataValidation type="list" allowBlank="1" showErrorMessage="1" prompt="Selecteer het examenonderdeel" sqref="I40:I42 D30:H30 I73:I75 I23:I30" xr:uid="{00000000-0002-0000-0100-000001000000}">
      <formula1>Examinering</formula1>
    </dataValidation>
    <dataValidation allowBlank="1" showInputMessage="1" showErrorMessage="1" prompt="Selecteer het examenonderdeel" sqref="A45:B45" xr:uid="{00000000-0002-0000-0100-000002000000}"/>
    <dataValidation allowBlank="1" showErrorMessage="1" prompt="Selecteer het examenonderdeel" sqref="I32:I37 I17:I20" xr:uid="{00000000-0002-0000-0100-000003000000}"/>
    <dataValidation type="list" allowBlank="1" showInputMessage="1" showErrorMessage="1" sqref="A57:B70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5" r:id="rId6" display="Beroepsgericht vak 3" xr:uid="{00000000-0004-0000-0100-000005000000}"/>
    <hyperlink ref="A29" r:id="rId7" display="Beroepsgericht vak 5" xr:uid="{00000000-0004-0000-0100-000007000000}"/>
    <hyperlink ref="A32" r:id="rId8" display="Beroepsgericht vak 1" xr:uid="{00000000-0004-0000-0100-000008000000}"/>
    <hyperlink ref="A34" r:id="rId9" display="Beroepsgericht vak 2" xr:uid="{00000000-0004-0000-0100-000009000000}"/>
    <hyperlink ref="A36" r:id="rId10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1"/>
  <legacyDrawing r:id="rId1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D18:D20 E17:H20</xm:sqref>
        </x14:dataValidation>
        <x14:dataValidation type="list" allowBlank="1" showErrorMessage="1" prompt="Selecteer het examenonderdeel" xr:uid="{00000000-0002-0000-0100-000007000000}">
          <x14:formula1>
            <xm:f>Examenprogramma!$A$12:$A$24</xm:f>
          </x14:formula1>
          <xm:sqref>D45:H53 D32:H37 D73:H75 D40:H42</xm:sqref>
        </x14:dataValidation>
        <x14:dataValidation type="list" errorStyle="warning" showInputMessage="1" showErrorMessage="1" xr:uid="{00000000-0002-0000-0100-000008000000}">
          <x14:formula1>
            <xm:f>Examenprogramma!$A$12:$A$24</xm:f>
          </x14:formula1>
          <xm:sqref>D17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Examenprogramma!$A$12:$A$24</xm:f>
          </x14:formula1>
          <xm:sqref>D23:H29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zoomScale="70" zoomScaleNormal="70" workbookViewId="0">
      <selection activeCell="C23" sqref="C23"/>
    </sheetView>
  </sheetViews>
  <sheetFormatPr defaultColWidth="8.88671875" defaultRowHeight="14.4" x14ac:dyDescent="0.3"/>
  <cols>
    <col min="1" max="1" width="32.6640625" style="311" customWidth="1"/>
    <col min="2" max="2" width="46.44140625" style="311" customWidth="1"/>
    <col min="3" max="3" width="48.5546875" style="311" customWidth="1"/>
    <col min="4" max="5" width="32.6640625" style="311" customWidth="1"/>
    <col min="6" max="6" width="29.109375" style="311" customWidth="1"/>
    <col min="7" max="16384" width="8.88671875" style="311"/>
  </cols>
  <sheetData>
    <row r="1" spans="1:6" s="310" customFormat="1" ht="15.6" x14ac:dyDescent="0.3">
      <c r="A1" s="391" t="s">
        <v>147</v>
      </c>
      <c r="B1" s="391"/>
      <c r="C1" s="391"/>
      <c r="D1" s="391"/>
      <c r="E1" s="391"/>
      <c r="F1" s="391"/>
    </row>
    <row r="2" spans="1:6" x14ac:dyDescent="0.3">
      <c r="A2" s="319" t="s">
        <v>143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B30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Masters of Food</v>
      </c>
      <c r="C4" s="390"/>
      <c r="D4" s="390"/>
      <c r="E4" s="390"/>
      <c r="F4" s="390"/>
    </row>
    <row r="5" spans="1:6" x14ac:dyDescent="0.3">
      <c r="A5" s="319" t="s">
        <v>142</v>
      </c>
      <c r="B5" s="390" t="str">
        <f>+Opleidingsplan!D6</f>
        <v>2021-2022</v>
      </c>
      <c r="C5" s="390"/>
      <c r="D5" s="390"/>
      <c r="E5" s="390"/>
      <c r="F5" s="390"/>
    </row>
    <row r="6" spans="1:6" ht="14.4" customHeight="1" x14ac:dyDescent="0.3">
      <c r="A6" s="319" t="s">
        <v>141</v>
      </c>
      <c r="B6" s="390" t="str">
        <f>+Opleidingsplan!D7</f>
        <v>Voeding 23173 (Vakexpert voeding en voorlichting)</v>
      </c>
      <c r="C6" s="390"/>
      <c r="D6" s="390"/>
      <c r="E6" s="390"/>
      <c r="F6" s="390"/>
    </row>
    <row r="7" spans="1:6" x14ac:dyDescent="0.3">
      <c r="A7" s="319" t="s">
        <v>139</v>
      </c>
      <c r="B7" s="390">
        <f>+Opleidingsplan!D8</f>
        <v>25464</v>
      </c>
      <c r="C7" s="390"/>
      <c r="D7" s="390"/>
      <c r="E7" s="390"/>
      <c r="F7" s="390"/>
    </row>
    <row r="8" spans="1:6" x14ac:dyDescent="0.3">
      <c r="A8" s="319" t="s">
        <v>137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138</v>
      </c>
      <c r="B9" s="390">
        <f>+Opleidingsplan!D10</f>
        <v>4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187</v>
      </c>
      <c r="B11" s="313" t="s">
        <v>148</v>
      </c>
      <c r="C11" s="313" t="s">
        <v>146</v>
      </c>
      <c r="D11" s="313" t="s">
        <v>928</v>
      </c>
      <c r="E11" s="313" t="s">
        <v>27</v>
      </c>
      <c r="F11" s="313" t="s">
        <v>197</v>
      </c>
    </row>
    <row r="12" spans="1:6" s="317" customFormat="1" ht="37.950000000000003" customHeight="1" x14ac:dyDescent="0.3">
      <c r="A12" s="315" t="s">
        <v>917</v>
      </c>
      <c r="B12" s="315"/>
      <c r="C12" s="315"/>
      <c r="D12" s="392" t="s">
        <v>942</v>
      </c>
      <c r="E12" s="392" t="s">
        <v>943</v>
      </c>
      <c r="F12" s="316" t="s">
        <v>944</v>
      </c>
    </row>
    <row r="13" spans="1:6" s="317" customFormat="1" ht="37.950000000000003" customHeight="1" x14ac:dyDescent="0.3">
      <c r="A13" s="315" t="s">
        <v>918</v>
      </c>
      <c r="B13" s="315"/>
      <c r="C13" s="315"/>
      <c r="D13" s="395"/>
      <c r="E13" s="393"/>
      <c r="F13" s="316" t="s">
        <v>915</v>
      </c>
    </row>
    <row r="14" spans="1:6" s="317" customFormat="1" ht="37.950000000000003" customHeight="1" x14ac:dyDescent="0.3">
      <c r="A14" s="315" t="s">
        <v>919</v>
      </c>
      <c r="B14" s="315"/>
      <c r="C14" s="315"/>
      <c r="D14" s="395"/>
      <c r="E14" s="393"/>
      <c r="F14" s="316" t="s">
        <v>916</v>
      </c>
    </row>
    <row r="15" spans="1:6" s="317" customFormat="1" ht="37.950000000000003" customHeight="1" x14ac:dyDescent="0.3">
      <c r="A15" s="315" t="s">
        <v>920</v>
      </c>
      <c r="B15" s="315"/>
      <c r="C15" s="315"/>
      <c r="D15" s="396"/>
      <c r="E15" s="393"/>
      <c r="F15" s="316" t="s">
        <v>916</v>
      </c>
    </row>
    <row r="16" spans="1:6" s="317" customFormat="1" ht="37.950000000000003" customHeight="1" x14ac:dyDescent="0.3">
      <c r="A16" s="315" t="s">
        <v>921</v>
      </c>
      <c r="B16" s="315"/>
      <c r="C16" s="315"/>
      <c r="D16" s="315" t="s">
        <v>945</v>
      </c>
      <c r="E16" s="394"/>
      <c r="F16" s="316" t="s">
        <v>946</v>
      </c>
    </row>
    <row r="17" spans="1:7" s="317" customFormat="1" ht="105" customHeight="1" x14ac:dyDescent="0.3">
      <c r="A17" s="315" t="s">
        <v>149</v>
      </c>
      <c r="B17" s="315" t="s">
        <v>911</v>
      </c>
      <c r="C17" s="315" t="s">
        <v>912</v>
      </c>
      <c r="D17" s="315"/>
      <c r="E17" s="315" t="s">
        <v>913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914</v>
      </c>
      <c r="F18" s="316"/>
    </row>
    <row r="19" spans="1:7" s="317" customFormat="1" ht="39.9" customHeight="1" x14ac:dyDescent="0.3">
      <c r="A19" s="315" t="s">
        <v>922</v>
      </c>
      <c r="B19" s="315"/>
      <c r="C19" s="315"/>
      <c r="D19" s="315" t="s">
        <v>947</v>
      </c>
      <c r="E19" s="392" t="s">
        <v>943</v>
      </c>
      <c r="F19" s="316" t="s">
        <v>944</v>
      </c>
    </row>
    <row r="20" spans="1:7" s="317" customFormat="1" ht="39.9" customHeight="1" x14ac:dyDescent="0.3">
      <c r="A20" s="315" t="s">
        <v>923</v>
      </c>
      <c r="B20" s="315"/>
      <c r="C20" s="315"/>
      <c r="D20" s="315" t="s">
        <v>948</v>
      </c>
      <c r="E20" s="393"/>
      <c r="F20" s="316" t="s">
        <v>915</v>
      </c>
    </row>
    <row r="21" spans="1:7" s="317" customFormat="1" ht="39.9" customHeight="1" x14ac:dyDescent="0.3">
      <c r="A21" s="315" t="s">
        <v>924</v>
      </c>
      <c r="B21" s="315"/>
      <c r="C21" s="315"/>
      <c r="D21" s="315" t="s">
        <v>948</v>
      </c>
      <c r="E21" s="393"/>
      <c r="F21" s="316" t="s">
        <v>916</v>
      </c>
    </row>
    <row r="22" spans="1:7" s="317" customFormat="1" ht="39.9" customHeight="1" x14ac:dyDescent="0.3">
      <c r="A22" s="315" t="s">
        <v>925</v>
      </c>
      <c r="B22" s="315"/>
      <c r="C22" s="315"/>
      <c r="D22" s="315" t="s">
        <v>948</v>
      </c>
      <c r="E22" s="394"/>
      <c r="F22" s="316" t="s">
        <v>916</v>
      </c>
    </row>
    <row r="23" spans="1:7" s="317" customFormat="1" ht="174.75" customHeight="1" x14ac:dyDescent="0.3">
      <c r="A23" s="315" t="s">
        <v>927</v>
      </c>
      <c r="B23" s="315" t="s">
        <v>967</v>
      </c>
      <c r="C23" s="315" t="s">
        <v>968</v>
      </c>
      <c r="D23" s="315" t="s">
        <v>173</v>
      </c>
      <c r="E23" s="315" t="s">
        <v>914</v>
      </c>
      <c r="F23" s="316"/>
    </row>
    <row r="24" spans="1:7" s="317" customFormat="1" ht="232.5" customHeight="1" x14ac:dyDescent="0.3">
      <c r="A24" s="315" t="s">
        <v>941</v>
      </c>
      <c r="B24" s="315"/>
      <c r="C24" s="315"/>
      <c r="D24" s="315"/>
      <c r="E24" s="315" t="s">
        <v>926</v>
      </c>
      <c r="F24" s="316"/>
    </row>
    <row r="25" spans="1:7" x14ac:dyDescent="0.3">
      <c r="A25" s="312"/>
    </row>
    <row r="26" spans="1:7" x14ac:dyDescent="0.3">
      <c r="A26" s="312" t="s">
        <v>198</v>
      </c>
    </row>
    <row r="27" spans="1:7" x14ac:dyDescent="0.3">
      <c r="A27" s="320" t="s">
        <v>960</v>
      </c>
    </row>
    <row r="29" spans="1:7" x14ac:dyDescent="0.3">
      <c r="A29" s="204" t="s">
        <v>23</v>
      </c>
      <c r="B29" s="386">
        <v>44394</v>
      </c>
      <c r="C29" s="387"/>
      <c r="D29" s="211"/>
      <c r="E29" s="211"/>
      <c r="F29" s="211"/>
      <c r="G29" s="211"/>
    </row>
    <row r="30" spans="1:7" x14ac:dyDescent="0.3">
      <c r="A30" s="204" t="s">
        <v>24</v>
      </c>
      <c r="B30" s="388" t="s">
        <v>953</v>
      </c>
      <c r="C30" s="389"/>
      <c r="D30" s="211"/>
      <c r="E30" s="211"/>
      <c r="F30" s="211"/>
      <c r="G30" s="211"/>
    </row>
    <row r="31" spans="1:7" x14ac:dyDescent="0.3">
      <c r="A31" s="204" t="s">
        <v>20</v>
      </c>
      <c r="B31" s="388" t="s">
        <v>954</v>
      </c>
      <c r="C31" s="389"/>
      <c r="D31" s="318"/>
      <c r="E31" s="318"/>
      <c r="F31" s="318"/>
      <c r="G31" s="318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7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9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400" t="s">
        <v>141</v>
      </c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1"/>
      <c r="F8" s="402"/>
      <c r="G8" s="402">
        <f>IF(ISERROR(VLOOKUP($D$5,Crebolijst!$A:$C,3,0)),0,VLOOKUP($D$5,Crebolijst!$A:$C,3,0))</f>
        <v>0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3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4" t="s">
        <v>140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4" t="s">
        <v>10</v>
      </c>
      <c r="F12" s="405"/>
      <c r="G12" s="406"/>
      <c r="H12" s="18"/>
      <c r="I12" s="407" t="s">
        <v>11</v>
      </c>
      <c r="J12" s="408"/>
      <c r="K12" s="409"/>
      <c r="L12" s="18"/>
      <c r="M12" s="407" t="s">
        <v>12</v>
      </c>
      <c r="N12" s="408"/>
      <c r="O12" s="409"/>
      <c r="P12" s="11"/>
      <c r="Q12" s="407" t="s">
        <v>14</v>
      </c>
      <c r="R12" s="408"/>
      <c r="S12" s="409"/>
      <c r="T12" s="11"/>
      <c r="U12" s="404" t="s">
        <v>4</v>
      </c>
      <c r="V12" s="405"/>
      <c r="W12" s="406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2021-06-30T10:15:16Z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