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xr:revisionPtr revIDLastSave="0" documentId="13_ncr:1_{F3315DD9-C6C5-439F-9F89-07BA4E35A363}" xr6:coauthVersionLast="32" xr6:coauthVersionMax="32" xr10:uidLastSave="{00000000-0000-0000-0000-000000000000}"/>
  <bookViews>
    <workbookView xWindow="0" yWindow="0" windowWidth="28800" windowHeight="12225" tabRatio="855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Examenprogramma!$A$1:$F$26</definedName>
    <definedName name="_xlnm.Print_Area" localSheetId="0">Opleidingseis!$A$1:$Y$68</definedName>
    <definedName name="_xlnm.Print_Area" localSheetId="1">Opleidingsplan!$A$1:$DJ$100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17"/>
</workbook>
</file>

<file path=xl/calcChain.xml><?xml version="1.0" encoding="utf-8"?>
<calcChain xmlns="http://schemas.openxmlformats.org/spreadsheetml/2006/main">
  <c r="B24" i="14" l="1"/>
  <c r="BL49" i="2" l="1"/>
  <c r="K66" i="10" l="1"/>
  <c r="D98" i="2"/>
  <c r="AJ53" i="2" l="1"/>
  <c r="K54" i="2"/>
  <c r="M48" i="2"/>
  <c r="AR7" i="10" l="1"/>
  <c r="CJ72" i="2" l="1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AK72" i="2"/>
  <c r="DI72" i="2" s="1"/>
  <c r="AK73" i="2"/>
  <c r="DI73" i="2" s="1"/>
  <c r="AK74" i="2"/>
  <c r="DI74" i="2" s="1"/>
  <c r="AK75" i="2"/>
  <c r="AK76" i="2"/>
  <c r="DI76" i="2" s="1"/>
  <c r="AK77" i="2"/>
  <c r="DI77" i="2" s="1"/>
  <c r="AK78" i="2"/>
  <c r="DI78" i="2" s="1"/>
  <c r="AK79" i="2"/>
  <c r="AK80" i="2"/>
  <c r="DI80" i="2" s="1"/>
  <c r="AK81" i="2"/>
  <c r="DI81" i="2" s="1"/>
  <c r="AK82" i="2"/>
  <c r="DI82" i="2" s="1"/>
  <c r="AK83" i="2"/>
  <c r="AK84" i="2"/>
  <c r="DI84" i="2" s="1"/>
  <c r="AK85" i="2"/>
  <c r="DI85" i="2" s="1"/>
  <c r="AK86" i="2"/>
  <c r="DI86" i="2" s="1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D6" i="2"/>
  <c r="DI83" i="2" l="1"/>
  <c r="DI79" i="2"/>
  <c r="DI75" i="2"/>
  <c r="CK90" i="2"/>
  <c r="CK91" i="2"/>
  <c r="CK89" i="2"/>
  <c r="CI90" i="2"/>
  <c r="CI91" i="2"/>
  <c r="CI89" i="2"/>
  <c r="CH90" i="2"/>
  <c r="CH91" i="2"/>
  <c r="CH89" i="2"/>
  <c r="CJ71" i="2"/>
  <c r="CI54" i="2"/>
  <c r="DH54" i="2" s="1"/>
  <c r="CI55" i="2"/>
  <c r="CI56" i="2"/>
  <c r="CI57" i="2"/>
  <c r="CI53" i="2"/>
  <c r="DH53" i="2" s="1"/>
  <c r="CK48" i="2"/>
  <c r="CK49" i="2"/>
  <c r="CK50" i="2"/>
  <c r="CK47" i="2"/>
  <c r="CH48" i="2"/>
  <c r="CH49" i="2"/>
  <c r="CH50" i="2"/>
  <c r="CH47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29" i="2"/>
  <c r="CH30" i="2"/>
  <c r="CH31" i="2"/>
  <c r="CH32" i="2"/>
  <c r="CH33" i="2"/>
  <c r="CH34" i="2"/>
  <c r="CH35" i="2"/>
  <c r="CH36" i="2"/>
  <c r="CH37" i="2"/>
  <c r="CH38" i="2"/>
  <c r="CH39" i="2"/>
  <c r="CH40" i="2"/>
  <c r="CH41" i="2"/>
  <c r="CH42" i="2"/>
  <c r="CH43" i="2"/>
  <c r="CH44" i="2"/>
  <c r="CH29" i="2"/>
  <c r="DG29" i="2" s="1"/>
  <c r="CK18" i="2"/>
  <c r="CK19" i="2"/>
  <c r="CK20" i="2"/>
  <c r="CK21" i="2"/>
  <c r="CK22" i="2"/>
  <c r="CK23" i="2"/>
  <c r="CK24" i="2"/>
  <c r="CK25" i="2"/>
  <c r="CK26" i="2"/>
  <c r="CK17" i="2"/>
  <c r="CH18" i="2"/>
  <c r="DG18" i="2" s="1"/>
  <c r="CH19" i="2"/>
  <c r="DG19" i="2" s="1"/>
  <c r="CH20" i="2"/>
  <c r="CH21" i="2"/>
  <c r="CH22" i="2"/>
  <c r="CH23" i="2"/>
  <c r="CH24" i="2"/>
  <c r="CH25" i="2"/>
  <c r="CH26" i="2"/>
  <c r="CH17" i="2"/>
  <c r="DG17" i="2" s="1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H5" i="10" s="1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E93" i="2"/>
  <c r="DD93" i="2"/>
  <c r="DC93" i="2"/>
  <c r="DB93" i="2"/>
  <c r="CZ93" i="2"/>
  <c r="CY93" i="2"/>
  <c r="CX93" i="2"/>
  <c r="CW93" i="2"/>
  <c r="CU93" i="2"/>
  <c r="CT93" i="2"/>
  <c r="CS93" i="2"/>
  <c r="CR93" i="2"/>
  <c r="CP93" i="2"/>
  <c r="CO93" i="2"/>
  <c r="CN93" i="2"/>
  <c r="CM93" i="2"/>
  <c r="DB12" i="2"/>
  <c r="CZ95" i="2" l="1"/>
  <c r="CP95" i="2"/>
  <c r="CU95" i="2"/>
  <c r="DE95" i="2"/>
  <c r="CK93" i="2"/>
  <c r="R93" i="2"/>
  <c r="Q93" i="2"/>
  <c r="P93" i="2"/>
  <c r="J20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7" i="10"/>
  <c r="AY7" i="10"/>
  <c r="AT8" i="10"/>
  <c r="H11" i="10" s="1"/>
  <c r="AY8" i="10"/>
  <c r="G21" i="10"/>
  <c r="H10" i="10" l="1"/>
  <c r="D100" i="2"/>
  <c r="D99" i="2"/>
  <c r="K68" i="10"/>
  <c r="K67" i="10"/>
  <c r="W11" i="10" l="1"/>
  <c r="X11" i="10" s="1"/>
  <c r="W10" i="10"/>
  <c r="L71" i="2"/>
  <c r="B16" i="17"/>
  <c r="R15" i="17"/>
  <c r="N15" i="17"/>
  <c r="J15" i="17"/>
  <c r="F15" i="17"/>
  <c r="V14" i="17"/>
  <c r="V13" i="17"/>
  <c r="X10" i="10" l="1"/>
  <c r="F18" i="10"/>
  <c r="V15" i="17"/>
  <c r="BL91" i="2"/>
  <c r="BJ91" i="2"/>
  <c r="BI91" i="2"/>
  <c r="BL90" i="2"/>
  <c r="BJ90" i="2"/>
  <c r="BI90" i="2"/>
  <c r="BL89" i="2"/>
  <c r="BJ89" i="2"/>
  <c r="BI89" i="2"/>
  <c r="BK71" i="2"/>
  <c r="BJ57" i="2"/>
  <c r="BJ56" i="2"/>
  <c r="BJ55" i="2"/>
  <c r="BJ54" i="2"/>
  <c r="BJ53" i="2"/>
  <c r="BL50" i="2"/>
  <c r="BI50" i="2"/>
  <c r="BI49" i="2"/>
  <c r="BL48" i="2"/>
  <c r="BI48" i="2"/>
  <c r="BL47" i="2"/>
  <c r="BI47" i="2"/>
  <c r="BL44" i="2"/>
  <c r="BI44" i="2"/>
  <c r="BL43" i="2"/>
  <c r="BI43" i="2"/>
  <c r="BL42" i="2"/>
  <c r="BI42" i="2"/>
  <c r="BL41" i="2"/>
  <c r="BI41" i="2"/>
  <c r="BL40" i="2"/>
  <c r="BI40" i="2"/>
  <c r="BL39" i="2"/>
  <c r="BI39" i="2"/>
  <c r="BL38" i="2"/>
  <c r="BI38" i="2"/>
  <c r="BL37" i="2"/>
  <c r="BI37" i="2"/>
  <c r="BL36" i="2"/>
  <c r="BI36" i="2"/>
  <c r="BL35" i="2"/>
  <c r="BI35" i="2"/>
  <c r="BL34" i="2"/>
  <c r="BI34" i="2"/>
  <c r="BL33" i="2"/>
  <c r="BI33" i="2"/>
  <c r="BL32" i="2"/>
  <c r="BI32" i="2"/>
  <c r="BL31" i="2"/>
  <c r="BI31" i="2"/>
  <c r="BL30" i="2"/>
  <c r="BI30" i="2"/>
  <c r="BL29" i="2"/>
  <c r="BI29" i="2"/>
  <c r="BL26" i="2"/>
  <c r="BI26" i="2"/>
  <c r="BL25" i="2"/>
  <c r="BI25" i="2"/>
  <c r="BL24" i="2"/>
  <c r="BI24" i="2"/>
  <c r="BL23" i="2"/>
  <c r="BI23" i="2"/>
  <c r="BL22" i="2"/>
  <c r="BI22" i="2"/>
  <c r="BL21" i="2"/>
  <c r="BI21" i="2"/>
  <c r="BL20" i="2"/>
  <c r="BI20" i="2"/>
  <c r="BL19" i="2"/>
  <c r="BI19" i="2"/>
  <c r="BL18" i="2"/>
  <c r="BI18" i="2"/>
  <c r="BL17" i="2"/>
  <c r="BI17" i="2"/>
  <c r="CC12" i="2"/>
  <c r="AL91" i="2"/>
  <c r="AJ91" i="2"/>
  <c r="AI91" i="2"/>
  <c r="AL90" i="2"/>
  <c r="AJ90" i="2"/>
  <c r="AI90" i="2"/>
  <c r="AL89" i="2"/>
  <c r="AJ89" i="2"/>
  <c r="AI89" i="2"/>
  <c r="AK71" i="2"/>
  <c r="AJ57" i="2"/>
  <c r="AJ56" i="2"/>
  <c r="AJ55" i="2"/>
  <c r="AL50" i="2"/>
  <c r="AI50" i="2"/>
  <c r="AI49" i="2"/>
  <c r="AI48" i="2"/>
  <c r="AL47" i="2"/>
  <c r="DJ47" i="2" s="1"/>
  <c r="AI47" i="2"/>
  <c r="AL44" i="2"/>
  <c r="AI44" i="2"/>
  <c r="AL43" i="2"/>
  <c r="AI43" i="2"/>
  <c r="AL42" i="2"/>
  <c r="AI42" i="2"/>
  <c r="AL41" i="2"/>
  <c r="AI41" i="2"/>
  <c r="AL40" i="2"/>
  <c r="AI40" i="2"/>
  <c r="AL39" i="2"/>
  <c r="AI39" i="2"/>
  <c r="AL38" i="2"/>
  <c r="AI38" i="2"/>
  <c r="AL37" i="2"/>
  <c r="AI37" i="2"/>
  <c r="AL36" i="2"/>
  <c r="AI36" i="2"/>
  <c r="AL35" i="2"/>
  <c r="AI35" i="2"/>
  <c r="AL34" i="2"/>
  <c r="AI34" i="2"/>
  <c r="AL33" i="2"/>
  <c r="AI33" i="2"/>
  <c r="AL32" i="2"/>
  <c r="AI32" i="2"/>
  <c r="AL31" i="2"/>
  <c r="AI31" i="2"/>
  <c r="AL30" i="2"/>
  <c r="AI30" i="2"/>
  <c r="AL29" i="2"/>
  <c r="AL26" i="2"/>
  <c r="AI26" i="2"/>
  <c r="AL25" i="2"/>
  <c r="AI25" i="2"/>
  <c r="AL24" i="2"/>
  <c r="AI24" i="2"/>
  <c r="AL23" i="2"/>
  <c r="AI23" i="2"/>
  <c r="AL22" i="2"/>
  <c r="AI22" i="2"/>
  <c r="AL21" i="2"/>
  <c r="AI21" i="2"/>
  <c r="AL20" i="2"/>
  <c r="AI20" i="2"/>
  <c r="AL19" i="2"/>
  <c r="AL18" i="2"/>
  <c r="AL17" i="2"/>
  <c r="BC12" i="2"/>
  <c r="K90" i="2"/>
  <c r="K91" i="2"/>
  <c r="K89" i="2"/>
  <c r="K55" i="2"/>
  <c r="K56" i="2"/>
  <c r="K57" i="2"/>
  <c r="D5" i="2"/>
  <c r="D8" i="2"/>
  <c r="D9" i="2"/>
  <c r="D10" i="2"/>
  <c r="M18" i="2"/>
  <c r="M19" i="2"/>
  <c r="M20" i="2"/>
  <c r="M21" i="2"/>
  <c r="M22" i="2"/>
  <c r="M23" i="2"/>
  <c r="M24" i="2"/>
  <c r="M25" i="2"/>
  <c r="M26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9" i="2"/>
  <c r="M50" i="2"/>
  <c r="M89" i="2"/>
  <c r="M90" i="2"/>
  <c r="M91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7" i="2"/>
  <c r="J48" i="2"/>
  <c r="J49" i="2"/>
  <c r="J50" i="2"/>
  <c r="J89" i="2"/>
  <c r="J90" i="2"/>
  <c r="J91" i="2"/>
  <c r="J21" i="2"/>
  <c r="J22" i="2"/>
  <c r="J23" i="2"/>
  <c r="J24" i="2"/>
  <c r="J25" i="2"/>
  <c r="J26" i="2"/>
  <c r="CF93" i="2"/>
  <c r="CE93" i="2"/>
  <c r="CD93" i="2"/>
  <c r="CC93" i="2"/>
  <c r="CA93" i="2"/>
  <c r="BZ93" i="2"/>
  <c r="BY93" i="2"/>
  <c r="BX93" i="2"/>
  <c r="BV93" i="2"/>
  <c r="BU93" i="2"/>
  <c r="BT93" i="2"/>
  <c r="BS93" i="2"/>
  <c r="BQ93" i="2"/>
  <c r="BP93" i="2"/>
  <c r="BO93" i="2"/>
  <c r="BN93" i="2"/>
  <c r="BF93" i="2"/>
  <c r="BE93" i="2"/>
  <c r="BD93" i="2"/>
  <c r="BC93" i="2"/>
  <c r="BA93" i="2"/>
  <c r="AZ93" i="2"/>
  <c r="AY93" i="2"/>
  <c r="AX93" i="2"/>
  <c r="AV93" i="2"/>
  <c r="AU93" i="2"/>
  <c r="AT93" i="2"/>
  <c r="AS93" i="2"/>
  <c r="AQ93" i="2"/>
  <c r="AP93" i="2"/>
  <c r="AO93" i="2"/>
  <c r="AN93" i="2"/>
  <c r="AL93" i="2" l="1"/>
  <c r="BL93" i="2"/>
  <c r="BV95" i="2"/>
  <c r="CF95" i="2"/>
  <c r="BI93" i="2"/>
  <c r="DG34" i="2"/>
  <c r="DH55" i="2"/>
  <c r="DJ24" i="2"/>
  <c r="DJ38" i="2"/>
  <c r="BQ95" i="2"/>
  <c r="DJ50" i="2"/>
  <c r="DG89" i="2"/>
  <c r="DG37" i="2"/>
  <c r="DG41" i="2"/>
  <c r="DG47" i="2"/>
  <c r="AJ93" i="2"/>
  <c r="K41" i="10" s="1"/>
  <c r="DG20" i="2"/>
  <c r="DG38" i="2"/>
  <c r="AI93" i="2"/>
  <c r="K25" i="10" s="1"/>
  <c r="DG21" i="2"/>
  <c r="DG25" i="2"/>
  <c r="DG49" i="2"/>
  <c r="DH57" i="2"/>
  <c r="DJ90" i="2"/>
  <c r="J93" i="2"/>
  <c r="DJ31" i="2"/>
  <c r="DJ35" i="2"/>
  <c r="DJ39" i="2"/>
  <c r="DJ43" i="2"/>
  <c r="AK93" i="2"/>
  <c r="BJ93" i="2"/>
  <c r="DJ37" i="2"/>
  <c r="DJ20" i="2"/>
  <c r="DG22" i="2"/>
  <c r="DG26" i="2"/>
  <c r="DH91" i="2"/>
  <c r="DG48" i="2"/>
  <c r="BK93" i="2"/>
  <c r="DJ30" i="2"/>
  <c r="DJ48" i="2"/>
  <c r="CA95" i="2"/>
  <c r="DJ34" i="2"/>
  <c r="DH56" i="2"/>
  <c r="DG32" i="2"/>
  <c r="DG36" i="2"/>
  <c r="DG40" i="2"/>
  <c r="DG44" i="2"/>
  <c r="DG50" i="2"/>
  <c r="DH90" i="2"/>
  <c r="DJ18" i="2"/>
  <c r="DJ22" i="2"/>
  <c r="DJ26" i="2"/>
  <c r="DJ32" i="2"/>
  <c r="DJ36" i="2"/>
  <c r="DJ40" i="2"/>
  <c r="DJ44" i="2"/>
  <c r="DG23" i="2"/>
  <c r="DG33" i="2"/>
  <c r="DG91" i="2"/>
  <c r="DJ19" i="2"/>
  <c r="DJ23" i="2"/>
  <c r="DJ29" i="2"/>
  <c r="DJ33" i="2"/>
  <c r="DJ41" i="2"/>
  <c r="DH89" i="2"/>
  <c r="DG24" i="2"/>
  <c r="DG30" i="2"/>
  <c r="DG42" i="2"/>
  <c r="DJ91" i="2"/>
  <c r="DG31" i="2"/>
  <c r="DG35" i="2"/>
  <c r="DG39" i="2"/>
  <c r="DG43" i="2"/>
  <c r="DJ89" i="2"/>
  <c r="DJ42" i="2"/>
  <c r="DJ21" i="2"/>
  <c r="DJ25" i="2"/>
  <c r="DG90" i="2"/>
  <c r="AV95" i="2"/>
  <c r="BF95" i="2"/>
  <c r="AQ95" i="2"/>
  <c r="BA95" i="2"/>
  <c r="M17" i="2"/>
  <c r="W93" i="2"/>
  <c r="V93" i="2"/>
  <c r="U93" i="2"/>
  <c r="T93" i="2"/>
  <c r="O93" i="2"/>
  <c r="R95" i="2" s="1"/>
  <c r="L93" i="2"/>
  <c r="K93" i="2"/>
  <c r="G39" i="10" s="1"/>
  <c r="DJ17" i="2" l="1"/>
  <c r="M93" i="2"/>
  <c r="DJ93" i="2" s="1"/>
  <c r="BL95" i="2"/>
  <c r="AL95" i="2"/>
  <c r="CJ93" i="2"/>
  <c r="CI93" i="2"/>
  <c r="DH93" i="2"/>
  <c r="CH93" i="2"/>
  <c r="DG93" i="2"/>
  <c r="W95" i="2"/>
  <c r="DI71" i="2"/>
  <c r="DI93" i="2" s="1"/>
  <c r="D7" i="2"/>
  <c r="CK95" i="2" l="1"/>
  <c r="DJ95" i="2"/>
  <c r="F42" i="16"/>
  <c r="F41" i="16"/>
  <c r="F40" i="16"/>
  <c r="F39" i="16"/>
  <c r="G38" i="16"/>
  <c r="G39" i="16"/>
  <c r="G40" i="16"/>
  <c r="G41" i="16"/>
  <c r="G42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93" i="2"/>
  <c r="Z93" i="2"/>
  <c r="AA93" i="2"/>
  <c r="AB93" i="2"/>
  <c r="AD93" i="2"/>
  <c r="AE93" i="2"/>
  <c r="AF93" i="2"/>
  <c r="AG93" i="2"/>
  <c r="AB95" i="2" l="1"/>
  <c r="AG95" i="2"/>
  <c r="M95" i="2"/>
  <c r="B2" i="14"/>
  <c r="S29" i="10"/>
  <c r="S45" i="10" l="1"/>
  <c r="AD12" i="2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7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<sst xmlns="http://schemas.openxmlformats.org/spreadsheetml/2006/main" count="3256" uniqueCount="986">
  <si>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</si>
  <si>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</si>
  <si>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</si>
  <si>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</si>
  <si>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</si>
  <si>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</si>
  <si>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</si>
  <si>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</si>
  <si>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</si>
  <si>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</si>
  <si>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</si>
  <si>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</si>
  <si>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</si>
  <si>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</si>
  <si>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</si>
  <si>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</si>
  <si>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</si>
  <si>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</si>
  <si>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</si>
  <si>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</si>
  <si>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</si>
  <si>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</si>
  <si>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</si>
  <si>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</si>
  <si>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</si>
  <si>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</si>
  <si>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</si>
  <si>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</si>
  <si>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</si>
  <si>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</si>
  <si>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</si>
  <si>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</si>
  <si>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</si>
  <si>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</si>
  <si>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</si>
  <si>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</si>
  <si>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</si>
  <si>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</si>
  <si>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</si>
  <si>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</si>
  <si>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</si>
  <si>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</si>
  <si>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</si>
  <si>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</si>
  <si>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</si>
  <si>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</si>
  <si>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</si>
  <si>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</si>
  <si>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</si>
  <si>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</si>
  <si>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</si>
  <si>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</si>
  <si>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</si>
  <si>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</si>
  <si>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</si>
  <si>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</si>
  <si>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</si>
  <si>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</si>
  <si>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</si>
  <si>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</si>
  <si>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</si>
  <si>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</si>
  <si>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</si>
  <si>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</si>
  <si>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</si>
  <si>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</si>
  <si>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</si>
  <si>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</si>
  <si>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</si>
  <si>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</si>
  <si>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</si>
  <si>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</si>
  <si>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</si>
  <si>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</si>
  <si>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</si>
  <si>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</si>
  <si>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</si>
  <si>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</si>
  <si>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</si>
  <si>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</si>
  <si>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</si>
  <si>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</si>
  <si>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</si>
  <si>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</si>
  <si>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</si>
  <si>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4</t>
  </si>
  <si>
    <t>AVO vak 5</t>
  </si>
  <si>
    <t>AVO vak 6</t>
  </si>
  <si>
    <t>AVO vak 7</t>
  </si>
  <si>
    <t>AVO vak 8</t>
  </si>
  <si>
    <t>AVO vak 9</t>
  </si>
  <si>
    <t>AVO vak 10</t>
  </si>
  <si>
    <t>Beroepsgericht vak 2</t>
  </si>
  <si>
    <t>Beroepsgericht vak 3</t>
  </si>
  <si>
    <t>Beroepsgericht vak 4</t>
  </si>
  <si>
    <t>Beroepsgericht vak 5</t>
  </si>
  <si>
    <t>Beroepsgericht vak 6</t>
  </si>
  <si>
    <t>Beroepsgericht vak 7</t>
  </si>
  <si>
    <t>Beroepsgericht vak 8</t>
  </si>
  <si>
    <t>Beroepsgericht vak 9</t>
  </si>
  <si>
    <t>Beroepsgericht vak 10</t>
  </si>
  <si>
    <t>Beroepsgericht vak 11</t>
  </si>
  <si>
    <t>Beroepsgericht vak 12</t>
  </si>
  <si>
    <t>Beroepsgericht vak 13</t>
  </si>
  <si>
    <t>Beroepsgericht vak 14</t>
  </si>
  <si>
    <t>Beroepsgericht vak 15</t>
  </si>
  <si>
    <t>Beroepsgericht vak 16</t>
  </si>
  <si>
    <t>BPV Stage 1</t>
  </si>
  <si>
    <t>BPV Stage 2</t>
  </si>
  <si>
    <t>BPV Stage 3</t>
  </si>
  <si>
    <t>BPV Stage 4</t>
  </si>
  <si>
    <t>BPV Stage 5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</si>
  <si>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</si>
  <si>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</si>
  <si>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</si>
  <si>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</si>
  <si>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</si>
  <si>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</si>
  <si>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</si>
  <si>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</si>
  <si>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</si>
  <si>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</si>
  <si>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</si>
  <si>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</si>
  <si>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</si>
  <si>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</si>
  <si>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</si>
  <si>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</si>
  <si>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</si>
  <si>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</si>
  <si>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</si>
  <si>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</si>
  <si>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</si>
  <si>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</si>
  <si>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</si>
  <si>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</si>
  <si>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</si>
  <si>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</si>
  <si>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</si>
  <si>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</si>
  <si>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</si>
  <si>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</si>
  <si>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</si>
  <si>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</si>
  <si>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</si>
  <si>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</si>
  <si>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</si>
  <si>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</si>
  <si>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</si>
  <si>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</si>
  <si>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</si>
  <si>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</si>
  <si>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</si>
  <si>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</si>
  <si>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</si>
  <si>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</si>
  <si>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</si>
  <si>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</si>
  <si>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</si>
  <si>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</si>
  <si>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</si>
  <si>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</si>
  <si>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</si>
  <si>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</si>
  <si>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</si>
  <si>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</si>
  <si>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</si>
  <si>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</si>
  <si>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</si>
  <si>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</si>
  <si>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</si>
  <si>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</si>
  <si>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</si>
  <si>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</si>
  <si>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</si>
  <si>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</si>
  <si>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</si>
  <si>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</si>
  <si>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</si>
  <si>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</si>
  <si>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</si>
  <si>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</si>
  <si>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</si>
  <si>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</si>
  <si>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</si>
  <si>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</si>
  <si>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</si>
  <si>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</si>
  <si>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</si>
  <si>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</si>
  <si>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</si>
  <si>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</si>
  <si>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</si>
  <si>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</si>
  <si>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</si>
  <si>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</si>
  <si>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</si>
  <si>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</si>
  <si>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</si>
  <si>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</si>
  <si>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</si>
  <si>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Entree (Assistent plant of (groene) leefomgeving</t>
  </si>
  <si>
    <t>23192 (25259)</t>
  </si>
  <si>
    <t>23192 (25260)</t>
  </si>
  <si>
    <t>23192 (25261)</t>
  </si>
  <si>
    <t>Entree (Assistent verkoop/reatail)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</si>
  <si>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</si>
  <si>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</si>
  <si>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</si>
  <si>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</si>
  <si>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</si>
  <si>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</si>
  <si>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</si>
  <si>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</si>
  <si>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</si>
  <si>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</si>
  <si>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</si>
  <si>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</si>
  <si>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</si>
  <si>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</si>
  <si>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</si>
  <si>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</si>
  <si>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</si>
  <si>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</si>
  <si>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</si>
  <si>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</si>
  <si>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</si>
  <si>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</si>
  <si>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</si>
  <si>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</si>
  <si>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</si>
  <si>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</si>
  <si>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</si>
  <si>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</si>
  <si>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</si>
  <si>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</si>
  <si>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</si>
  <si>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</si>
  <si>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</si>
  <si>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</si>
  <si>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</si>
  <si>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</si>
  <si>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</si>
  <si>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</si>
  <si>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</si>
  <si>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</si>
  <si>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</si>
  <si>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</si>
  <si>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</si>
  <si>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</si>
  <si>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</si>
  <si>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</si>
  <si>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</si>
  <si>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</si>
  <si>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</si>
  <si>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</si>
  <si>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</si>
  <si>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</si>
  <si>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</si>
  <si>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</si>
  <si>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</si>
  <si>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</si>
  <si>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</si>
  <si>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</si>
  <si>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</si>
  <si>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</si>
  <si>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</si>
  <si>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</si>
  <si>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</si>
  <si>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</si>
  <si>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</si>
  <si>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</si>
  <si>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</si>
  <si>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</si>
  <si>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</si>
  <si>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</si>
  <si>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</si>
  <si>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</si>
  <si>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</si>
  <si>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</si>
  <si>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</si>
  <si>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</si>
  <si>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</si>
  <si>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</si>
  <si>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</si>
  <si>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</si>
  <si>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</si>
  <si>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</si>
  <si>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</si>
  <si>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</si>
  <si>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</si>
  <si>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</si>
  <si>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</si>
  <si>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</si>
  <si>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</si>
  <si>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</si>
  <si>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</si>
  <si>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</si>
  <si>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</si>
  <si>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</si>
  <si>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</si>
  <si>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</si>
  <si>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</si>
  <si>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</si>
  <si>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</si>
  <si>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</si>
  <si>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</si>
  <si>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</si>
  <si>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</si>
  <si>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</si>
  <si>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</si>
  <si>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</si>
  <si>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</si>
  <si>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</si>
  <si>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</si>
  <si>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</si>
  <si>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</si>
  <si>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</si>
  <si>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</si>
  <si>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</si>
  <si>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</si>
  <si>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</si>
  <si>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</si>
  <si>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</si>
  <si>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</si>
  <si>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</si>
  <si>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</si>
  <si>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</si>
  <si>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</si>
  <si>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</si>
  <si>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</si>
  <si>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</si>
  <si>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</si>
  <si>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</si>
  <si>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</si>
  <si>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</si>
  <si>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</si>
  <si>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</si>
  <si>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</si>
  <si>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</si>
  <si>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</si>
  <si>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</si>
  <si>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</si>
  <si>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</si>
  <si>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</si>
  <si>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</si>
  <si>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</si>
  <si>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</si>
  <si>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</si>
  <si>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</si>
  <si>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</si>
  <si>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</si>
  <si>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</si>
  <si>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</si>
  <si>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</si>
  <si>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</si>
  <si>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</si>
  <si>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</si>
  <si>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</si>
  <si>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</si>
  <si>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</si>
  <si>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</si>
  <si>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</si>
  <si>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</si>
  <si>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</si>
  <si>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</si>
  <si>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</si>
  <si>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</si>
  <si>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</si>
  <si>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</si>
  <si>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</si>
  <si>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</si>
  <si>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</si>
  <si>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</si>
  <si>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</si>
  <si>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</si>
  <si>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</si>
  <si>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</si>
  <si>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</si>
  <si>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</si>
  <si>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</si>
  <si>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</si>
  <si>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</si>
  <si>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</si>
  <si>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</si>
  <si>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</si>
  <si>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</si>
  <si>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</si>
  <si>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</si>
  <si>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</si>
  <si>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</si>
  <si>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</si>
  <si>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</si>
  <si>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</si>
  <si>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</si>
  <si>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</si>
  <si>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</si>
  <si>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</si>
  <si>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</si>
  <si>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</si>
  <si>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</si>
  <si>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</si>
  <si>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</si>
  <si>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</si>
  <si>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</si>
  <si>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</si>
  <si>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</si>
  <si>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</si>
  <si>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</si>
  <si>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</si>
  <si>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</si>
  <si>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</si>
  <si>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</si>
  <si>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</si>
  <si>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</si>
  <si>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</si>
  <si>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</si>
  <si>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</si>
  <si>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</si>
  <si>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</si>
  <si>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</si>
  <si>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</si>
  <si>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</si>
  <si>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</si>
  <si>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</si>
  <si>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</si>
  <si>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</si>
  <si>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</si>
  <si>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</si>
  <si>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</si>
  <si>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</si>
  <si>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</si>
  <si>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</si>
  <si>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</si>
  <si>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</si>
  <si>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</si>
  <si>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</si>
  <si>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</si>
  <si>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</si>
  <si>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</si>
  <si>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</si>
  <si>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</si>
  <si>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</si>
  <si>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</si>
  <si>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</si>
  <si>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</si>
  <si>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</si>
  <si>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</si>
  <si>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</si>
  <si>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</si>
  <si>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</si>
  <si>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</si>
  <si>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</si>
  <si>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</si>
  <si>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</si>
  <si>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</si>
  <si>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</si>
  <si>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</si>
  <si>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</si>
  <si>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</si>
  <si>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</si>
  <si>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</si>
  <si>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</si>
  <si>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</si>
  <si>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</si>
  <si>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</si>
  <si>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</si>
  <si>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</si>
  <si>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</si>
  <si>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</si>
  <si>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</si>
  <si>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</si>
  <si>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</si>
  <si>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</si>
  <si>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</si>
  <si>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</si>
  <si>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</si>
  <si>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</si>
  <si>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</si>
  <si>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</si>
  <si>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</si>
  <si>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</si>
  <si>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</si>
  <si>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</si>
  <si>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</si>
  <si>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</si>
  <si>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</si>
  <si>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</si>
  <si>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</si>
  <si>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</si>
  <si>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</si>
  <si>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</si>
  <si>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</si>
  <si>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</si>
  <si>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</si>
  <si>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</si>
  <si>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</si>
  <si>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</si>
  <si>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</si>
  <si>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</si>
  <si>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</si>
  <si>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</si>
  <si>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</si>
  <si>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</si>
  <si>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</si>
  <si>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</si>
  <si>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</si>
  <si>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</si>
  <si>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</si>
  <si>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</si>
  <si>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</si>
  <si>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</si>
  <si>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</si>
  <si>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</si>
  <si>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</si>
  <si>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</si>
  <si>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</si>
  <si>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</si>
  <si>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</si>
  <si>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</si>
  <si>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</si>
  <si>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</si>
  <si>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</si>
  <si>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</si>
  <si>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</si>
  <si>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</si>
  <si>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</si>
  <si>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</si>
  <si>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</si>
  <si>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</si>
  <si>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</si>
  <si>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</si>
  <si>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</si>
  <si>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</si>
  <si>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</si>
  <si>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</si>
  <si>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</si>
  <si>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</si>
  <si>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</si>
  <si>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</si>
  <si>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</si>
  <si>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</si>
  <si>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</si>
  <si>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</si>
  <si>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</si>
  <si>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</si>
  <si>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</si>
  <si>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</si>
  <si>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</si>
  <si>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</si>
  <si>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</si>
  <si>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</si>
  <si>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</si>
  <si>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</si>
  <si>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</si>
  <si>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</si>
  <si>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</si>
  <si>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</si>
  <si>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</si>
  <si>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</si>
  <si>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</si>
  <si>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</si>
  <si>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</si>
  <si>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</si>
  <si>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</si>
  <si>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</si>
  <si>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</si>
  <si>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</si>
  <si>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</si>
  <si>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</si>
  <si>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</si>
  <si>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</si>
  <si>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</si>
  <si>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</si>
  <si>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</si>
  <si>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</si>
  <si>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</si>
  <si>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</si>
  <si>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</si>
  <si>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</si>
  <si>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</si>
  <si>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</si>
  <si>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</si>
  <si>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</si>
  <si>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</si>
  <si>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</si>
  <si>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</si>
  <si>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</si>
  <si>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</si>
  <si>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</si>
  <si>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</si>
  <si>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</si>
  <si>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</si>
  <si>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</si>
  <si>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</si>
  <si>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</si>
  <si>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</si>
  <si>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</si>
  <si>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</si>
  <si>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</si>
  <si>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</si>
  <si>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</si>
  <si>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</si>
  <si>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</si>
  <si>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</si>
  <si>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</si>
  <si>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</si>
  <si>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</si>
  <si>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</si>
  <si>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</si>
  <si>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</si>
  <si>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</si>
  <si>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</si>
  <si>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</si>
  <si>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</si>
  <si>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</si>
  <si>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</si>
  <si>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</si>
  <si>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</si>
  <si>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</si>
  <si>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</si>
  <si>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</si>
  <si>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</si>
  <si>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</si>
  <si>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</si>
  <si>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</si>
  <si>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</si>
  <si>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</si>
  <si>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</si>
  <si>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</si>
  <si>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</si>
  <si>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</si>
  <si>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</si>
  <si>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</si>
  <si>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</si>
  <si>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</si>
  <si>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</si>
  <si>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</si>
  <si>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</si>
  <si>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</si>
  <si>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</si>
  <si>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</si>
  <si>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</si>
  <si>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</si>
  <si>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</si>
  <si>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</si>
  <si>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</si>
  <si>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</si>
  <si>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</si>
  <si>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</si>
  <si>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</si>
  <si>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</si>
  <si>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</si>
  <si>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</si>
  <si>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</si>
  <si>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</si>
  <si>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</si>
  <si>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</si>
  <si>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</si>
  <si>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</si>
  <si>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</si>
  <si>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</si>
  <si>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</si>
  <si>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</si>
  <si>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</si>
  <si>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</si>
  <si>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</si>
  <si>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</si>
  <si>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</si>
  <si>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</si>
  <si>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</si>
  <si>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</si>
  <si>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</si>
  <si>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</si>
  <si>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</si>
  <si>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</si>
  <si>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</si>
  <si>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</si>
  <si>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</si>
  <si>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</si>
  <si>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</si>
  <si>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</si>
  <si>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</si>
  <si>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</si>
  <si>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</si>
  <si>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</si>
  <si>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</si>
  <si>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</si>
  <si>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</si>
  <si>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</si>
  <si>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</si>
  <si>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</si>
  <si>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</si>
  <si>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</si>
  <si>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</si>
  <si>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</si>
  <si>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</si>
  <si>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</si>
  <si>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</si>
  <si>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</si>
  <si>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</si>
  <si>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</si>
  <si>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</si>
  <si>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</si>
  <si>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</si>
  <si>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</si>
  <si>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</si>
  <si>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</si>
  <si>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</si>
  <si>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</si>
  <si>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</si>
  <si>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</si>
  <si>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</si>
  <si>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</si>
  <si>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</si>
  <si>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</si>
  <si>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</si>
  <si>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</si>
  <si>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</si>
  <si>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</si>
  <si>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</si>
  <si>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</si>
  <si>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</si>
  <si>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</si>
  <si>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</si>
  <si>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</si>
  <si>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</si>
  <si>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</si>
  <si>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</si>
  <si>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</si>
  <si>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</si>
  <si>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</si>
  <si>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</si>
  <si>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</si>
  <si>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</si>
  <si>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</si>
  <si>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</si>
  <si>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</si>
  <si>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</si>
  <si>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</si>
  <si>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</si>
  <si>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</si>
  <si>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</si>
  <si>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</si>
  <si>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</si>
  <si>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</si>
  <si>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</si>
  <si>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</si>
  <si>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</si>
  <si>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</si>
  <si>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</si>
  <si>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</si>
  <si>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</si>
  <si>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</si>
  <si>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</si>
  <si>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</si>
  <si>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</si>
  <si>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</si>
  <si>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</si>
  <si>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</si>
  <si>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</si>
  <si>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</si>
  <si>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</si>
  <si>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</si>
  <si>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</si>
  <si>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</si>
  <si>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</si>
  <si>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</si>
  <si>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</si>
  <si>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</si>
  <si>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</si>
  <si>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</si>
  <si>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</si>
  <si>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</si>
  <si>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</si>
  <si>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</si>
  <si>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</si>
  <si>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</si>
  <si>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</si>
  <si>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</si>
  <si>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</si>
  <si>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</si>
  <si>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</si>
  <si>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</si>
  <si>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</si>
  <si>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</si>
  <si>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</si>
  <si>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</si>
  <si>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</si>
  <si>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</si>
  <si>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</si>
  <si>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</si>
  <si>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</si>
  <si>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</si>
  <si>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</si>
  <si>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</si>
  <si>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</si>
  <si>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</si>
  <si>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</si>
  <si>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</si>
  <si>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</si>
  <si>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</si>
  <si>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</si>
  <si>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</si>
  <si>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</si>
  <si>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</si>
  <si>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</si>
  <si>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</si>
  <si>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</si>
  <si>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</si>
  <si>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</si>
  <si>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</si>
  <si>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</si>
  <si>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</si>
  <si>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</si>
  <si>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</si>
  <si>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</si>
  <si>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</si>
  <si>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</si>
  <si>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</si>
  <si>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</si>
  <si>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</si>
  <si>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</si>
  <si>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</si>
  <si>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</si>
  <si>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</si>
  <si>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</si>
  <si>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</si>
  <si>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</si>
  <si>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</si>
  <si>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</si>
  <si>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</si>
  <si>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</si>
  <si>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</si>
  <si>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</si>
  <si>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</si>
  <si>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</si>
  <si>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</si>
  <si>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</si>
  <si>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</si>
  <si>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</si>
  <si>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</si>
  <si>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</si>
  <si>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</si>
  <si>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</si>
  <si>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</si>
  <si>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</si>
  <si>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</si>
  <si>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</si>
  <si>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</si>
  <si>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</si>
  <si>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</si>
  <si>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</si>
  <si>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</si>
  <si>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</si>
  <si>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</si>
  <si>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</si>
  <si>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</si>
  <si>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</si>
  <si>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</si>
  <si>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</si>
  <si>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</si>
  <si>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</si>
  <si>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</si>
  <si>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</si>
  <si>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</si>
  <si>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</si>
  <si>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</si>
  <si>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</si>
  <si>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</si>
  <si>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</si>
  <si>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</si>
  <si>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</si>
  <si>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</si>
  <si>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</si>
  <si>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</si>
  <si>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</si>
  <si>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</si>
  <si>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</si>
  <si>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</si>
  <si>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</si>
  <si>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</si>
  <si>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</si>
  <si>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</si>
  <si>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</si>
  <si>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</si>
  <si>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</si>
  <si>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</si>
  <si>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</si>
  <si>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</si>
  <si>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</si>
  <si>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</si>
  <si>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</si>
  <si>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</si>
  <si>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</si>
  <si>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</si>
  <si>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</si>
  <si>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</si>
  <si>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</si>
  <si>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</si>
  <si>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</si>
  <si>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</si>
  <si>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</si>
  <si>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</si>
  <si>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</si>
  <si>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</si>
  <si>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</si>
  <si>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</si>
  <si>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</si>
  <si>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</si>
  <si>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</si>
  <si>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</si>
  <si>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</si>
  <si>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</si>
  <si>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</si>
  <si>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</si>
  <si>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</si>
  <si>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</si>
  <si>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</si>
  <si>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</si>
  <si>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</si>
  <si>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</si>
  <si>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</si>
  <si>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</si>
  <si>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</si>
  <si>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</si>
  <si>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</si>
  <si>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</si>
  <si>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</si>
  <si>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</si>
  <si>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</si>
  <si>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</si>
  <si>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</si>
  <si>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</si>
  <si>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</si>
  <si>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</si>
  <si>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</si>
  <si>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</si>
  <si>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</si>
  <si>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</si>
  <si>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</si>
  <si>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</si>
  <si>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</si>
  <si>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</si>
  <si>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</si>
  <si>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</si>
  <si>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</si>
  <si>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</si>
  <si>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</si>
  <si>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</si>
  <si>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</si>
  <si>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</si>
  <si>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</si>
  <si>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</si>
  <si>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</si>
  <si>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MBO 4: Diplomering in studiejaar 2015-2016 en 2016-2017: Nederlandse taal en Engels ten minste
5 - 6 (in willekeurige volgorde).
Cijfer voor rekenen telt niet mee voor
het behalen van het diploma.</t>
  </si>
  <si>
    <t>MBO 4: Diplomering vanaf studiejaar 2017-2018: Nederlands en Engels ten minste 5 - 6
(in willekeurige volgorde).
Cijfer voor rekenen telt niet mee voor
het behalen van het diploma.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</si>
  <si>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</si>
  <si>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</si>
  <si>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</si>
  <si>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</si>
  <si>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</si>
  <si>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</si>
  <si>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</si>
  <si>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</si>
  <si>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</si>
  <si>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</si>
  <si>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</si>
  <si>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</si>
  <si>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</si>
  <si>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</si>
  <si>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</si>
  <si>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</si>
  <si>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Schiedam</t>
  </si>
  <si>
    <t>A.J. de Graaf</t>
  </si>
  <si>
    <t>2F</t>
  </si>
  <si>
    <t>Nederlands</t>
  </si>
  <si>
    <t>Loopbaan en burgerschap</t>
  </si>
  <si>
    <t>Beroepsgericht maatwerk</t>
  </si>
  <si>
    <t xml:space="preserve">B1-K1 Zorgdragen voor voedsel 
P2-K1 Beheersen bereidingsproces </t>
  </si>
  <si>
    <t xml:space="preserve">B1-K1-W1 Draagt zorg voor de kwaliteit van het voedsel
B1-K1-W2 Draagt zorg voor voedselveiligheid
B1-K1-W3 Draagt zorg voor interne en externe informatieuitwisseling
P2-K1-W1 Bereidt productbereiding voor
P2-K1-W2 Bereidt product
P2-K1-W3 Bewaakt planning en houdt toezicht
P2-K1-W4 Begeleidt medewerkers op vaktechnisch gebied
</t>
  </si>
  <si>
    <t>Beroepsproeve</t>
  </si>
  <si>
    <t>MBO 3: Voor Nederlandse taal tenminste een 5.
Cijfer voor rekenen telt niet mee voor behalen van het diploma.</t>
  </si>
  <si>
    <t>2018-2019</t>
  </si>
  <si>
    <t>Aantal SBU</t>
  </si>
  <si>
    <t>Beroepsproeve*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</si>
</sst>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wrapText="1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14" fontId="21" fillId="0" borderId="61" xfId="0" applyNumberFormat="1" applyFont="1" applyFill="1" applyBorder="1" applyAlignment="1" applyProtection="1">
      <alignment horizontal="left"/>
      <protection locked="0"/>
    </xf>
    <xf numFmtId="0" fontId="0" fillId="0" borderId="62" xfId="0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8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6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1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5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3" Type="http://schemas.openxmlformats.org/officeDocument/2006/relationships/comments" Target="../comments2.xml"/><Relationship Id="rId2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0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9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4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2" Type="http://schemas.openxmlformats.org/officeDocument/2006/relationships/vmlDrawing" Target="../drawings/vmlDrawing2.vml"/><Relationship Id="rId5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3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8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9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2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7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0" Type="http://schemas.openxmlformats.org/officeDocument/2006/relationships/hyperlink" Target="../../../../../..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zoomScale="80" zoomScaleNormal="80" workbookViewId="0">
      <selection activeCell="C3" sqref="C3"/>
    </sheetView>
  </sheetViews>
  <sheetFormatPr defaultRowHeight="12.75" x14ac:dyDescent="0.2"/>
  <cols>
    <col min="1" max="1" width="1.7109375" style="277" customWidth="1"/>
    <col min="2" max="2" width="1.7109375" style="67" customWidth="1"/>
    <col min="3" max="3" width="16.85546875" style="67" customWidth="1"/>
    <col min="4" max="4" width="12.7109375" style="67" customWidth="1"/>
    <col min="5" max="6" width="1.7109375" style="67" customWidth="1"/>
    <col min="7" max="7" width="11.7109375" style="294" customWidth="1"/>
    <col min="8" max="8" width="4.5703125" style="294" customWidth="1"/>
    <col min="9" max="10" width="1.7109375" style="294" customWidth="1"/>
    <col min="11" max="11" width="11.7109375" style="294" customWidth="1"/>
    <col min="12" max="14" width="1.7109375" style="294" customWidth="1"/>
    <col min="15" max="15" width="11.7109375" style="294" customWidth="1"/>
    <col min="16" max="18" width="1.7109375" style="294" customWidth="1"/>
    <col min="19" max="19" width="11.7109375" style="294" customWidth="1"/>
    <col min="20" max="22" width="1.7109375" style="294" customWidth="1"/>
    <col min="23" max="23" width="11.7109375" style="294" customWidth="1"/>
    <col min="24" max="25" width="6.85546875" style="67" customWidth="1"/>
    <col min="26" max="26" width="8.85546875" style="277"/>
    <col min="27" max="41" width="9.140625" style="277"/>
    <col min="42" max="43" width="8.85546875" style="277"/>
    <col min="44" max="44" width="12.140625" style="277" customWidth="1"/>
    <col min="45" max="45" width="8.85546875" style="277" customWidth="1"/>
    <col min="46" max="51" width="5.28515625" style="277" customWidth="1"/>
    <col min="52" max="58" width="8.85546875" style="277" customWidth="1"/>
    <col min="59" max="125" width="8.85546875" style="277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7" customFormat="1" ht="14.25" customHeight="1" thickBot="1" x14ac:dyDescent="0.25">
      <c r="C1" s="278"/>
      <c r="D1" s="278"/>
      <c r="E1" s="278"/>
      <c r="F1" s="278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8"/>
      <c r="AR1" s="280" t="s">
        <v>909</v>
      </c>
      <c r="AS1" s="280"/>
      <c r="AT1" s="280"/>
      <c r="AU1" s="280"/>
      <c r="AV1" s="280"/>
      <c r="AW1" s="280"/>
      <c r="AX1" s="280"/>
      <c r="AY1" s="280"/>
    </row>
    <row r="2" spans="2:51" ht="14.25" customHeight="1" thickBot="1" x14ac:dyDescent="0.25">
      <c r="B2" s="262"/>
      <c r="C2" s="263" t="s">
        <v>173</v>
      </c>
      <c r="D2" s="264"/>
      <c r="E2" s="263"/>
      <c r="F2" s="263"/>
      <c r="G2" s="264" t="s">
        <v>27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3"/>
      <c r="Y2" s="265"/>
      <c r="AR2" s="280" t="s">
        <v>918</v>
      </c>
      <c r="AS2" s="280"/>
      <c r="AT2" s="280"/>
      <c r="AU2" s="280"/>
      <c r="AV2" s="280"/>
      <c r="AW2" s="280"/>
      <c r="AX2" s="280"/>
      <c r="AY2" s="280"/>
    </row>
    <row r="3" spans="2:51" ht="14.25" customHeight="1" thickBot="1" x14ac:dyDescent="0.25">
      <c r="B3" s="143"/>
      <c r="C3" s="64" t="s">
        <v>983</v>
      </c>
      <c r="D3" s="266"/>
      <c r="E3" s="140"/>
      <c r="F3" s="335" t="s">
        <v>900</v>
      </c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7"/>
      <c r="Y3" s="144"/>
      <c r="AR3" s="280"/>
      <c r="AS3" s="280"/>
      <c r="AT3" s="280"/>
      <c r="AU3" s="280"/>
      <c r="AV3" s="280"/>
      <c r="AW3" s="280"/>
      <c r="AX3" s="280"/>
      <c r="AY3" s="280"/>
    </row>
    <row r="4" spans="2:51" ht="14.25" customHeight="1" thickBot="1" x14ac:dyDescent="0.25">
      <c r="B4" s="143"/>
      <c r="C4" s="267" t="s">
        <v>166</v>
      </c>
      <c r="D4" s="268" t="s">
        <v>167</v>
      </c>
      <c r="E4" s="140"/>
      <c r="F4" s="269"/>
      <c r="G4" s="270" t="s">
        <v>170</v>
      </c>
      <c r="H4" s="270"/>
      <c r="I4" s="338" t="s">
        <v>172</v>
      </c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269"/>
      <c r="Y4" s="144"/>
      <c r="AR4" s="280"/>
      <c r="AS4" s="280"/>
      <c r="AT4" s="280"/>
      <c r="AU4" s="280"/>
      <c r="AV4" s="280"/>
      <c r="AW4" s="280"/>
      <c r="AX4" s="280"/>
      <c r="AY4" s="280"/>
    </row>
    <row r="5" spans="2:51" ht="15.75" customHeight="1" thickBot="1" x14ac:dyDescent="0.25">
      <c r="B5" s="143"/>
      <c r="C5" s="49" t="s">
        <v>922</v>
      </c>
      <c r="D5" s="183">
        <v>2</v>
      </c>
      <c r="E5" s="271"/>
      <c r="F5" s="341">
        <v>25461</v>
      </c>
      <c r="G5" s="342"/>
      <c r="H5" s="339" t="str">
        <f>IFERROR(VLOOKUP(F5,db_crebolijst_all!A3:S497,17),"1")</f>
        <v>Voeding 23173 (Vakbekwaam medewerker voeding en technologie)</v>
      </c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40"/>
      <c r="Y5" s="144"/>
      <c r="AA5" s="281"/>
      <c r="AB5" s="281"/>
      <c r="AC5" s="282" t="s">
        <v>947</v>
      </c>
      <c r="AD5" s="283"/>
      <c r="AE5" s="283"/>
      <c r="AF5" s="283"/>
      <c r="AR5" s="280"/>
      <c r="AS5" s="280"/>
      <c r="AT5" s="280"/>
      <c r="AU5" s="280"/>
      <c r="AV5" s="280"/>
      <c r="AW5" s="280"/>
      <c r="AX5" s="280"/>
      <c r="AY5" s="280"/>
    </row>
    <row r="6" spans="2:51" ht="14.25" customHeight="1" thickBot="1" x14ac:dyDescent="0.25">
      <c r="B6" s="143"/>
      <c r="C6" s="272" t="s">
        <v>168</v>
      </c>
      <c r="D6" s="273" t="s">
        <v>169</v>
      </c>
      <c r="E6" s="140"/>
      <c r="F6" s="140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140"/>
      <c r="Y6" s="144"/>
      <c r="AA6" s="283"/>
      <c r="AB6" s="283"/>
      <c r="AC6" s="283"/>
      <c r="AD6" s="283"/>
      <c r="AE6" s="283"/>
      <c r="AF6" s="283"/>
      <c r="AR6" s="280"/>
      <c r="AS6" s="280"/>
      <c r="AT6" s="284" t="s">
        <v>910</v>
      </c>
      <c r="AU6" s="284" t="s">
        <v>903</v>
      </c>
      <c r="AV6" s="284" t="s">
        <v>911</v>
      </c>
      <c r="AW6" s="284" t="s">
        <v>911</v>
      </c>
      <c r="AX6" s="284" t="s">
        <v>913</v>
      </c>
      <c r="AY6" s="284" t="s">
        <v>914</v>
      </c>
    </row>
    <row r="7" spans="2:51" ht="15.75" customHeight="1" thickBot="1" x14ac:dyDescent="0.25">
      <c r="B7" s="143"/>
      <c r="C7" s="148" t="s">
        <v>13</v>
      </c>
      <c r="D7" s="316">
        <f>IFERROR(VLOOKUP(F5,db_crebolijst_all!A3:Q497,db_crebolijst_all!J1),"gcg")</f>
        <v>3</v>
      </c>
      <c r="E7" s="271"/>
      <c r="F7" s="343" t="s">
        <v>171</v>
      </c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5"/>
      <c r="Y7" s="144"/>
      <c r="AR7" s="280" t="str">
        <f>CONCATENATE(C7,";",D5+AS10)</f>
        <v>BBL;2</v>
      </c>
      <c r="AS7" s="285" t="s">
        <v>227</v>
      </c>
      <c r="AT7" s="286">
        <f>VLOOKUP($AR$7,db_duur!$B$2:$J$11,4)</f>
        <v>0</v>
      </c>
      <c r="AU7" s="286"/>
      <c r="AV7" s="286"/>
      <c r="AW7" s="286"/>
      <c r="AX7" s="286"/>
      <c r="AY7" s="287">
        <f>VLOOKUP($AR$7,db_duur!$B$2:$J$11,5)</f>
        <v>400</v>
      </c>
    </row>
    <row r="8" spans="2:51" ht="14.25" customHeight="1" thickBot="1" x14ac:dyDescent="0.25">
      <c r="B8" s="143"/>
      <c r="C8" s="142"/>
      <c r="D8" s="139"/>
      <c r="E8" s="140"/>
      <c r="F8" s="140"/>
      <c r="G8" s="275"/>
      <c r="H8" s="275"/>
      <c r="I8" s="275"/>
      <c r="J8" s="276"/>
      <c r="K8" s="276"/>
      <c r="L8" s="276"/>
      <c r="M8" s="275"/>
      <c r="N8" s="276"/>
      <c r="O8" s="276"/>
      <c r="P8" s="276"/>
      <c r="Q8" s="275"/>
      <c r="R8" s="276"/>
      <c r="S8" s="276"/>
      <c r="T8" s="276"/>
      <c r="U8" s="275"/>
      <c r="V8" s="275"/>
      <c r="W8" s="275"/>
      <c r="X8" s="140"/>
      <c r="Y8" s="144"/>
      <c r="AR8" s="280"/>
      <c r="AS8" s="285" t="s">
        <v>0</v>
      </c>
      <c r="AT8" s="286">
        <f>VLOOKUP($AR$7,db_duur!$B$2:$J$11,6)</f>
        <v>610</v>
      </c>
      <c r="AU8" s="286"/>
      <c r="AV8" s="286"/>
      <c r="AW8" s="286"/>
      <c r="AX8" s="286"/>
      <c r="AY8" s="287">
        <f>VLOOKUP($AR$7,db_duur!$B$2:$J$11,7)</f>
        <v>1220</v>
      </c>
    </row>
    <row r="9" spans="2:51" ht="21.75" customHeight="1" thickBot="1" x14ac:dyDescent="0.25">
      <c r="B9" s="143"/>
      <c r="C9" s="142" t="s">
        <v>165</v>
      </c>
      <c r="D9" s="139"/>
      <c r="E9" s="140"/>
      <c r="F9" s="343" t="s">
        <v>10</v>
      </c>
      <c r="G9" s="344"/>
      <c r="H9" s="349"/>
      <c r="I9" s="136"/>
      <c r="J9" s="346" t="s">
        <v>11</v>
      </c>
      <c r="K9" s="347"/>
      <c r="L9" s="348"/>
      <c r="M9" s="136"/>
      <c r="N9" s="346" t="s">
        <v>12</v>
      </c>
      <c r="O9" s="347"/>
      <c r="P9" s="348"/>
      <c r="Q9" s="137"/>
      <c r="R9" s="346" t="s">
        <v>15</v>
      </c>
      <c r="S9" s="347"/>
      <c r="T9" s="348"/>
      <c r="U9" s="137"/>
      <c r="V9" s="343" t="s">
        <v>4</v>
      </c>
      <c r="W9" s="344"/>
      <c r="X9" s="345"/>
      <c r="Y9" s="144"/>
      <c r="AR9" s="280"/>
      <c r="AS9" s="280"/>
      <c r="AT9" s="284"/>
      <c r="AU9" s="284"/>
      <c r="AV9" s="284"/>
      <c r="AW9" s="284"/>
      <c r="AX9" s="284"/>
      <c r="AY9" s="284">
        <f>VLOOKUP($AR$7,db_duur!$B$2:$J$11,9)</f>
        <v>1700</v>
      </c>
    </row>
    <row r="10" spans="2:51" ht="18.75" customHeight="1" thickBot="1" x14ac:dyDescent="0.25">
      <c r="B10" s="143"/>
      <c r="C10" s="59">
        <v>0.05</v>
      </c>
      <c r="D10" s="136" t="s">
        <v>227</v>
      </c>
      <c r="E10" s="139"/>
      <c r="F10" s="140"/>
      <c r="G10" s="184">
        <v>200</v>
      </c>
      <c r="H10" s="138">
        <f>IFERROR(IF(G10&lt;(AT7),"!",0),"gcg")</f>
        <v>0</v>
      </c>
      <c r="I10" s="136"/>
      <c r="J10" s="136"/>
      <c r="K10" s="185">
        <v>200</v>
      </c>
      <c r="L10" s="136"/>
      <c r="M10" s="136"/>
      <c r="N10" s="136"/>
      <c r="O10" s="185">
        <v>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400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61">
        <v>0</v>
      </c>
      <c r="D11" s="136" t="s">
        <v>0</v>
      </c>
      <c r="E11" s="139"/>
      <c r="F11" s="140"/>
      <c r="G11" s="184">
        <v>650</v>
      </c>
      <c r="H11" s="138">
        <f>IFERROR(IF(G11&lt;(AT8),"!",0),"gcg")</f>
        <v>0</v>
      </c>
      <c r="I11" s="136"/>
      <c r="J11" s="136"/>
      <c r="K11" s="185">
        <v>650</v>
      </c>
      <c r="L11" s="136"/>
      <c r="M11" s="136"/>
      <c r="N11" s="136"/>
      <c r="O11" s="185">
        <v>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1300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850</v>
      </c>
      <c r="H12" s="136"/>
      <c r="I12" s="136"/>
      <c r="J12" s="136"/>
      <c r="K12" s="66">
        <f>SUM(K10:K11)</f>
        <v>850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1700</v>
      </c>
      <c r="X12" s="135" t="str">
        <f>IFERROR(IF(W12&lt;AY9,"!",""),AC5)</f>
        <v/>
      </c>
      <c r="Y12" s="144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R12" s="289"/>
      <c r="AS12" s="290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8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43" t="s">
        <v>10</v>
      </c>
      <c r="G16" s="344"/>
      <c r="H16" s="345"/>
      <c r="I16" s="74"/>
      <c r="J16" s="343" t="s">
        <v>11</v>
      </c>
      <c r="K16" s="344"/>
      <c r="L16" s="345"/>
      <c r="M16" s="74"/>
      <c r="N16" s="343" t="s">
        <v>12</v>
      </c>
      <c r="O16" s="344"/>
      <c r="P16" s="345"/>
      <c r="Q16" s="75"/>
      <c r="R16" s="343" t="s">
        <v>15</v>
      </c>
      <c r="S16" s="344"/>
      <c r="T16" s="345"/>
      <c r="U16" s="75"/>
      <c r="V16" s="343" t="s">
        <v>4</v>
      </c>
      <c r="W16" s="344"/>
      <c r="X16" s="345"/>
      <c r="Y16" s="76"/>
      <c r="AR16" s="288"/>
      <c r="AS16" s="288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56" t="s">
        <v>227</v>
      </c>
      <c r="D18" s="78"/>
      <c r="F18" s="359">
        <f>IFERROR(W10*(1+$C$10),AC5)</f>
        <v>420</v>
      </c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1"/>
      <c r="Y18" s="76"/>
    </row>
    <row r="19" spans="2:25" ht="10.15" customHeight="1" thickBot="1" x14ac:dyDescent="0.25">
      <c r="B19" s="72"/>
      <c r="C19" s="357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57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57"/>
      <c r="D21" s="74" t="s">
        <v>29</v>
      </c>
      <c r="E21" s="83"/>
      <c r="F21" s="84"/>
      <c r="G21" s="291">
        <f>G10*(1+$C$10)</f>
        <v>210</v>
      </c>
      <c r="H21" s="86"/>
      <c r="I21" s="75"/>
      <c r="J21" s="87"/>
      <c r="K21" s="291">
        <f>K10*(1+$C$10)</f>
        <v>210</v>
      </c>
      <c r="L21" s="86"/>
      <c r="M21" s="75"/>
      <c r="N21" s="87"/>
      <c r="O21" s="291">
        <f>O10*(1+$C$10)</f>
        <v>0</v>
      </c>
      <c r="P21" s="86"/>
      <c r="Q21" s="75"/>
      <c r="R21" s="87"/>
      <c r="S21" s="291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420</v>
      </c>
      <c r="X21" s="86"/>
      <c r="Y21" s="76"/>
    </row>
    <row r="22" spans="2:25" ht="10.15" customHeight="1" x14ac:dyDescent="0.2">
      <c r="B22" s="72"/>
      <c r="C22" s="357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57"/>
      <c r="D23" s="75" t="s">
        <v>17</v>
      </c>
      <c r="E23" s="89"/>
      <c r="F23" s="90"/>
      <c r="G23" s="291">
        <f>Opleidingsplan!J93</f>
        <v>215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57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57"/>
      <c r="D25" s="75" t="s">
        <v>18</v>
      </c>
      <c r="E25" s="73"/>
      <c r="F25" s="88"/>
      <c r="G25" s="75"/>
      <c r="H25" s="86"/>
      <c r="I25" s="75"/>
      <c r="J25" s="87"/>
      <c r="K25" s="291">
        <f>Opleidingsplan!AI93</f>
        <v>215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57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57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1"/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57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57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1">
        <f>+Opleidingsplan!BI93*Lesuur+Opleidingsplan!BK93*Lesuur</f>
        <v>0</v>
      </c>
      <c r="T29" s="86"/>
      <c r="U29" s="75"/>
      <c r="V29" s="87"/>
      <c r="W29" s="85">
        <f>+G23+K25+O27+S29</f>
        <v>430</v>
      </c>
      <c r="X29" s="86"/>
      <c r="Y29" s="76"/>
    </row>
    <row r="30" spans="2:25" ht="10.15" customHeight="1" x14ac:dyDescent="0.2">
      <c r="B30" s="72"/>
      <c r="C30" s="357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57"/>
      <c r="D31" s="74" t="s">
        <v>4</v>
      </c>
      <c r="E31" s="83"/>
      <c r="F31" s="88"/>
      <c r="G31" s="292">
        <f>+G23-G21</f>
        <v>5</v>
      </c>
      <c r="H31" s="86"/>
      <c r="I31" s="75"/>
      <c r="J31" s="87"/>
      <c r="K31" s="292">
        <f>+K25-K21</f>
        <v>5</v>
      </c>
      <c r="L31" s="86"/>
      <c r="M31" s="75"/>
      <c r="N31" s="87"/>
      <c r="O31" s="292">
        <f>+O27-O21</f>
        <v>0</v>
      </c>
      <c r="P31" s="86"/>
      <c r="Q31" s="75"/>
      <c r="R31" s="87"/>
      <c r="S31" s="292">
        <f>+S29-S21</f>
        <v>0</v>
      </c>
      <c r="T31" s="86"/>
      <c r="U31" s="75"/>
      <c r="V31" s="87"/>
      <c r="W31" s="85">
        <f>+W29-W21</f>
        <v>10</v>
      </c>
      <c r="X31" s="86"/>
      <c r="Y31" s="76"/>
    </row>
    <row r="32" spans="2:25" ht="10.15" customHeight="1" thickBot="1" x14ac:dyDescent="0.25">
      <c r="B32" s="72"/>
      <c r="C32" s="358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56" t="s">
        <v>0</v>
      </c>
      <c r="D34" s="78"/>
      <c r="F34" s="359">
        <f>W11*(1+$C$11)</f>
        <v>1300</v>
      </c>
      <c r="G34" s="360"/>
      <c r="H34" s="360"/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1"/>
      <c r="Y34" s="76"/>
    </row>
    <row r="35" spans="2:25" ht="10.15" customHeight="1" thickBot="1" x14ac:dyDescent="0.25">
      <c r="B35" s="72"/>
      <c r="C35" s="357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57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57"/>
      <c r="D37" s="74" t="s">
        <v>29</v>
      </c>
      <c r="E37" s="83"/>
      <c r="F37" s="84"/>
      <c r="G37" s="291">
        <f>G11*(1+$C$11)</f>
        <v>650</v>
      </c>
      <c r="H37" s="76"/>
      <c r="I37" s="77"/>
      <c r="J37" s="88"/>
      <c r="K37" s="291">
        <f>K11*(1+$C$11)</f>
        <v>650</v>
      </c>
      <c r="L37" s="86"/>
      <c r="M37" s="75"/>
      <c r="N37" s="87"/>
      <c r="O37" s="291">
        <f>O11*(1+$C$11)</f>
        <v>0</v>
      </c>
      <c r="P37" s="86"/>
      <c r="Q37" s="75"/>
      <c r="R37" s="87"/>
      <c r="S37" s="291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1300</v>
      </c>
      <c r="X37" s="86"/>
      <c r="Y37" s="76"/>
    </row>
    <row r="38" spans="2:25" ht="10.15" customHeight="1" x14ac:dyDescent="0.2">
      <c r="B38" s="72"/>
      <c r="C38" s="357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57"/>
      <c r="D39" s="75" t="s">
        <v>17</v>
      </c>
      <c r="E39" s="89"/>
      <c r="F39" s="90"/>
      <c r="G39" s="291">
        <f>Opleidingsplan!K93</f>
        <v>650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57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57"/>
      <c r="D41" s="75" t="s">
        <v>18</v>
      </c>
      <c r="E41" s="73"/>
      <c r="F41" s="88"/>
      <c r="G41" s="75"/>
      <c r="H41" s="86"/>
      <c r="I41" s="75"/>
      <c r="J41" s="87"/>
      <c r="K41" s="291">
        <f>Opleidingsplan!AJ93</f>
        <v>650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57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57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1"/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57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57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1">
        <f>+Opleidingsplan!BJ93*BPV_uur</f>
        <v>0</v>
      </c>
      <c r="T45" s="86"/>
      <c r="U45" s="75"/>
      <c r="V45" s="87"/>
      <c r="W45" s="85">
        <f>+G39+K41+O43+S45</f>
        <v>1300</v>
      </c>
      <c r="X45" s="86"/>
      <c r="Y45" s="76"/>
    </row>
    <row r="46" spans="2:25" ht="10.15" customHeight="1" x14ac:dyDescent="0.2">
      <c r="B46" s="72"/>
      <c r="C46" s="357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57"/>
      <c r="D47" s="74" t="s">
        <v>4</v>
      </c>
      <c r="E47" s="83"/>
      <c r="F47" s="88"/>
      <c r="G47" s="292">
        <f>+G39-G37</f>
        <v>0</v>
      </c>
      <c r="H47" s="86"/>
      <c r="I47" s="75"/>
      <c r="J47" s="87"/>
      <c r="K47" s="292">
        <f>+K41-K37</f>
        <v>0</v>
      </c>
      <c r="L47" s="86"/>
      <c r="M47" s="75"/>
      <c r="N47" s="87"/>
      <c r="O47" s="292">
        <f>+O43-O37</f>
        <v>0</v>
      </c>
      <c r="P47" s="86"/>
      <c r="Q47" s="75"/>
      <c r="R47" s="87"/>
      <c r="S47" s="292">
        <f>+S45-S37</f>
        <v>0</v>
      </c>
      <c r="T47" s="86"/>
      <c r="U47" s="75"/>
      <c r="V47" s="87"/>
      <c r="W47" s="85">
        <f>(G47+K47+O47+S47)</f>
        <v>0</v>
      </c>
      <c r="X47" s="86"/>
      <c r="Y47" s="76"/>
    </row>
    <row r="48" spans="2:25" ht="10.15" customHeight="1" thickBot="1" x14ac:dyDescent="0.25">
      <c r="B48" s="72"/>
      <c r="C48" s="358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50" t="s">
        <v>4</v>
      </c>
      <c r="D50" s="78"/>
      <c r="E50" s="73"/>
      <c r="F50" s="353">
        <f>F18+F34+W12-W11-W10</f>
        <v>1720</v>
      </c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5"/>
      <c r="Y50" s="76"/>
    </row>
    <row r="51" spans="1:125" ht="10.15" customHeight="1" thickBot="1" x14ac:dyDescent="0.25">
      <c r="B51" s="72"/>
      <c r="C51" s="351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51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51"/>
      <c r="D53" s="74" t="s">
        <v>29</v>
      </c>
      <c r="E53" s="83"/>
      <c r="F53" s="84"/>
      <c r="G53" s="291">
        <f>+G21+G37</f>
        <v>860</v>
      </c>
      <c r="H53" s="76"/>
      <c r="I53" s="77"/>
      <c r="J53" s="88"/>
      <c r="K53" s="291">
        <f>+K21+K37</f>
        <v>860</v>
      </c>
      <c r="L53" s="86"/>
      <c r="M53" s="75"/>
      <c r="N53" s="87"/>
      <c r="O53" s="291">
        <f>+O21+O37</f>
        <v>0</v>
      </c>
      <c r="P53" s="86"/>
      <c r="Q53" s="75"/>
      <c r="R53" s="87"/>
      <c r="S53" s="291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1720</v>
      </c>
      <c r="X53" s="100"/>
      <c r="Y53" s="76"/>
      <c r="AP53" s="288"/>
    </row>
    <row r="54" spans="1:125" ht="10.15" customHeight="1" x14ac:dyDescent="0.2">
      <c r="B54" s="72"/>
      <c r="C54" s="351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8"/>
    </row>
    <row r="55" spans="1:125" ht="14.25" customHeight="1" x14ac:dyDescent="0.2">
      <c r="B55" s="72"/>
      <c r="C55" s="351"/>
      <c r="D55" s="74" t="s">
        <v>227</v>
      </c>
      <c r="E55" s="83"/>
      <c r="F55" s="84"/>
      <c r="G55" s="291">
        <f>G23</f>
        <v>215</v>
      </c>
      <c r="H55" s="86"/>
      <c r="I55" s="75"/>
      <c r="J55" s="87"/>
      <c r="K55" s="291">
        <f>K25</f>
        <v>215</v>
      </c>
      <c r="L55" s="86"/>
      <c r="M55" s="75"/>
      <c r="N55" s="87"/>
      <c r="O55" s="291">
        <f>O27</f>
        <v>0</v>
      </c>
      <c r="P55" s="86"/>
      <c r="Q55" s="75"/>
      <c r="R55" s="87"/>
      <c r="S55" s="291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430</v>
      </c>
      <c r="X55" s="100"/>
      <c r="Y55" s="76"/>
    </row>
    <row r="56" spans="1:125" ht="14.25" customHeight="1" x14ac:dyDescent="0.2">
      <c r="B56" s="72"/>
      <c r="C56" s="351"/>
      <c r="D56" s="74" t="s">
        <v>0</v>
      </c>
      <c r="E56" s="83"/>
      <c r="F56" s="84"/>
      <c r="G56" s="291">
        <f>G39</f>
        <v>650</v>
      </c>
      <c r="H56" s="86"/>
      <c r="I56" s="75"/>
      <c r="J56" s="87"/>
      <c r="K56" s="291">
        <f>K41</f>
        <v>650</v>
      </c>
      <c r="L56" s="86"/>
      <c r="M56" s="75"/>
      <c r="N56" s="87"/>
      <c r="O56" s="291">
        <f>O43</f>
        <v>0</v>
      </c>
      <c r="P56" s="86"/>
      <c r="Q56" s="75"/>
      <c r="R56" s="87"/>
      <c r="S56" s="291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1300</v>
      </c>
      <c r="X56" s="100"/>
      <c r="Y56" s="76"/>
    </row>
    <row r="57" spans="1:125" s="293" customFormat="1" ht="14.25" customHeight="1" x14ac:dyDescent="0.2">
      <c r="A57" s="283"/>
      <c r="B57" s="103"/>
      <c r="C57" s="351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0.75144508670520227</v>
      </c>
      <c r="X57" s="113"/>
      <c r="Y57" s="114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</row>
    <row r="58" spans="1:125" ht="14.25" customHeight="1" x14ac:dyDescent="0.2">
      <c r="B58" s="72"/>
      <c r="C58" s="351"/>
      <c r="D58" s="74" t="s">
        <v>4</v>
      </c>
      <c r="E58" s="83"/>
      <c r="F58" s="88"/>
      <c r="G58" s="291">
        <f>+G55+G56</f>
        <v>865</v>
      </c>
      <c r="H58" s="76"/>
      <c r="I58" s="77"/>
      <c r="J58" s="88"/>
      <c r="K58" s="291">
        <f>+K55+K56</f>
        <v>865</v>
      </c>
      <c r="L58" s="86"/>
      <c r="M58" s="75"/>
      <c r="N58" s="87"/>
      <c r="O58" s="291">
        <f>+O55+O56</f>
        <v>0</v>
      </c>
      <c r="P58" s="86"/>
      <c r="Q58" s="75"/>
      <c r="R58" s="87"/>
      <c r="S58" s="291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1730</v>
      </c>
      <c r="X58" s="100"/>
      <c r="Y58" s="76"/>
    </row>
    <row r="59" spans="1:125" ht="10.15" customHeight="1" x14ac:dyDescent="0.2">
      <c r="B59" s="72"/>
      <c r="C59" s="351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51"/>
      <c r="D60" s="116" t="s">
        <v>163</v>
      </c>
      <c r="E60" s="83"/>
      <c r="F60" s="88"/>
      <c r="G60" s="292">
        <f>(G56+G55)-G53</f>
        <v>5</v>
      </c>
      <c r="H60" s="76"/>
      <c r="I60" s="77"/>
      <c r="J60" s="88"/>
      <c r="K60" s="292">
        <f>(K56+K55)-K53</f>
        <v>5</v>
      </c>
      <c r="L60" s="86"/>
      <c r="M60" s="75"/>
      <c r="N60" s="87"/>
      <c r="O60" s="292">
        <f>(O56+O55)-O53</f>
        <v>0</v>
      </c>
      <c r="P60" s="86"/>
      <c r="Q60" s="75"/>
      <c r="R60" s="87"/>
      <c r="S60" s="292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10</v>
      </c>
      <c r="X60" s="100"/>
      <c r="Y60" s="76"/>
    </row>
    <row r="61" spans="1:125" ht="10.15" customHeight="1" x14ac:dyDescent="0.2">
      <c r="B61" s="72"/>
      <c r="C61" s="351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42.75" customHeight="1" x14ac:dyDescent="0.2">
      <c r="B62" s="72"/>
      <c r="C62" s="351"/>
      <c r="D62" s="116" t="s">
        <v>164</v>
      </c>
      <c r="E62" s="83"/>
      <c r="F62" s="88"/>
      <c r="G62" s="292">
        <f>G55+G56-((G21/(1+$C$10))+(G37/(1+$C$11)))</f>
        <v>15</v>
      </c>
      <c r="H62" s="76"/>
      <c r="I62" s="77"/>
      <c r="J62" s="88"/>
      <c r="K62" s="292">
        <f>K55+K56-((K21/(1+$C$10))+(K37/(1+$C$11)))</f>
        <v>15</v>
      </c>
      <c r="L62" s="86"/>
      <c r="M62" s="75"/>
      <c r="N62" s="87"/>
      <c r="O62" s="292">
        <f>O55+O56-((O21/(1+$C$10))+(O37/(1+$C$11)))</f>
        <v>0</v>
      </c>
      <c r="P62" s="86"/>
      <c r="Q62" s="75"/>
      <c r="R62" s="87"/>
      <c r="S62" s="292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30</v>
      </c>
      <c r="X62" s="100"/>
      <c r="Y62" s="76"/>
    </row>
    <row r="63" spans="1:125" ht="10.15" customHeight="1" thickBot="1" x14ac:dyDescent="0.25">
      <c r="B63" s="72"/>
      <c r="C63" s="352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3" t="s">
        <v>220</v>
      </c>
    </row>
    <row r="66" spans="3:23" ht="15" x14ac:dyDescent="0.25">
      <c r="C66" s="260" t="s">
        <v>24</v>
      </c>
      <c r="D66" s="63"/>
      <c r="E66" s="62"/>
      <c r="F66" s="62"/>
      <c r="G66" s="62"/>
      <c r="H66" s="62"/>
      <c r="I66" s="62"/>
      <c r="J66" s="63"/>
      <c r="K66" s="332">
        <f ca="1">Examenprogramma!B24</f>
        <v>43244</v>
      </c>
      <c r="L66" s="333"/>
      <c r="M66" s="333"/>
      <c r="N66" s="333"/>
      <c r="O66" s="333"/>
    </row>
    <row r="67" spans="3:23" ht="15" x14ac:dyDescent="0.25">
      <c r="C67" s="260" t="s">
        <v>25</v>
      </c>
      <c r="D67" s="63"/>
      <c r="E67" s="62"/>
      <c r="F67" s="62"/>
      <c r="G67" s="62"/>
      <c r="H67" s="62"/>
      <c r="I67" s="62"/>
      <c r="J67" s="63"/>
      <c r="K67" s="333" t="str">
        <f>Examenprogramma!$B$25</f>
        <v>Schiedam</v>
      </c>
      <c r="L67" s="333"/>
      <c r="M67" s="333"/>
      <c r="N67" s="333"/>
      <c r="O67" s="333"/>
    </row>
    <row r="68" spans="3:23" ht="15" x14ac:dyDescent="0.25">
      <c r="C68" s="260" t="s">
        <v>21</v>
      </c>
      <c r="D68" s="63"/>
      <c r="E68" s="62"/>
      <c r="F68" s="62"/>
      <c r="G68" s="62"/>
      <c r="H68" s="62"/>
      <c r="I68" s="62"/>
      <c r="J68" s="63"/>
      <c r="K68" s="334" t="str">
        <f>Examenprogramma!$B$26</f>
        <v>A.J. de Graaf</v>
      </c>
      <c r="L68" s="334"/>
      <c r="M68" s="334"/>
      <c r="N68" s="334"/>
      <c r="O68" s="334"/>
    </row>
    <row r="69" spans="3:23" s="277" customFormat="1" x14ac:dyDescent="0.2"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</row>
    <row r="70" spans="3:23" s="277" customFormat="1" x14ac:dyDescent="0.2"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</row>
    <row r="71" spans="3:23" s="277" customFormat="1" x14ac:dyDescent="0.2"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</row>
    <row r="72" spans="3:23" s="277" customFormat="1" x14ac:dyDescent="0.2"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</row>
    <row r="73" spans="3:23" s="277" customFormat="1" x14ac:dyDescent="0.2"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</row>
    <row r="74" spans="3:23" s="277" customFormat="1" x14ac:dyDescent="0.2"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</row>
    <row r="75" spans="3:23" s="277" customFormat="1" x14ac:dyDescent="0.2"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</row>
    <row r="76" spans="3:23" s="277" customFormat="1" x14ac:dyDescent="0.2"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</row>
    <row r="77" spans="3:23" s="277" customFormat="1" x14ac:dyDescent="0.2"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</row>
    <row r="78" spans="3:23" s="277" customFormat="1" x14ac:dyDescent="0.2"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</row>
    <row r="79" spans="3:23" s="277" customFormat="1" x14ac:dyDescent="0.2"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</row>
    <row r="80" spans="3:23" s="277" customFormat="1" x14ac:dyDescent="0.2"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</row>
    <row r="81" spans="7:23" s="277" customFormat="1" x14ac:dyDescent="0.2"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</row>
    <row r="82" spans="7:23" s="277" customFormat="1" x14ac:dyDescent="0.2"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</row>
    <row r="83" spans="7:23" s="277" customFormat="1" x14ac:dyDescent="0.2"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</row>
    <row r="84" spans="7:23" s="277" customFormat="1" x14ac:dyDescent="0.2"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</row>
    <row r="85" spans="7:23" s="277" customFormat="1" x14ac:dyDescent="0.2"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</row>
    <row r="86" spans="7:23" s="277" customFormat="1" x14ac:dyDescent="0.2"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</row>
    <row r="87" spans="7:23" s="277" customFormat="1" x14ac:dyDescent="0.2"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</row>
    <row r="88" spans="7:23" s="277" customFormat="1" x14ac:dyDescent="0.2"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</row>
    <row r="89" spans="7:23" s="277" customFormat="1" x14ac:dyDescent="0.2"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</row>
    <row r="90" spans="7:23" s="277" customFormat="1" x14ac:dyDescent="0.2"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</row>
    <row r="91" spans="7:23" s="277" customFormat="1" x14ac:dyDescent="0.2"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</row>
    <row r="92" spans="7:23" s="277" customFormat="1" x14ac:dyDescent="0.2"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</row>
    <row r="93" spans="7:23" s="277" customFormat="1" x14ac:dyDescent="0.2"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</row>
    <row r="94" spans="7:23" s="277" customFormat="1" x14ac:dyDescent="0.2"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</row>
    <row r="95" spans="7:23" s="277" customFormat="1" x14ac:dyDescent="0.2"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</row>
    <row r="96" spans="7:23" s="277" customFormat="1" x14ac:dyDescent="0.2"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</row>
    <row r="97" spans="7:23" s="277" customFormat="1" x14ac:dyDescent="0.2"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</row>
    <row r="98" spans="7:23" s="277" customFormat="1" x14ac:dyDescent="0.2"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</row>
    <row r="99" spans="7:23" s="277" customFormat="1" x14ac:dyDescent="0.2"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</row>
    <row r="100" spans="7:23" s="277" customFormat="1" x14ac:dyDescent="0.2"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</row>
    <row r="101" spans="7:23" s="277" customFormat="1" x14ac:dyDescent="0.2"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</row>
    <row r="102" spans="7:23" s="277" customFormat="1" x14ac:dyDescent="0.2"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</row>
    <row r="103" spans="7:23" s="277" customFormat="1" x14ac:dyDescent="0.2"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</row>
    <row r="104" spans="7:23" s="277" customFormat="1" x14ac:dyDescent="0.2"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</row>
    <row r="105" spans="7:23" s="277" customFormat="1" x14ac:dyDescent="0.2"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</row>
    <row r="106" spans="7:23" s="277" customFormat="1" x14ac:dyDescent="0.2"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</row>
    <row r="107" spans="7:23" s="277" customFormat="1" x14ac:dyDescent="0.2"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</row>
    <row r="108" spans="7:23" s="277" customFormat="1" x14ac:dyDescent="0.2"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</row>
    <row r="109" spans="7:23" s="277" customFormat="1" x14ac:dyDescent="0.2"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</row>
    <row r="110" spans="7:23" s="277" customFormat="1" x14ac:dyDescent="0.2"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</row>
    <row r="111" spans="7:23" s="277" customFormat="1" x14ac:dyDescent="0.2"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</row>
    <row r="112" spans="7:23" s="277" customFormat="1" x14ac:dyDescent="0.2"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</row>
    <row r="113" spans="7:23" s="277" customFormat="1" x14ac:dyDescent="0.2"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</row>
    <row r="114" spans="7:23" s="277" customFormat="1" x14ac:dyDescent="0.2"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</row>
    <row r="115" spans="7:23" s="277" customFormat="1" x14ac:dyDescent="0.2"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</row>
    <row r="116" spans="7:23" s="277" customFormat="1" x14ac:dyDescent="0.2"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</row>
    <row r="117" spans="7:23" s="277" customFormat="1" x14ac:dyDescent="0.2"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</row>
    <row r="118" spans="7:23" s="277" customFormat="1" x14ac:dyDescent="0.2"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</row>
    <row r="119" spans="7:23" s="277" customFormat="1" x14ac:dyDescent="0.2"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</row>
    <row r="120" spans="7:23" s="277" customFormat="1" x14ac:dyDescent="0.2"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</row>
    <row r="121" spans="7:23" s="277" customFormat="1" x14ac:dyDescent="0.2"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</row>
    <row r="122" spans="7:23" s="277" customFormat="1" x14ac:dyDescent="0.2"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</row>
    <row r="123" spans="7:23" s="277" customFormat="1" x14ac:dyDescent="0.2"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</row>
    <row r="124" spans="7:23" s="277" customFormat="1" x14ac:dyDescent="0.2"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</row>
    <row r="125" spans="7:23" s="277" customFormat="1" x14ac:dyDescent="0.2"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</row>
    <row r="126" spans="7:23" s="277" customFormat="1" x14ac:dyDescent="0.2"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</row>
    <row r="127" spans="7:23" s="277" customFormat="1" x14ac:dyDescent="0.2"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</row>
    <row r="128" spans="7:23" s="277" customFormat="1" x14ac:dyDescent="0.2"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</row>
    <row r="129" spans="7:23" s="277" customFormat="1" x14ac:dyDescent="0.2"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</row>
    <row r="130" spans="7:23" s="277" customFormat="1" x14ac:dyDescent="0.2"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</row>
    <row r="131" spans="7:23" s="277" customFormat="1" x14ac:dyDescent="0.2"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</row>
    <row r="132" spans="7:23" s="277" customFormat="1" x14ac:dyDescent="0.2"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</row>
    <row r="133" spans="7:23" s="277" customFormat="1" x14ac:dyDescent="0.2"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</row>
    <row r="134" spans="7:23" s="277" customFormat="1" x14ac:dyDescent="0.2"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</row>
    <row r="135" spans="7:23" s="277" customFormat="1" x14ac:dyDescent="0.2"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</row>
    <row r="136" spans="7:23" s="277" customFormat="1" x14ac:dyDescent="0.2"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</row>
    <row r="137" spans="7:23" s="277" customFormat="1" x14ac:dyDescent="0.2"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</row>
    <row r="138" spans="7:23" s="277" customFormat="1" x14ac:dyDescent="0.2"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</row>
    <row r="139" spans="7:23" s="277" customFormat="1" x14ac:dyDescent="0.2"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</row>
    <row r="140" spans="7:23" s="277" customFormat="1" x14ac:dyDescent="0.2"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</row>
    <row r="141" spans="7:23" s="277" customFormat="1" x14ac:dyDescent="0.2"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</row>
    <row r="142" spans="7:23" s="277" customFormat="1" x14ac:dyDescent="0.2"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</row>
    <row r="143" spans="7:23" s="277" customFormat="1" x14ac:dyDescent="0.2"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</row>
    <row r="144" spans="7:23" s="277" customFormat="1" x14ac:dyDescent="0.2"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</row>
    <row r="145" spans="7:23" s="277" customFormat="1" x14ac:dyDescent="0.2"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</row>
    <row r="146" spans="7:23" s="277" customFormat="1" x14ac:dyDescent="0.2"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</row>
    <row r="147" spans="7:23" s="277" customFormat="1" x14ac:dyDescent="0.2"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</row>
    <row r="148" spans="7:23" s="277" customFormat="1" x14ac:dyDescent="0.2"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</row>
    <row r="149" spans="7:23" s="277" customFormat="1" x14ac:dyDescent="0.2"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</row>
    <row r="150" spans="7:23" s="277" customFormat="1" x14ac:dyDescent="0.2"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</row>
    <row r="151" spans="7:23" s="277" customFormat="1" x14ac:dyDescent="0.2"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</row>
    <row r="152" spans="7:23" s="277" customFormat="1" x14ac:dyDescent="0.2"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</row>
    <row r="153" spans="7:23" s="277" customFormat="1" x14ac:dyDescent="0.2"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</row>
    <row r="154" spans="7:23" s="277" customFormat="1" x14ac:dyDescent="0.2"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</row>
    <row r="155" spans="7:23" s="277" customFormat="1" x14ac:dyDescent="0.2"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</row>
    <row r="156" spans="7:23" s="277" customFormat="1" x14ac:dyDescent="0.2"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</row>
    <row r="157" spans="7:23" s="277" customFormat="1" x14ac:dyDescent="0.2"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</row>
    <row r="158" spans="7:23" s="277" customFormat="1" x14ac:dyDescent="0.2"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</row>
    <row r="159" spans="7:23" s="277" customFormat="1" x14ac:dyDescent="0.2"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</row>
    <row r="160" spans="7:23" s="277" customFormat="1" x14ac:dyDescent="0.2"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</row>
    <row r="161" spans="7:23" s="277" customFormat="1" x14ac:dyDescent="0.2"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</row>
    <row r="162" spans="7:23" s="277" customFormat="1" x14ac:dyDescent="0.2"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</row>
    <row r="163" spans="7:23" s="277" customFormat="1" x14ac:dyDescent="0.2"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</row>
    <row r="164" spans="7:23" s="277" customFormat="1" x14ac:dyDescent="0.2"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</row>
    <row r="165" spans="7:23" s="277" customFormat="1" x14ac:dyDescent="0.2"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</row>
    <row r="166" spans="7:23" s="277" customFormat="1" x14ac:dyDescent="0.2"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</row>
    <row r="167" spans="7:23" s="277" customFormat="1" x14ac:dyDescent="0.2"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</row>
    <row r="168" spans="7:23" s="277" customFormat="1" x14ac:dyDescent="0.2"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</row>
    <row r="169" spans="7:23" s="277" customFormat="1" x14ac:dyDescent="0.2"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</row>
    <row r="170" spans="7:23" s="277" customFormat="1" x14ac:dyDescent="0.2"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</row>
    <row r="171" spans="7:23" s="277" customFormat="1" x14ac:dyDescent="0.2"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</row>
    <row r="172" spans="7:23" s="277" customFormat="1" x14ac:dyDescent="0.2"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</row>
    <row r="173" spans="7:23" s="277" customFormat="1" x14ac:dyDescent="0.2"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95"/>
      <c r="W173" s="295"/>
    </row>
    <row r="174" spans="7:23" s="277" customFormat="1" x14ac:dyDescent="0.2"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</row>
    <row r="175" spans="7:23" s="277" customFormat="1" x14ac:dyDescent="0.2"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</row>
    <row r="176" spans="7:23" s="277" customFormat="1" x14ac:dyDescent="0.2"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</row>
    <row r="177" spans="7:23" s="277" customFormat="1" x14ac:dyDescent="0.2"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</row>
    <row r="178" spans="7:23" s="277" customFormat="1" x14ac:dyDescent="0.2"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</row>
    <row r="179" spans="7:23" s="277" customFormat="1" x14ac:dyDescent="0.2"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</row>
    <row r="180" spans="7:23" s="277" customFormat="1" x14ac:dyDescent="0.2"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</row>
    <row r="181" spans="7:23" s="277" customFormat="1" x14ac:dyDescent="0.2"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</row>
    <row r="182" spans="7:23" s="277" customFormat="1" x14ac:dyDescent="0.2"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</row>
    <row r="183" spans="7:23" s="277" customFormat="1" x14ac:dyDescent="0.2"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</row>
    <row r="184" spans="7:23" s="277" customFormat="1" x14ac:dyDescent="0.2"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</row>
    <row r="185" spans="7:23" s="277" customFormat="1" x14ac:dyDescent="0.2"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</row>
    <row r="186" spans="7:23" s="277" customFormat="1" x14ac:dyDescent="0.2"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</row>
    <row r="187" spans="7:23" s="277" customFormat="1" x14ac:dyDescent="0.2"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</row>
    <row r="188" spans="7:23" s="277" customFormat="1" x14ac:dyDescent="0.2"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</row>
    <row r="189" spans="7:23" s="277" customFormat="1" x14ac:dyDescent="0.2">
      <c r="G189" s="295"/>
      <c r="H189" s="295"/>
      <c r="I189" s="295"/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</row>
    <row r="190" spans="7:23" s="277" customFormat="1" x14ac:dyDescent="0.2"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</row>
    <row r="191" spans="7:23" s="277" customFormat="1" x14ac:dyDescent="0.2"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</row>
    <row r="192" spans="7:23" s="277" customFormat="1" x14ac:dyDescent="0.2"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</row>
    <row r="193" spans="7:23" s="277" customFormat="1" x14ac:dyDescent="0.2"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</row>
    <row r="194" spans="7:23" s="277" customFormat="1" x14ac:dyDescent="0.2">
      <c r="G194" s="295"/>
      <c r="H194" s="295"/>
      <c r="I194" s="295"/>
      <c r="J194" s="295"/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  <c r="V194" s="295"/>
      <c r="W194" s="295"/>
    </row>
    <row r="195" spans="7:23" s="277" customFormat="1" x14ac:dyDescent="0.2">
      <c r="G195" s="295"/>
      <c r="H195" s="295"/>
      <c r="I195" s="295"/>
      <c r="J195" s="295"/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5"/>
      <c r="W195" s="295"/>
    </row>
    <row r="196" spans="7:23" s="277" customFormat="1" x14ac:dyDescent="0.2"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</row>
    <row r="197" spans="7:23" s="277" customFormat="1" x14ac:dyDescent="0.2"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</row>
    <row r="198" spans="7:23" s="277" customFormat="1" x14ac:dyDescent="0.2"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</row>
    <row r="199" spans="7:23" s="277" customFormat="1" x14ac:dyDescent="0.2">
      <c r="G199" s="295"/>
      <c r="H199" s="295"/>
      <c r="I199" s="295"/>
      <c r="J199" s="295"/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  <c r="V199" s="295"/>
      <c r="W199" s="295"/>
    </row>
    <row r="200" spans="7:23" s="277" customFormat="1" x14ac:dyDescent="0.2">
      <c r="G200" s="295"/>
      <c r="H200" s="295"/>
      <c r="I200" s="295"/>
      <c r="J200" s="295"/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  <c r="V200" s="295"/>
      <c r="W200" s="295"/>
    </row>
    <row r="201" spans="7:23" s="277" customFormat="1" x14ac:dyDescent="0.2"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</row>
    <row r="202" spans="7:23" s="277" customFormat="1" x14ac:dyDescent="0.2"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</row>
    <row r="203" spans="7:23" s="277" customFormat="1" x14ac:dyDescent="0.2"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</row>
    <row r="204" spans="7:23" s="277" customFormat="1" x14ac:dyDescent="0.2"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</row>
    <row r="205" spans="7:23" s="277" customFormat="1" x14ac:dyDescent="0.2">
      <c r="G205" s="295"/>
      <c r="H205" s="295"/>
      <c r="I205" s="295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</row>
    <row r="206" spans="7:23" s="277" customFormat="1" x14ac:dyDescent="0.2"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</row>
    <row r="207" spans="7:23" s="277" customFormat="1" x14ac:dyDescent="0.2"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</row>
    <row r="208" spans="7:23" s="277" customFormat="1" x14ac:dyDescent="0.2"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</row>
    <row r="209" spans="7:23" s="277" customFormat="1" x14ac:dyDescent="0.2"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5"/>
    </row>
    <row r="210" spans="7:23" s="277" customFormat="1" x14ac:dyDescent="0.2">
      <c r="G210" s="295"/>
      <c r="H210" s="295"/>
      <c r="I210" s="295"/>
      <c r="J210" s="295"/>
      <c r="K210" s="295"/>
      <c r="L210" s="295"/>
      <c r="M210" s="295"/>
      <c r="N210" s="295"/>
      <c r="O210" s="295"/>
      <c r="P210" s="295"/>
      <c r="Q210" s="295"/>
      <c r="R210" s="295"/>
      <c r="S210" s="295"/>
      <c r="T210" s="295"/>
      <c r="U210" s="295"/>
      <c r="V210" s="295"/>
      <c r="W210" s="295"/>
    </row>
    <row r="211" spans="7:23" s="277" customFormat="1" x14ac:dyDescent="0.2"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</row>
    <row r="212" spans="7:23" s="277" customFormat="1" x14ac:dyDescent="0.2"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</row>
    <row r="213" spans="7:23" s="277" customFormat="1" x14ac:dyDescent="0.2"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</row>
    <row r="214" spans="7:23" s="277" customFormat="1" x14ac:dyDescent="0.2">
      <c r="G214" s="295"/>
      <c r="H214" s="295"/>
      <c r="I214" s="295"/>
      <c r="J214" s="295"/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</row>
    <row r="215" spans="7:23" s="277" customFormat="1" x14ac:dyDescent="0.2">
      <c r="G215" s="295"/>
      <c r="H215" s="295"/>
      <c r="I215" s="295"/>
      <c r="J215" s="295"/>
      <c r="K215" s="295"/>
      <c r="L215" s="295"/>
      <c r="M215" s="295"/>
      <c r="N215" s="295"/>
      <c r="O215" s="295"/>
      <c r="P215" s="295"/>
      <c r="Q215" s="295"/>
      <c r="R215" s="295"/>
      <c r="S215" s="295"/>
      <c r="T215" s="295"/>
      <c r="U215" s="295"/>
      <c r="V215" s="295"/>
      <c r="W215" s="295"/>
    </row>
    <row r="216" spans="7:23" s="277" customFormat="1" x14ac:dyDescent="0.2"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</row>
    <row r="217" spans="7:23" s="277" customFormat="1" x14ac:dyDescent="0.2"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</row>
    <row r="218" spans="7:23" s="277" customFormat="1" x14ac:dyDescent="0.2"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</row>
    <row r="219" spans="7:23" s="277" customFormat="1" x14ac:dyDescent="0.2">
      <c r="G219" s="295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</row>
    <row r="220" spans="7:23" s="277" customFormat="1" x14ac:dyDescent="0.2"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</row>
    <row r="221" spans="7:23" s="277" customFormat="1" x14ac:dyDescent="0.2"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</row>
    <row r="222" spans="7:23" s="277" customFormat="1" x14ac:dyDescent="0.2"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</row>
    <row r="223" spans="7:23" s="277" customFormat="1" x14ac:dyDescent="0.2"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</row>
    <row r="224" spans="7:23" s="277" customFormat="1" x14ac:dyDescent="0.2">
      <c r="G224" s="295"/>
      <c r="H224" s="295"/>
      <c r="I224" s="295"/>
      <c r="J224" s="295"/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  <c r="V224" s="295"/>
      <c r="W224" s="295"/>
    </row>
    <row r="225" spans="7:23" s="277" customFormat="1" x14ac:dyDescent="0.2">
      <c r="G225" s="295"/>
      <c r="H225" s="295"/>
      <c r="I225" s="295"/>
      <c r="J225" s="295"/>
      <c r="K225" s="295"/>
      <c r="L225" s="295"/>
      <c r="M225" s="295"/>
      <c r="N225" s="295"/>
      <c r="O225" s="295"/>
      <c r="P225" s="295"/>
      <c r="Q225" s="295"/>
      <c r="R225" s="295"/>
      <c r="S225" s="295"/>
      <c r="T225" s="295"/>
      <c r="U225" s="295"/>
      <c r="V225" s="295"/>
      <c r="W225" s="295"/>
    </row>
    <row r="226" spans="7:23" s="277" customFormat="1" x14ac:dyDescent="0.2"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</row>
    <row r="227" spans="7:23" s="277" customFormat="1" x14ac:dyDescent="0.2"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</row>
    <row r="228" spans="7:23" s="277" customFormat="1" x14ac:dyDescent="0.2"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</row>
    <row r="229" spans="7:23" s="277" customFormat="1" x14ac:dyDescent="0.2">
      <c r="G229" s="295"/>
      <c r="H229" s="295"/>
      <c r="I229" s="295"/>
      <c r="J229" s="295"/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</row>
    <row r="230" spans="7:23" s="277" customFormat="1" x14ac:dyDescent="0.2"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</row>
    <row r="231" spans="7:23" s="277" customFormat="1" x14ac:dyDescent="0.2"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</row>
    <row r="232" spans="7:23" s="277" customFormat="1" x14ac:dyDescent="0.2"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</row>
    <row r="233" spans="7:23" s="277" customFormat="1" x14ac:dyDescent="0.2"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</row>
    <row r="234" spans="7:23" s="277" customFormat="1" x14ac:dyDescent="0.2"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</row>
    <row r="235" spans="7:23" s="297" customFormat="1" x14ac:dyDescent="0.2">
      <c r="G235" s="296"/>
      <c r="H235" s="296"/>
      <c r="I235" s="296"/>
      <c r="J235" s="296"/>
      <c r="K235" s="296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6"/>
      <c r="W235" s="296"/>
    </row>
    <row r="236" spans="7:23" s="297" customFormat="1" x14ac:dyDescent="0.2"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</row>
    <row r="237" spans="7:23" s="297" customFormat="1" x14ac:dyDescent="0.2">
      <c r="G237" s="296"/>
      <c r="H237" s="296"/>
      <c r="I237" s="296"/>
      <c r="J237" s="296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</row>
    <row r="238" spans="7:23" s="297" customFormat="1" x14ac:dyDescent="0.2">
      <c r="G238" s="296"/>
      <c r="H238" s="296"/>
      <c r="I238" s="296"/>
      <c r="J238" s="296"/>
      <c r="K238" s="296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6"/>
      <c r="W238" s="296"/>
    </row>
    <row r="239" spans="7:23" s="297" customFormat="1" x14ac:dyDescent="0.2"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</row>
    <row r="240" spans="7:23" s="297" customFormat="1" x14ac:dyDescent="0.2"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</row>
    <row r="241" spans="7:23" s="297" customFormat="1" x14ac:dyDescent="0.2"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</row>
    <row r="242" spans="7:23" s="297" customFormat="1" x14ac:dyDescent="0.2"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</row>
    <row r="243" spans="7:23" s="297" customFormat="1" x14ac:dyDescent="0.2"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</row>
    <row r="244" spans="7:23" s="297" customFormat="1" x14ac:dyDescent="0.2">
      <c r="G244" s="296"/>
      <c r="H244" s="296"/>
      <c r="I244" s="296"/>
      <c r="J244" s="296"/>
      <c r="K244" s="296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6"/>
      <c r="W244" s="296"/>
    </row>
    <row r="245" spans="7:23" s="297" customFormat="1" x14ac:dyDescent="0.2">
      <c r="G245" s="296"/>
      <c r="H245" s="296"/>
      <c r="I245" s="296"/>
      <c r="J245" s="296"/>
      <c r="K245" s="296"/>
      <c r="L245" s="296"/>
      <c r="M245" s="296"/>
      <c r="N245" s="296"/>
      <c r="O245" s="296"/>
      <c r="P245" s="296"/>
      <c r="Q245" s="296"/>
      <c r="R245" s="296"/>
      <c r="S245" s="296"/>
      <c r="T245" s="296"/>
      <c r="U245" s="296"/>
      <c r="V245" s="296"/>
      <c r="W245" s="296"/>
    </row>
    <row r="246" spans="7:23" s="297" customFormat="1" x14ac:dyDescent="0.2">
      <c r="G246" s="296"/>
      <c r="H246" s="296"/>
      <c r="I246" s="296"/>
      <c r="J246" s="296"/>
      <c r="K246" s="296"/>
      <c r="L246" s="296"/>
      <c r="M246" s="296"/>
      <c r="N246" s="296"/>
      <c r="O246" s="296"/>
      <c r="P246" s="296"/>
      <c r="Q246" s="296"/>
      <c r="R246" s="296"/>
      <c r="S246" s="296"/>
      <c r="T246" s="296"/>
      <c r="U246" s="296"/>
      <c r="V246" s="296"/>
      <c r="W246" s="296"/>
    </row>
    <row r="247" spans="7:23" s="297" customFormat="1" x14ac:dyDescent="0.2">
      <c r="G247" s="296"/>
      <c r="H247" s="296"/>
      <c r="I247" s="296"/>
      <c r="J247" s="296"/>
      <c r="K247" s="296"/>
      <c r="L247" s="296"/>
      <c r="M247" s="296"/>
      <c r="N247" s="296"/>
      <c r="O247" s="296"/>
      <c r="P247" s="296"/>
      <c r="Q247" s="296"/>
      <c r="R247" s="296"/>
      <c r="S247" s="296"/>
      <c r="T247" s="296"/>
      <c r="U247" s="296"/>
      <c r="V247" s="296"/>
      <c r="W247" s="296"/>
    </row>
    <row r="248" spans="7:23" s="297" customFormat="1" x14ac:dyDescent="0.2">
      <c r="G248" s="296"/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6"/>
      <c r="T248" s="296"/>
      <c r="U248" s="296"/>
      <c r="V248" s="296"/>
      <c r="W248" s="296"/>
    </row>
    <row r="249" spans="7:23" s="297" customFormat="1" x14ac:dyDescent="0.2">
      <c r="G249" s="296"/>
      <c r="H249" s="296"/>
      <c r="I249" s="296"/>
      <c r="J249" s="296"/>
      <c r="K249" s="296"/>
      <c r="L249" s="296"/>
      <c r="M249" s="296"/>
      <c r="N249" s="296"/>
      <c r="O249" s="296"/>
      <c r="P249" s="296"/>
      <c r="Q249" s="296"/>
      <c r="R249" s="296"/>
      <c r="S249" s="296"/>
      <c r="T249" s="296"/>
      <c r="U249" s="296"/>
      <c r="V249" s="296"/>
      <c r="W249" s="296"/>
    </row>
    <row r="250" spans="7:23" s="297" customFormat="1" x14ac:dyDescent="0.2">
      <c r="G250" s="296"/>
      <c r="H250" s="296"/>
      <c r="I250" s="296"/>
      <c r="J250" s="296"/>
      <c r="K250" s="296"/>
      <c r="L250" s="296"/>
      <c r="M250" s="296"/>
      <c r="N250" s="296"/>
      <c r="O250" s="296"/>
      <c r="P250" s="296"/>
      <c r="Q250" s="296"/>
      <c r="R250" s="296"/>
      <c r="S250" s="296"/>
      <c r="T250" s="296"/>
      <c r="U250" s="296"/>
      <c r="V250" s="296"/>
      <c r="W250" s="296"/>
    </row>
    <row r="251" spans="7:23" s="297" customFormat="1" x14ac:dyDescent="0.2">
      <c r="G251" s="296"/>
      <c r="H251" s="296"/>
      <c r="I251" s="296"/>
      <c r="J251" s="296"/>
      <c r="K251" s="296"/>
      <c r="L251" s="296"/>
      <c r="M251" s="296"/>
      <c r="N251" s="296"/>
      <c r="O251" s="296"/>
      <c r="P251" s="296"/>
      <c r="Q251" s="296"/>
      <c r="R251" s="296"/>
      <c r="S251" s="296"/>
      <c r="T251" s="296"/>
      <c r="U251" s="296"/>
      <c r="V251" s="296"/>
      <c r="W251" s="296"/>
    </row>
    <row r="252" spans="7:23" s="297" customFormat="1" x14ac:dyDescent="0.2">
      <c r="G252" s="296"/>
      <c r="H252" s="296"/>
      <c r="I252" s="296"/>
      <c r="J252" s="296"/>
      <c r="K252" s="296"/>
      <c r="L252" s="296"/>
      <c r="M252" s="296"/>
      <c r="N252" s="296"/>
      <c r="O252" s="296"/>
      <c r="P252" s="296"/>
      <c r="Q252" s="296"/>
      <c r="R252" s="296"/>
      <c r="S252" s="296"/>
      <c r="T252" s="296"/>
      <c r="U252" s="296"/>
      <c r="V252" s="296"/>
      <c r="W252" s="296"/>
    </row>
    <row r="253" spans="7:23" s="297" customFormat="1" x14ac:dyDescent="0.2">
      <c r="G253" s="296"/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6"/>
      <c r="W253" s="296"/>
    </row>
    <row r="254" spans="7:23" s="297" customFormat="1" x14ac:dyDescent="0.2">
      <c r="G254" s="296"/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6"/>
      <c r="W254" s="296"/>
    </row>
    <row r="255" spans="7:23" s="297" customFormat="1" x14ac:dyDescent="0.2">
      <c r="G255" s="296"/>
      <c r="H255" s="296"/>
      <c r="I255" s="296"/>
      <c r="J255" s="296"/>
      <c r="K255" s="296"/>
      <c r="L255" s="296"/>
      <c r="M255" s="296"/>
      <c r="N255" s="296"/>
      <c r="O255" s="296"/>
      <c r="P255" s="296"/>
      <c r="Q255" s="296"/>
      <c r="R255" s="296"/>
      <c r="S255" s="296"/>
      <c r="T255" s="296"/>
      <c r="U255" s="296"/>
      <c r="V255" s="296"/>
      <c r="W255" s="296"/>
    </row>
    <row r="256" spans="7:23" s="297" customFormat="1" x14ac:dyDescent="0.2">
      <c r="G256" s="296"/>
      <c r="H256" s="296"/>
      <c r="I256" s="296"/>
      <c r="J256" s="296"/>
      <c r="K256" s="296"/>
      <c r="L256" s="296"/>
      <c r="M256" s="296"/>
      <c r="N256" s="296"/>
      <c r="O256" s="296"/>
      <c r="P256" s="296"/>
      <c r="Q256" s="296"/>
      <c r="R256" s="296"/>
      <c r="S256" s="296"/>
      <c r="T256" s="296"/>
      <c r="U256" s="296"/>
      <c r="V256" s="296"/>
      <c r="W256" s="296"/>
    </row>
    <row r="257" spans="7:23" s="297" customFormat="1" x14ac:dyDescent="0.2">
      <c r="G257" s="296"/>
      <c r="H257" s="296"/>
      <c r="I257" s="296"/>
      <c r="J257" s="296"/>
      <c r="K257" s="296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6"/>
      <c r="W257" s="296"/>
    </row>
    <row r="258" spans="7:23" s="297" customFormat="1" x14ac:dyDescent="0.2">
      <c r="G258" s="296"/>
      <c r="H258" s="296"/>
      <c r="I258" s="296"/>
      <c r="J258" s="296"/>
      <c r="K258" s="296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</row>
    <row r="259" spans="7:23" s="297" customFormat="1" x14ac:dyDescent="0.2">
      <c r="G259" s="296"/>
      <c r="H259" s="296"/>
      <c r="I259" s="296"/>
      <c r="J259" s="296"/>
      <c r="K259" s="296"/>
      <c r="L259" s="296"/>
      <c r="M259" s="296"/>
      <c r="N259" s="296"/>
      <c r="O259" s="296"/>
      <c r="P259" s="296"/>
      <c r="Q259" s="296"/>
      <c r="R259" s="296"/>
      <c r="S259" s="296"/>
      <c r="T259" s="296"/>
      <c r="U259" s="296"/>
      <c r="V259" s="296"/>
      <c r="W259" s="296"/>
    </row>
    <row r="260" spans="7:23" s="297" customFormat="1" x14ac:dyDescent="0.2"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</row>
    <row r="261" spans="7:23" s="297" customFormat="1" x14ac:dyDescent="0.2">
      <c r="G261" s="296"/>
      <c r="H261" s="296"/>
      <c r="I261" s="296"/>
      <c r="J261" s="296"/>
      <c r="K261" s="296"/>
      <c r="L261" s="296"/>
      <c r="M261" s="296"/>
      <c r="N261" s="296"/>
      <c r="O261" s="296"/>
      <c r="P261" s="296"/>
      <c r="Q261" s="296"/>
      <c r="R261" s="296"/>
      <c r="S261" s="296"/>
      <c r="T261" s="296"/>
      <c r="U261" s="296"/>
      <c r="V261" s="296"/>
      <c r="W261" s="296"/>
    </row>
    <row r="262" spans="7:23" s="297" customFormat="1" x14ac:dyDescent="0.2">
      <c r="G262" s="296"/>
      <c r="H262" s="296"/>
      <c r="I262" s="296"/>
      <c r="J262" s="296"/>
      <c r="K262" s="296"/>
      <c r="L262" s="296"/>
      <c r="M262" s="296"/>
      <c r="N262" s="296"/>
      <c r="O262" s="296"/>
      <c r="P262" s="296"/>
      <c r="Q262" s="296"/>
      <c r="R262" s="296"/>
      <c r="S262" s="296"/>
      <c r="T262" s="296"/>
      <c r="U262" s="296"/>
      <c r="V262" s="296"/>
      <c r="W262" s="296"/>
    </row>
    <row r="263" spans="7:23" s="297" customFormat="1" x14ac:dyDescent="0.2">
      <c r="G263" s="296"/>
      <c r="H263" s="296"/>
      <c r="I263" s="296"/>
      <c r="J263" s="296"/>
      <c r="K263" s="296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</row>
    <row r="264" spans="7:23" s="297" customFormat="1" x14ac:dyDescent="0.2">
      <c r="G264" s="296"/>
      <c r="H264" s="296"/>
      <c r="I264" s="296"/>
      <c r="J264" s="296"/>
      <c r="K264" s="296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</row>
    <row r="265" spans="7:23" s="297" customFormat="1" x14ac:dyDescent="0.2">
      <c r="G265" s="296"/>
      <c r="H265" s="296"/>
      <c r="I265" s="296"/>
      <c r="J265" s="296"/>
      <c r="K265" s="296"/>
      <c r="L265" s="296"/>
      <c r="M265" s="296"/>
      <c r="N265" s="296"/>
      <c r="O265" s="296"/>
      <c r="P265" s="296"/>
      <c r="Q265" s="296"/>
      <c r="R265" s="296"/>
      <c r="S265" s="296"/>
      <c r="T265" s="296"/>
      <c r="U265" s="296"/>
      <c r="V265" s="296"/>
      <c r="W265" s="296"/>
    </row>
    <row r="266" spans="7:23" s="297" customFormat="1" x14ac:dyDescent="0.2">
      <c r="G266" s="296"/>
      <c r="H266" s="296"/>
      <c r="I266" s="296"/>
      <c r="J266" s="296"/>
      <c r="K266" s="296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6"/>
      <c r="W266" s="296"/>
    </row>
    <row r="267" spans="7:23" s="297" customFormat="1" x14ac:dyDescent="0.2">
      <c r="G267" s="296"/>
      <c r="H267" s="296"/>
      <c r="I267" s="296"/>
      <c r="J267" s="296"/>
      <c r="K267" s="296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6"/>
      <c r="W267" s="296"/>
    </row>
    <row r="268" spans="7:23" s="297" customFormat="1" x14ac:dyDescent="0.2"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</row>
    <row r="269" spans="7:23" s="297" customFormat="1" x14ac:dyDescent="0.2">
      <c r="G269" s="296"/>
      <c r="H269" s="296"/>
      <c r="I269" s="296"/>
      <c r="J269" s="296"/>
      <c r="K269" s="296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6"/>
      <c r="W269" s="296"/>
    </row>
    <row r="270" spans="7:23" s="297" customFormat="1" x14ac:dyDescent="0.2"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6"/>
      <c r="W270" s="296"/>
    </row>
    <row r="271" spans="7:23" s="297" customFormat="1" x14ac:dyDescent="0.2">
      <c r="G271" s="296"/>
      <c r="H271" s="296"/>
      <c r="I271" s="296"/>
      <c r="J271" s="296"/>
      <c r="K271" s="296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6"/>
      <c r="W271" s="296"/>
    </row>
    <row r="272" spans="7:23" s="297" customFormat="1" x14ac:dyDescent="0.2"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</row>
    <row r="273" spans="7:23" s="297" customFormat="1" x14ac:dyDescent="0.2"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</row>
    <row r="274" spans="7:23" s="297" customFormat="1" x14ac:dyDescent="0.2"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</row>
    <row r="275" spans="7:23" s="297" customFormat="1" x14ac:dyDescent="0.2"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</row>
    <row r="276" spans="7:23" s="297" customFormat="1" x14ac:dyDescent="0.2"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</row>
    <row r="277" spans="7:23" s="297" customFormat="1" x14ac:dyDescent="0.2"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</row>
    <row r="278" spans="7:23" s="297" customFormat="1" x14ac:dyDescent="0.2">
      <c r="G278" s="296"/>
      <c r="H278" s="296"/>
      <c r="I278" s="296"/>
      <c r="J278" s="296"/>
      <c r="K278" s="296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6"/>
      <c r="W278" s="296"/>
    </row>
    <row r="279" spans="7:23" s="297" customFormat="1" x14ac:dyDescent="0.2">
      <c r="G279" s="296"/>
      <c r="H279" s="296"/>
      <c r="I279" s="296"/>
      <c r="J279" s="296"/>
      <c r="K279" s="296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6"/>
      <c r="W279" s="296"/>
    </row>
    <row r="280" spans="7:23" s="297" customFormat="1" x14ac:dyDescent="0.2">
      <c r="G280" s="296"/>
      <c r="H280" s="296"/>
      <c r="I280" s="296"/>
      <c r="J280" s="296"/>
      <c r="K280" s="296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6"/>
      <c r="W280" s="296"/>
    </row>
    <row r="281" spans="7:23" s="297" customFormat="1" x14ac:dyDescent="0.2"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6"/>
      <c r="W281" s="296"/>
    </row>
    <row r="282" spans="7:23" s="299" customFormat="1" x14ac:dyDescent="0.2"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</row>
    <row r="283" spans="7:23" s="299" customFormat="1" x14ac:dyDescent="0.2"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</row>
    <row r="284" spans="7:23" s="299" customFormat="1" x14ac:dyDescent="0.2"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</row>
    <row r="285" spans="7:23" s="299" customFormat="1" x14ac:dyDescent="0.2"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</row>
    <row r="286" spans="7:23" s="299" customFormat="1" x14ac:dyDescent="0.2"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</row>
    <row r="287" spans="7:23" s="299" customFormat="1" x14ac:dyDescent="0.2"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</row>
    <row r="288" spans="7:23" s="299" customFormat="1" x14ac:dyDescent="0.2"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</row>
    <row r="289" spans="7:23" s="299" customFormat="1" x14ac:dyDescent="0.2"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</row>
    <row r="290" spans="7:23" s="299" customFormat="1" x14ac:dyDescent="0.2"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</row>
    <row r="291" spans="7:23" s="299" customFormat="1" x14ac:dyDescent="0.2"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</row>
    <row r="292" spans="7:23" s="299" customFormat="1" x14ac:dyDescent="0.2"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</row>
    <row r="293" spans="7:23" s="299" customFormat="1" x14ac:dyDescent="0.2"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</row>
    <row r="294" spans="7:23" s="299" customFormat="1" x14ac:dyDescent="0.2"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</row>
    <row r="295" spans="7:23" s="299" customFormat="1" x14ac:dyDescent="0.2"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</row>
    <row r="296" spans="7:23" s="299" customFormat="1" x14ac:dyDescent="0.2"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</row>
    <row r="297" spans="7:23" s="299" customFormat="1" x14ac:dyDescent="0.2"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</row>
    <row r="298" spans="7:23" s="299" customFormat="1" x14ac:dyDescent="0.2"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</row>
    <row r="299" spans="7:23" s="299" customFormat="1" x14ac:dyDescent="0.2"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</row>
    <row r="300" spans="7:23" s="299" customFormat="1" x14ac:dyDescent="0.2"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</row>
    <row r="301" spans="7:23" s="299" customFormat="1" x14ac:dyDescent="0.2"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</row>
    <row r="302" spans="7:23" s="299" customFormat="1" x14ac:dyDescent="0.2"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</row>
    <row r="303" spans="7:23" s="299" customFormat="1" x14ac:dyDescent="0.2"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</row>
    <row r="304" spans="7:23" s="299" customFormat="1" x14ac:dyDescent="0.2"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</row>
    <row r="305" spans="7:23" s="299" customFormat="1" x14ac:dyDescent="0.2">
      <c r="G305" s="298"/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</row>
    <row r="306" spans="7:23" s="299" customFormat="1" x14ac:dyDescent="0.2">
      <c r="G306" s="298"/>
      <c r="H306" s="298"/>
      <c r="I306" s="298"/>
      <c r="J306" s="298"/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</row>
    <row r="307" spans="7:23" s="299" customFormat="1" x14ac:dyDescent="0.2">
      <c r="G307" s="298"/>
      <c r="H307" s="298"/>
      <c r="I307" s="298"/>
      <c r="J307" s="298"/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</row>
    <row r="308" spans="7:23" s="299" customFormat="1" x14ac:dyDescent="0.2">
      <c r="G308" s="298"/>
      <c r="H308" s="298"/>
      <c r="I308" s="298"/>
      <c r="J308" s="298"/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</row>
    <row r="309" spans="7:23" s="299" customFormat="1" x14ac:dyDescent="0.2"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</row>
    <row r="310" spans="7:23" s="299" customFormat="1" x14ac:dyDescent="0.2"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</row>
    <row r="311" spans="7:23" s="299" customFormat="1" x14ac:dyDescent="0.2">
      <c r="G311" s="298"/>
      <c r="H311" s="298"/>
      <c r="I311" s="298"/>
      <c r="J311" s="298"/>
      <c r="K311" s="298"/>
      <c r="L311" s="298"/>
      <c r="M311" s="298"/>
      <c r="N311" s="298"/>
      <c r="O311" s="298"/>
      <c r="P311" s="298"/>
      <c r="Q311" s="298"/>
      <c r="R311" s="298"/>
      <c r="S311" s="298"/>
      <c r="T311" s="298"/>
      <c r="U311" s="298"/>
      <c r="V311" s="298"/>
      <c r="W311" s="298"/>
    </row>
    <row r="312" spans="7:23" s="299" customFormat="1" x14ac:dyDescent="0.2">
      <c r="G312" s="298"/>
      <c r="H312" s="298"/>
      <c r="I312" s="298"/>
      <c r="J312" s="298"/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</row>
    <row r="313" spans="7:23" s="299" customFormat="1" x14ac:dyDescent="0.2"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</row>
    <row r="314" spans="7:23" s="299" customFormat="1" x14ac:dyDescent="0.2"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</row>
    <row r="315" spans="7:23" s="299" customFormat="1" x14ac:dyDescent="0.2"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</row>
    <row r="316" spans="7:23" s="299" customFormat="1" x14ac:dyDescent="0.2"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</row>
    <row r="317" spans="7:23" s="299" customFormat="1" x14ac:dyDescent="0.2">
      <c r="G317" s="298"/>
      <c r="H317" s="298"/>
      <c r="I317" s="298"/>
      <c r="J317" s="298"/>
      <c r="K317" s="298"/>
      <c r="L317" s="298"/>
      <c r="M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</row>
    <row r="318" spans="7:23" s="299" customFormat="1" x14ac:dyDescent="0.2">
      <c r="G318" s="298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</row>
    <row r="319" spans="7:23" s="299" customFormat="1" x14ac:dyDescent="0.2"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</row>
    <row r="320" spans="7:23" s="299" customFormat="1" x14ac:dyDescent="0.2">
      <c r="G320" s="298"/>
      <c r="H320" s="298"/>
      <c r="I320" s="298"/>
      <c r="J320" s="298"/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</row>
    <row r="321" spans="7:23" s="299" customFormat="1" x14ac:dyDescent="0.2">
      <c r="G321" s="298"/>
      <c r="H321" s="298"/>
      <c r="I321" s="298"/>
      <c r="J321" s="298"/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</row>
    <row r="322" spans="7:23" s="299" customFormat="1" x14ac:dyDescent="0.2"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</row>
    <row r="323" spans="7:23" s="299" customFormat="1" x14ac:dyDescent="0.2"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</row>
    <row r="324" spans="7:23" s="299" customFormat="1" x14ac:dyDescent="0.2"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</row>
    <row r="325" spans="7:23" s="299" customFormat="1" x14ac:dyDescent="0.2">
      <c r="G325" s="298"/>
      <c r="H325" s="298"/>
      <c r="I325" s="298"/>
      <c r="J325" s="298"/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</row>
    <row r="326" spans="7:23" s="299" customFormat="1" x14ac:dyDescent="0.2">
      <c r="G326" s="298"/>
      <c r="H326" s="298"/>
      <c r="I326" s="298"/>
      <c r="J326" s="298"/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</row>
    <row r="327" spans="7:23" s="299" customFormat="1" x14ac:dyDescent="0.2">
      <c r="G327" s="298"/>
      <c r="H327" s="298"/>
      <c r="I327" s="298"/>
      <c r="J327" s="298"/>
      <c r="K327" s="298"/>
      <c r="L327" s="298"/>
      <c r="M327" s="298"/>
      <c r="N327" s="298"/>
      <c r="O327" s="298"/>
      <c r="P327" s="298"/>
      <c r="Q327" s="298"/>
      <c r="R327" s="298"/>
      <c r="S327" s="298"/>
      <c r="T327" s="298"/>
      <c r="U327" s="298"/>
      <c r="V327" s="298"/>
      <c r="W327" s="298"/>
    </row>
    <row r="328" spans="7:23" s="299" customFormat="1" x14ac:dyDescent="0.2"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</row>
    <row r="329" spans="7:23" s="299" customFormat="1" x14ac:dyDescent="0.2"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</row>
    <row r="330" spans="7:23" s="299" customFormat="1" x14ac:dyDescent="0.2"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</row>
    <row r="331" spans="7:23" s="299" customFormat="1" x14ac:dyDescent="0.2">
      <c r="G331" s="298"/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</row>
    <row r="332" spans="7:23" s="299" customFormat="1" x14ac:dyDescent="0.2">
      <c r="G332" s="298"/>
      <c r="H332" s="298"/>
      <c r="I332" s="298"/>
      <c r="J332" s="298"/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</row>
    <row r="333" spans="7:23" s="299" customFormat="1" x14ac:dyDescent="0.2">
      <c r="G333" s="298"/>
      <c r="H333" s="298"/>
      <c r="I333" s="298"/>
      <c r="J333" s="298"/>
      <c r="K333" s="298"/>
      <c r="L333" s="298"/>
      <c r="M333" s="298"/>
      <c r="N333" s="298"/>
      <c r="O333" s="298"/>
      <c r="P333" s="298"/>
      <c r="Q333" s="298"/>
      <c r="R333" s="298"/>
      <c r="S333" s="298"/>
      <c r="T333" s="298"/>
      <c r="U333" s="298"/>
      <c r="V333" s="298"/>
      <c r="W333" s="298"/>
    </row>
    <row r="334" spans="7:23" s="299" customFormat="1" x14ac:dyDescent="0.2"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</row>
    <row r="335" spans="7:23" s="299" customFormat="1" x14ac:dyDescent="0.2">
      <c r="G335" s="298"/>
      <c r="H335" s="298"/>
      <c r="I335" s="298"/>
      <c r="J335" s="298"/>
      <c r="K335" s="298"/>
      <c r="L335" s="298"/>
      <c r="M335" s="298"/>
      <c r="N335" s="298"/>
      <c r="O335" s="298"/>
      <c r="P335" s="298"/>
      <c r="Q335" s="298"/>
      <c r="R335" s="298"/>
      <c r="S335" s="298"/>
      <c r="T335" s="298"/>
      <c r="U335" s="298"/>
      <c r="V335" s="298"/>
      <c r="W335" s="298"/>
    </row>
    <row r="336" spans="7:23" s="299" customFormat="1" x14ac:dyDescent="0.2"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</row>
    <row r="337" spans="7:23" s="299" customFormat="1" x14ac:dyDescent="0.2">
      <c r="G337" s="298"/>
      <c r="H337" s="298"/>
      <c r="I337" s="298"/>
      <c r="J337" s="298"/>
      <c r="K337" s="298"/>
      <c r="L337" s="298"/>
      <c r="M337" s="298"/>
      <c r="N337" s="298"/>
      <c r="O337" s="298"/>
      <c r="P337" s="298"/>
      <c r="Q337" s="298"/>
      <c r="R337" s="298"/>
      <c r="S337" s="298"/>
      <c r="T337" s="298"/>
      <c r="U337" s="298"/>
      <c r="V337" s="298"/>
      <c r="W337" s="298"/>
    </row>
    <row r="338" spans="7:23" s="299" customFormat="1" x14ac:dyDescent="0.2">
      <c r="G338" s="298"/>
      <c r="H338" s="298"/>
      <c r="I338" s="298"/>
      <c r="J338" s="298"/>
      <c r="K338" s="298"/>
      <c r="L338" s="298"/>
      <c r="M338" s="298"/>
      <c r="N338" s="298"/>
      <c r="O338" s="298"/>
      <c r="P338" s="298"/>
      <c r="Q338" s="298"/>
      <c r="R338" s="298"/>
      <c r="S338" s="298"/>
      <c r="T338" s="298"/>
      <c r="U338" s="298"/>
      <c r="V338" s="298"/>
      <c r="W338" s="298"/>
    </row>
    <row r="339" spans="7:23" s="299" customFormat="1" x14ac:dyDescent="0.2">
      <c r="G339" s="298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</row>
    <row r="340" spans="7:23" s="299" customFormat="1" x14ac:dyDescent="0.2">
      <c r="G340" s="298"/>
      <c r="H340" s="298"/>
      <c r="I340" s="298"/>
      <c r="J340" s="298"/>
      <c r="K340" s="298"/>
      <c r="L340" s="298"/>
      <c r="M340" s="298"/>
      <c r="N340" s="298"/>
      <c r="O340" s="298"/>
      <c r="P340" s="298"/>
      <c r="Q340" s="298"/>
      <c r="R340" s="298"/>
      <c r="S340" s="298"/>
      <c r="T340" s="298"/>
      <c r="U340" s="298"/>
      <c r="V340" s="298"/>
      <c r="W340" s="298"/>
    </row>
    <row r="341" spans="7:23" s="299" customFormat="1" x14ac:dyDescent="0.2"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</row>
    <row r="342" spans="7:23" s="299" customFormat="1" x14ac:dyDescent="0.2"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</row>
    <row r="343" spans="7:23" s="299" customFormat="1" x14ac:dyDescent="0.2"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</row>
    <row r="344" spans="7:23" s="299" customFormat="1" x14ac:dyDescent="0.2">
      <c r="G344" s="298"/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</row>
    <row r="345" spans="7:23" s="299" customFormat="1" x14ac:dyDescent="0.2">
      <c r="G345" s="298"/>
      <c r="H345" s="298"/>
      <c r="I345" s="298"/>
      <c r="J345" s="298"/>
      <c r="K345" s="298"/>
      <c r="L345" s="298"/>
      <c r="M345" s="298"/>
      <c r="N345" s="298"/>
      <c r="O345" s="298"/>
      <c r="P345" s="298"/>
      <c r="Q345" s="298"/>
      <c r="R345" s="298"/>
      <c r="S345" s="298"/>
      <c r="T345" s="298"/>
      <c r="U345" s="298"/>
      <c r="V345" s="298"/>
      <c r="W345" s="298"/>
    </row>
    <row r="346" spans="7:23" s="299" customFormat="1" x14ac:dyDescent="0.2"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</row>
    <row r="347" spans="7:23" s="299" customFormat="1" x14ac:dyDescent="0.2"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</row>
    <row r="348" spans="7:23" s="299" customFormat="1" x14ac:dyDescent="0.2"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</row>
    <row r="349" spans="7:23" s="299" customFormat="1" x14ac:dyDescent="0.2">
      <c r="G349" s="298"/>
      <c r="H349" s="298"/>
      <c r="I349" s="298"/>
      <c r="J349" s="298"/>
      <c r="K349" s="298"/>
      <c r="L349" s="298"/>
      <c r="M349" s="298"/>
      <c r="N349" s="298"/>
      <c r="O349" s="298"/>
      <c r="P349" s="298"/>
      <c r="Q349" s="298"/>
      <c r="R349" s="298"/>
      <c r="S349" s="298"/>
      <c r="T349" s="298"/>
      <c r="U349" s="298"/>
      <c r="V349" s="298"/>
      <c r="W349" s="298"/>
    </row>
    <row r="350" spans="7:23" s="299" customFormat="1" x14ac:dyDescent="0.2">
      <c r="G350" s="298"/>
      <c r="H350" s="298"/>
      <c r="I350" s="298"/>
      <c r="J350" s="298"/>
      <c r="K350" s="298"/>
      <c r="L350" s="298"/>
      <c r="M350" s="298"/>
      <c r="N350" s="298"/>
      <c r="O350" s="298"/>
      <c r="P350" s="298"/>
      <c r="Q350" s="298"/>
      <c r="R350" s="298"/>
      <c r="S350" s="298"/>
      <c r="T350" s="298"/>
      <c r="U350" s="298"/>
      <c r="V350" s="298"/>
      <c r="W350" s="298"/>
    </row>
    <row r="351" spans="7:23" s="299" customFormat="1" x14ac:dyDescent="0.2">
      <c r="G351" s="298"/>
      <c r="H351" s="298"/>
      <c r="I351" s="298"/>
      <c r="J351" s="298"/>
      <c r="K351" s="298"/>
      <c r="L351" s="298"/>
      <c r="M351" s="298"/>
      <c r="N351" s="298"/>
      <c r="O351" s="298"/>
      <c r="P351" s="298"/>
      <c r="Q351" s="298"/>
      <c r="R351" s="298"/>
      <c r="S351" s="298"/>
      <c r="T351" s="298"/>
      <c r="U351" s="298"/>
      <c r="V351" s="298"/>
      <c r="W351" s="298"/>
    </row>
    <row r="352" spans="7:23" s="299" customFormat="1" x14ac:dyDescent="0.2"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V352" s="298"/>
      <c r="W352" s="298"/>
    </row>
    <row r="353" spans="7:23" s="299" customFormat="1" x14ac:dyDescent="0.2">
      <c r="G353" s="298"/>
      <c r="H353" s="298"/>
      <c r="I353" s="298"/>
      <c r="J353" s="298"/>
      <c r="K353" s="298"/>
      <c r="L353" s="298"/>
      <c r="M353" s="298"/>
      <c r="N353" s="298"/>
      <c r="O353" s="298"/>
      <c r="P353" s="298"/>
      <c r="Q353" s="298"/>
      <c r="R353" s="298"/>
      <c r="S353" s="298"/>
      <c r="T353" s="298"/>
      <c r="U353" s="298"/>
      <c r="V353" s="298"/>
      <c r="W353" s="298"/>
    </row>
    <row r="354" spans="7:23" s="299" customFormat="1" x14ac:dyDescent="0.2"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</row>
    <row r="355" spans="7:23" s="299" customFormat="1" x14ac:dyDescent="0.2">
      <c r="G355" s="298"/>
      <c r="H355" s="298"/>
      <c r="I355" s="298"/>
      <c r="J355" s="298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  <c r="V355" s="298"/>
      <c r="W355" s="298"/>
    </row>
    <row r="356" spans="7:23" s="299" customFormat="1" x14ac:dyDescent="0.2"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  <c r="R356" s="298"/>
      <c r="S356" s="298"/>
      <c r="T356" s="298"/>
      <c r="U356" s="298"/>
      <c r="V356" s="298"/>
      <c r="W356" s="298"/>
    </row>
    <row r="357" spans="7:23" s="299" customFormat="1" x14ac:dyDescent="0.2"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</row>
    <row r="358" spans="7:23" s="299" customFormat="1" x14ac:dyDescent="0.2">
      <c r="G358" s="298"/>
      <c r="H358" s="298"/>
      <c r="I358" s="298"/>
      <c r="J358" s="298"/>
      <c r="K358" s="298"/>
      <c r="L358" s="298"/>
      <c r="M358" s="298"/>
      <c r="N358" s="298"/>
      <c r="O358" s="298"/>
      <c r="P358" s="298"/>
      <c r="Q358" s="298"/>
      <c r="R358" s="298"/>
      <c r="S358" s="298"/>
      <c r="T358" s="298"/>
      <c r="U358" s="298"/>
      <c r="V358" s="298"/>
      <c r="W358" s="298"/>
    </row>
    <row r="359" spans="7:23" s="299" customFormat="1" x14ac:dyDescent="0.2">
      <c r="G359" s="298"/>
      <c r="H359" s="298"/>
      <c r="I359" s="298"/>
      <c r="J359" s="298"/>
      <c r="K359" s="298"/>
      <c r="L359" s="298"/>
      <c r="M359" s="298"/>
      <c r="N359" s="298"/>
      <c r="O359" s="298"/>
      <c r="P359" s="298"/>
      <c r="Q359" s="298"/>
      <c r="R359" s="298"/>
      <c r="S359" s="298"/>
      <c r="T359" s="298"/>
      <c r="U359" s="298"/>
      <c r="V359" s="298"/>
      <c r="W359" s="298"/>
    </row>
    <row r="360" spans="7:23" s="299" customFormat="1" x14ac:dyDescent="0.2"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</row>
    <row r="361" spans="7:23" s="299" customFormat="1" x14ac:dyDescent="0.2"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</row>
    <row r="362" spans="7:23" s="299" customFormat="1" x14ac:dyDescent="0.2"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</row>
    <row r="363" spans="7:23" s="299" customFormat="1" x14ac:dyDescent="0.2">
      <c r="G363" s="298"/>
      <c r="H363" s="298"/>
      <c r="I363" s="298"/>
      <c r="J363" s="298"/>
      <c r="K363" s="298"/>
      <c r="L363" s="298"/>
      <c r="M363" s="298"/>
      <c r="N363" s="298"/>
      <c r="O363" s="298"/>
      <c r="P363" s="298"/>
      <c r="Q363" s="298"/>
      <c r="R363" s="298"/>
      <c r="S363" s="298"/>
      <c r="T363" s="298"/>
      <c r="U363" s="298"/>
      <c r="V363" s="298"/>
      <c r="W363" s="298"/>
    </row>
    <row r="364" spans="7:23" s="299" customFormat="1" x14ac:dyDescent="0.2">
      <c r="G364" s="298"/>
      <c r="H364" s="298"/>
      <c r="I364" s="298"/>
      <c r="J364" s="298"/>
      <c r="K364" s="298"/>
      <c r="L364" s="298"/>
      <c r="M364" s="298"/>
      <c r="N364" s="298"/>
      <c r="O364" s="298"/>
      <c r="P364" s="298"/>
      <c r="Q364" s="298"/>
      <c r="R364" s="298"/>
      <c r="S364" s="298"/>
      <c r="T364" s="298"/>
      <c r="U364" s="298"/>
      <c r="V364" s="298"/>
      <c r="W364" s="298"/>
    </row>
    <row r="365" spans="7:23" s="299" customFormat="1" x14ac:dyDescent="0.2">
      <c r="G365" s="298"/>
      <c r="H365" s="298"/>
      <c r="I365" s="298"/>
      <c r="J365" s="298"/>
      <c r="K365" s="298"/>
      <c r="L365" s="298"/>
      <c r="M365" s="298"/>
      <c r="N365" s="298"/>
      <c r="O365" s="298"/>
      <c r="P365" s="298"/>
      <c r="Q365" s="298"/>
      <c r="R365" s="298"/>
      <c r="S365" s="298"/>
      <c r="T365" s="298"/>
      <c r="U365" s="298"/>
      <c r="V365" s="298"/>
      <c r="W365" s="298"/>
    </row>
    <row r="366" spans="7:23" s="299" customFormat="1" x14ac:dyDescent="0.2">
      <c r="G366" s="298"/>
      <c r="H366" s="298"/>
      <c r="I366" s="298"/>
      <c r="J366" s="298"/>
      <c r="K366" s="298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</row>
    <row r="367" spans="7:23" s="299" customFormat="1" x14ac:dyDescent="0.2"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</row>
    <row r="368" spans="7:23" s="299" customFormat="1" x14ac:dyDescent="0.2"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</row>
    <row r="369" spans="7:23" s="299" customFormat="1" x14ac:dyDescent="0.2"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</row>
    <row r="370" spans="7:23" s="299" customFormat="1" x14ac:dyDescent="0.2"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</row>
    <row r="371" spans="7:23" s="299" customFormat="1" x14ac:dyDescent="0.2"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</row>
    <row r="372" spans="7:23" s="299" customFormat="1" x14ac:dyDescent="0.2"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</row>
    <row r="373" spans="7:23" s="299" customFormat="1" x14ac:dyDescent="0.2"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</row>
    <row r="374" spans="7:23" s="299" customFormat="1" x14ac:dyDescent="0.2"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</row>
    <row r="375" spans="7:23" s="299" customFormat="1" x14ac:dyDescent="0.2">
      <c r="G375" s="298"/>
      <c r="H375" s="298"/>
      <c r="I375" s="298"/>
      <c r="J375" s="298"/>
      <c r="K375" s="298"/>
      <c r="L375" s="298"/>
      <c r="M375" s="298"/>
      <c r="N375" s="298"/>
      <c r="O375" s="298"/>
      <c r="P375" s="298"/>
      <c r="Q375" s="298"/>
      <c r="R375" s="298"/>
      <c r="S375" s="298"/>
      <c r="T375" s="298"/>
      <c r="U375" s="298"/>
      <c r="V375" s="298"/>
      <c r="W375" s="298"/>
    </row>
    <row r="376" spans="7:23" s="299" customFormat="1" x14ac:dyDescent="0.2"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</row>
    <row r="377" spans="7:23" s="299" customFormat="1" x14ac:dyDescent="0.2"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</row>
    <row r="378" spans="7:23" s="299" customFormat="1" x14ac:dyDescent="0.2"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</row>
    <row r="379" spans="7:23" s="299" customFormat="1" x14ac:dyDescent="0.2"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</row>
    <row r="380" spans="7:23" s="299" customFormat="1" x14ac:dyDescent="0.2"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</row>
    <row r="381" spans="7:23" s="299" customFormat="1" x14ac:dyDescent="0.2"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</row>
    <row r="382" spans="7:23" s="299" customFormat="1" x14ac:dyDescent="0.2"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</row>
    <row r="383" spans="7:23" s="299" customFormat="1" x14ac:dyDescent="0.2"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</row>
    <row r="384" spans="7:23" s="299" customFormat="1" x14ac:dyDescent="0.2"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</row>
    <row r="385" spans="7:23" s="299" customFormat="1" x14ac:dyDescent="0.2"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</row>
    <row r="386" spans="7:23" s="299" customFormat="1" x14ac:dyDescent="0.2"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</row>
    <row r="387" spans="7:23" s="299" customFormat="1" x14ac:dyDescent="0.2"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</row>
    <row r="388" spans="7:23" s="299" customFormat="1" x14ac:dyDescent="0.2"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</row>
    <row r="389" spans="7:23" s="299" customFormat="1" x14ac:dyDescent="0.2"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</row>
    <row r="390" spans="7:23" s="299" customFormat="1" x14ac:dyDescent="0.2"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</row>
    <row r="391" spans="7:23" s="299" customFormat="1" x14ac:dyDescent="0.2">
      <c r="G391" s="298"/>
      <c r="H391" s="298"/>
      <c r="I391" s="298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</row>
    <row r="392" spans="7:23" s="299" customFormat="1" x14ac:dyDescent="0.2"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</row>
    <row r="393" spans="7:23" s="299" customFormat="1" x14ac:dyDescent="0.2"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</row>
    <row r="394" spans="7:23" s="299" customFormat="1" x14ac:dyDescent="0.2"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</row>
    <row r="395" spans="7:23" s="299" customFormat="1" x14ac:dyDescent="0.2"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</row>
    <row r="396" spans="7:23" s="299" customFormat="1" x14ac:dyDescent="0.2"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</row>
    <row r="397" spans="7:23" s="299" customFormat="1" x14ac:dyDescent="0.2"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</row>
    <row r="398" spans="7:23" s="299" customFormat="1" x14ac:dyDescent="0.2"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</row>
    <row r="399" spans="7:23" s="299" customFormat="1" x14ac:dyDescent="0.2"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</row>
    <row r="400" spans="7:23" s="299" customFormat="1" x14ac:dyDescent="0.2"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</row>
    <row r="401" spans="7:23" s="299" customFormat="1" x14ac:dyDescent="0.2"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</row>
    <row r="402" spans="7:23" s="299" customFormat="1" x14ac:dyDescent="0.2"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</row>
    <row r="403" spans="7:23" s="299" customFormat="1" x14ac:dyDescent="0.2"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</row>
    <row r="404" spans="7:23" s="299" customFormat="1" x14ac:dyDescent="0.2"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</row>
    <row r="405" spans="7:23" s="299" customFormat="1" x14ac:dyDescent="0.2"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</row>
    <row r="406" spans="7:23" s="299" customFormat="1" x14ac:dyDescent="0.2"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</row>
    <row r="407" spans="7:23" s="299" customFormat="1" x14ac:dyDescent="0.2">
      <c r="G407" s="298"/>
      <c r="H407" s="298"/>
      <c r="I407" s="298"/>
      <c r="J407" s="298"/>
      <c r="K407" s="298"/>
      <c r="L407" s="298"/>
      <c r="M407" s="298"/>
      <c r="N407" s="298"/>
      <c r="O407" s="298"/>
      <c r="P407" s="298"/>
      <c r="Q407" s="298"/>
      <c r="R407" s="298"/>
      <c r="S407" s="298"/>
      <c r="T407" s="298"/>
      <c r="U407" s="298"/>
      <c r="V407" s="298"/>
      <c r="W407" s="298"/>
    </row>
    <row r="408" spans="7:23" s="299" customFormat="1" x14ac:dyDescent="0.2"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</row>
    <row r="409" spans="7:23" s="299" customFormat="1" x14ac:dyDescent="0.2"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</row>
    <row r="410" spans="7:23" s="299" customFormat="1" x14ac:dyDescent="0.2"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</row>
    <row r="411" spans="7:23" s="299" customFormat="1" x14ac:dyDescent="0.2"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</row>
    <row r="412" spans="7:23" s="299" customFormat="1" x14ac:dyDescent="0.2"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</row>
    <row r="413" spans="7:23" s="299" customFormat="1" x14ac:dyDescent="0.2"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</row>
    <row r="414" spans="7:23" s="299" customFormat="1" x14ac:dyDescent="0.2"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</row>
    <row r="415" spans="7:23" s="299" customFormat="1" x14ac:dyDescent="0.2"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</row>
    <row r="416" spans="7:23" s="299" customFormat="1" x14ac:dyDescent="0.2"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</row>
    <row r="417" spans="7:23" s="299" customFormat="1" x14ac:dyDescent="0.2"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</row>
    <row r="418" spans="7:23" s="299" customFormat="1" x14ac:dyDescent="0.2"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</row>
    <row r="419" spans="7:23" s="299" customFormat="1" x14ac:dyDescent="0.2"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</row>
    <row r="420" spans="7:23" s="299" customFormat="1" x14ac:dyDescent="0.2"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</row>
    <row r="421" spans="7:23" s="299" customFormat="1" x14ac:dyDescent="0.2"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</row>
    <row r="422" spans="7:23" s="299" customFormat="1" x14ac:dyDescent="0.2"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</row>
    <row r="423" spans="7:23" s="299" customFormat="1" x14ac:dyDescent="0.2"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</row>
    <row r="424" spans="7:23" s="299" customFormat="1" x14ac:dyDescent="0.2"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</row>
    <row r="425" spans="7:23" s="299" customFormat="1" x14ac:dyDescent="0.2"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</row>
    <row r="426" spans="7:23" s="299" customFormat="1" x14ac:dyDescent="0.2"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</row>
    <row r="427" spans="7:23" s="299" customFormat="1" x14ac:dyDescent="0.2"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</row>
    <row r="428" spans="7:23" s="299" customFormat="1" x14ac:dyDescent="0.2"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</row>
    <row r="429" spans="7:23" s="299" customFormat="1" x14ac:dyDescent="0.2"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</row>
    <row r="430" spans="7:23" s="299" customFormat="1" x14ac:dyDescent="0.2">
      <c r="G430" s="298"/>
      <c r="H430" s="298"/>
      <c r="I430" s="298"/>
      <c r="J430" s="298"/>
      <c r="K430" s="298"/>
      <c r="L430" s="298"/>
      <c r="M430" s="298"/>
      <c r="N430" s="298"/>
      <c r="O430" s="298"/>
      <c r="P430" s="298"/>
      <c r="Q430" s="298"/>
      <c r="R430" s="298"/>
      <c r="S430" s="298"/>
      <c r="T430" s="298"/>
      <c r="U430" s="298"/>
      <c r="V430" s="298"/>
      <c r="W430" s="298"/>
    </row>
    <row r="431" spans="7:23" s="299" customFormat="1" x14ac:dyDescent="0.2"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</row>
    <row r="432" spans="7:23" s="299" customFormat="1" x14ac:dyDescent="0.2"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</row>
    <row r="433" spans="7:23" s="299" customFormat="1" x14ac:dyDescent="0.2"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</row>
    <row r="434" spans="7:23" s="299" customFormat="1" x14ac:dyDescent="0.2"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</row>
    <row r="435" spans="7:23" s="299" customFormat="1" x14ac:dyDescent="0.2"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</row>
    <row r="436" spans="7:23" s="299" customFormat="1" x14ac:dyDescent="0.2"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</row>
    <row r="437" spans="7:23" s="299" customFormat="1" x14ac:dyDescent="0.2"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</row>
    <row r="438" spans="7:23" s="299" customFormat="1" x14ac:dyDescent="0.2"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</row>
    <row r="439" spans="7:23" s="299" customFormat="1" x14ac:dyDescent="0.2"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</row>
    <row r="440" spans="7:23" s="299" customFormat="1" x14ac:dyDescent="0.2"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</row>
    <row r="441" spans="7:23" s="299" customFormat="1" x14ac:dyDescent="0.2"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</row>
    <row r="442" spans="7:23" s="299" customFormat="1" x14ac:dyDescent="0.2"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</row>
    <row r="443" spans="7:23" s="299" customFormat="1" x14ac:dyDescent="0.2"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</row>
    <row r="444" spans="7:23" s="299" customFormat="1" x14ac:dyDescent="0.2"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</row>
    <row r="445" spans="7:23" s="299" customFormat="1" x14ac:dyDescent="0.2"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</row>
    <row r="446" spans="7:23" s="299" customFormat="1" x14ac:dyDescent="0.2"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</row>
    <row r="447" spans="7:23" s="299" customFormat="1" x14ac:dyDescent="0.2"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</row>
    <row r="448" spans="7:23" s="299" customFormat="1" x14ac:dyDescent="0.2"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</row>
    <row r="449" spans="7:23" s="299" customFormat="1" x14ac:dyDescent="0.2"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</row>
    <row r="450" spans="7:23" s="299" customFormat="1" x14ac:dyDescent="0.2"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</row>
    <row r="451" spans="7:23" s="299" customFormat="1" x14ac:dyDescent="0.2"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</row>
    <row r="452" spans="7:23" s="299" customFormat="1" x14ac:dyDescent="0.2">
      <c r="G452" s="298"/>
      <c r="H452" s="298"/>
      <c r="I452" s="298"/>
      <c r="J452" s="298"/>
      <c r="K452" s="298"/>
      <c r="L452" s="298"/>
      <c r="M452" s="298"/>
      <c r="N452" s="298"/>
      <c r="O452" s="298"/>
      <c r="P452" s="298"/>
      <c r="Q452" s="298"/>
      <c r="R452" s="298"/>
      <c r="S452" s="298"/>
      <c r="T452" s="298"/>
      <c r="U452" s="298"/>
      <c r="V452" s="298"/>
      <c r="W452" s="298"/>
    </row>
    <row r="453" spans="7:23" s="299" customFormat="1" x14ac:dyDescent="0.2"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</row>
    <row r="454" spans="7:23" s="299" customFormat="1" x14ac:dyDescent="0.2">
      <c r="G454" s="298"/>
      <c r="H454" s="298"/>
      <c r="I454" s="298"/>
      <c r="J454" s="298"/>
      <c r="K454" s="298"/>
      <c r="L454" s="298"/>
      <c r="M454" s="298"/>
      <c r="N454" s="298"/>
      <c r="O454" s="298"/>
      <c r="P454" s="298"/>
      <c r="Q454" s="298"/>
      <c r="R454" s="298"/>
      <c r="S454" s="298"/>
      <c r="T454" s="298"/>
      <c r="U454" s="298"/>
      <c r="V454" s="298"/>
      <c r="W454" s="298"/>
    </row>
    <row r="455" spans="7:23" s="299" customFormat="1" x14ac:dyDescent="0.2"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</row>
    <row r="456" spans="7:23" s="299" customFormat="1" x14ac:dyDescent="0.2"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298"/>
      <c r="W456" s="298"/>
    </row>
    <row r="457" spans="7:23" s="299" customFormat="1" x14ac:dyDescent="0.2"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</row>
    <row r="458" spans="7:23" s="299" customFormat="1" x14ac:dyDescent="0.2">
      <c r="G458" s="298"/>
      <c r="H458" s="298"/>
      <c r="I458" s="298"/>
      <c r="J458" s="298"/>
      <c r="K458" s="298"/>
      <c r="L458" s="298"/>
      <c r="M458" s="298"/>
      <c r="N458" s="298"/>
      <c r="O458" s="298"/>
      <c r="P458" s="298"/>
      <c r="Q458" s="298"/>
      <c r="R458" s="298"/>
      <c r="S458" s="298"/>
      <c r="T458" s="298"/>
      <c r="U458" s="298"/>
      <c r="V458" s="298"/>
      <c r="W458" s="298"/>
    </row>
    <row r="459" spans="7:23" s="299" customFormat="1" x14ac:dyDescent="0.2"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</row>
    <row r="460" spans="7:23" s="299" customFormat="1" x14ac:dyDescent="0.2">
      <c r="G460" s="298"/>
      <c r="H460" s="298"/>
      <c r="I460" s="298"/>
      <c r="J460" s="298"/>
      <c r="K460" s="298"/>
      <c r="L460" s="298"/>
      <c r="M460" s="298"/>
      <c r="N460" s="298"/>
      <c r="O460" s="298"/>
      <c r="P460" s="298"/>
      <c r="Q460" s="298"/>
      <c r="R460" s="298"/>
      <c r="S460" s="298"/>
      <c r="T460" s="298"/>
      <c r="U460" s="298"/>
      <c r="V460" s="298"/>
      <c r="W460" s="298"/>
    </row>
    <row r="461" spans="7:23" s="299" customFormat="1" x14ac:dyDescent="0.2"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</row>
    <row r="462" spans="7:23" s="299" customFormat="1" x14ac:dyDescent="0.2"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</row>
    <row r="463" spans="7:23" s="299" customFormat="1" x14ac:dyDescent="0.2"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</row>
    <row r="464" spans="7:23" s="299" customFormat="1" x14ac:dyDescent="0.2">
      <c r="G464" s="298"/>
      <c r="H464" s="298"/>
      <c r="I464" s="298"/>
      <c r="J464" s="298"/>
      <c r="K464" s="298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8"/>
      <c r="W464" s="298"/>
    </row>
    <row r="465" spans="7:23" s="299" customFormat="1" x14ac:dyDescent="0.2"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</row>
    <row r="466" spans="7:23" s="299" customFormat="1" x14ac:dyDescent="0.2">
      <c r="G466" s="298"/>
      <c r="H466" s="298"/>
      <c r="I466" s="298"/>
      <c r="J466" s="298"/>
      <c r="K466" s="298"/>
      <c r="L466" s="298"/>
      <c r="M466" s="298"/>
      <c r="N466" s="298"/>
      <c r="O466" s="298"/>
      <c r="P466" s="298"/>
      <c r="Q466" s="298"/>
      <c r="R466" s="298"/>
      <c r="S466" s="298"/>
      <c r="T466" s="298"/>
      <c r="U466" s="298"/>
      <c r="V466" s="298"/>
      <c r="W466" s="298"/>
    </row>
    <row r="467" spans="7:23" s="299" customFormat="1" x14ac:dyDescent="0.2">
      <c r="G467" s="298"/>
      <c r="H467" s="298"/>
      <c r="I467" s="298"/>
      <c r="J467" s="298"/>
      <c r="K467" s="298"/>
      <c r="L467" s="298"/>
      <c r="M467" s="298"/>
      <c r="N467" s="298"/>
      <c r="O467" s="298"/>
      <c r="P467" s="298"/>
      <c r="Q467" s="298"/>
      <c r="R467" s="298"/>
      <c r="S467" s="298"/>
      <c r="T467" s="298"/>
      <c r="U467" s="298"/>
      <c r="V467" s="298"/>
      <c r="W467" s="298"/>
    </row>
    <row r="468" spans="7:23" s="299" customFormat="1" x14ac:dyDescent="0.2"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</row>
    <row r="469" spans="7:23" s="299" customFormat="1" x14ac:dyDescent="0.2"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</row>
    <row r="470" spans="7:23" s="299" customFormat="1" x14ac:dyDescent="0.2">
      <c r="G470" s="298"/>
      <c r="H470" s="298"/>
      <c r="I470" s="298"/>
      <c r="J470" s="298"/>
      <c r="K470" s="298"/>
      <c r="L470" s="298"/>
      <c r="M470" s="298"/>
      <c r="N470" s="298"/>
      <c r="O470" s="298"/>
      <c r="P470" s="298"/>
      <c r="Q470" s="298"/>
      <c r="R470" s="298"/>
      <c r="S470" s="298"/>
      <c r="T470" s="298"/>
      <c r="U470" s="298"/>
      <c r="V470" s="298"/>
      <c r="W470" s="298"/>
    </row>
    <row r="471" spans="7:23" s="299" customFormat="1" x14ac:dyDescent="0.2">
      <c r="G471" s="298"/>
      <c r="H471" s="298"/>
      <c r="I471" s="298"/>
      <c r="J471" s="298"/>
      <c r="K471" s="298"/>
      <c r="L471" s="298"/>
      <c r="M471" s="298"/>
      <c r="N471" s="298"/>
      <c r="O471" s="298"/>
      <c r="P471" s="298"/>
      <c r="Q471" s="298"/>
      <c r="R471" s="298"/>
      <c r="S471" s="298"/>
      <c r="T471" s="298"/>
      <c r="U471" s="298"/>
      <c r="V471" s="298"/>
      <c r="W471" s="298"/>
    </row>
    <row r="472" spans="7:23" s="299" customFormat="1" x14ac:dyDescent="0.2">
      <c r="G472" s="298"/>
      <c r="H472" s="298"/>
      <c r="I472" s="298"/>
      <c r="J472" s="298"/>
      <c r="K472" s="298"/>
      <c r="L472" s="298"/>
      <c r="M472" s="298"/>
      <c r="N472" s="298"/>
      <c r="O472" s="298"/>
      <c r="P472" s="298"/>
      <c r="Q472" s="298"/>
      <c r="R472" s="298"/>
      <c r="S472" s="298"/>
      <c r="T472" s="298"/>
      <c r="U472" s="298"/>
      <c r="V472" s="298"/>
      <c r="W472" s="298"/>
    </row>
    <row r="473" spans="7:23" s="299" customFormat="1" x14ac:dyDescent="0.2"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298"/>
      <c r="T473" s="298"/>
      <c r="U473" s="298"/>
      <c r="V473" s="298"/>
      <c r="W473" s="298"/>
    </row>
    <row r="474" spans="7:23" s="299" customFormat="1" x14ac:dyDescent="0.2">
      <c r="G474" s="298"/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</row>
    <row r="475" spans="7:23" s="299" customFormat="1" x14ac:dyDescent="0.2"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8"/>
      <c r="U475" s="298"/>
      <c r="V475" s="298"/>
      <c r="W475" s="298"/>
    </row>
    <row r="476" spans="7:23" s="299" customFormat="1" x14ac:dyDescent="0.2"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8"/>
      <c r="U476" s="298"/>
      <c r="V476" s="298"/>
      <c r="W476" s="298"/>
    </row>
    <row r="477" spans="7:23" s="299" customFormat="1" x14ac:dyDescent="0.2"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298"/>
      <c r="T477" s="298"/>
      <c r="U477" s="298"/>
      <c r="V477" s="298"/>
      <c r="W477" s="298"/>
    </row>
    <row r="478" spans="7:23" s="299" customFormat="1" x14ac:dyDescent="0.2"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298"/>
      <c r="T478" s="298"/>
      <c r="U478" s="298"/>
      <c r="V478" s="298"/>
      <c r="W478" s="298"/>
    </row>
    <row r="479" spans="7:23" s="299" customFormat="1" x14ac:dyDescent="0.2"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298"/>
      <c r="T479" s="298"/>
      <c r="U479" s="298"/>
      <c r="V479" s="298"/>
      <c r="W479" s="298"/>
    </row>
    <row r="480" spans="7:23" s="299" customFormat="1" x14ac:dyDescent="0.2"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</row>
    <row r="481" spans="7:23" s="299" customFormat="1" x14ac:dyDescent="0.2"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8"/>
      <c r="U481" s="298"/>
      <c r="V481" s="298"/>
      <c r="W481" s="298"/>
    </row>
    <row r="482" spans="7:23" s="299" customFormat="1" x14ac:dyDescent="0.2"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</row>
    <row r="483" spans="7:23" s="299" customFormat="1" x14ac:dyDescent="0.2">
      <c r="G483" s="298"/>
      <c r="H483" s="298"/>
      <c r="I483" s="298"/>
      <c r="J483" s="298"/>
      <c r="K483" s="298"/>
      <c r="L483" s="298"/>
      <c r="M483" s="298"/>
      <c r="N483" s="298"/>
      <c r="O483" s="298"/>
      <c r="P483" s="298"/>
      <c r="Q483" s="298"/>
      <c r="R483" s="298"/>
      <c r="S483" s="298"/>
      <c r="T483" s="298"/>
      <c r="U483" s="298"/>
      <c r="V483" s="298"/>
      <c r="W483" s="298"/>
    </row>
    <row r="484" spans="7:23" s="299" customFormat="1" x14ac:dyDescent="0.2"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  <c r="R484" s="298"/>
      <c r="S484" s="298"/>
      <c r="T484" s="298"/>
      <c r="U484" s="298"/>
      <c r="V484" s="298"/>
      <c r="W484" s="298"/>
    </row>
    <row r="485" spans="7:23" s="299" customFormat="1" x14ac:dyDescent="0.2">
      <c r="G485" s="298"/>
      <c r="H485" s="298"/>
      <c r="I485" s="298"/>
      <c r="J485" s="298"/>
      <c r="K485" s="298"/>
      <c r="L485" s="298"/>
      <c r="M485" s="298"/>
      <c r="N485" s="298"/>
      <c r="O485" s="298"/>
      <c r="P485" s="298"/>
      <c r="Q485" s="298"/>
      <c r="R485" s="298"/>
      <c r="S485" s="298"/>
      <c r="T485" s="298"/>
      <c r="U485" s="298"/>
      <c r="V485" s="298"/>
      <c r="W485" s="298"/>
    </row>
    <row r="486" spans="7:23" s="299" customFormat="1" x14ac:dyDescent="0.2">
      <c r="G486" s="298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</row>
    <row r="487" spans="7:23" s="299" customFormat="1" x14ac:dyDescent="0.2">
      <c r="G487" s="298"/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</row>
    <row r="488" spans="7:23" s="299" customFormat="1" x14ac:dyDescent="0.2">
      <c r="G488" s="298"/>
      <c r="H488" s="298"/>
      <c r="I488" s="298"/>
      <c r="J488" s="298"/>
      <c r="K488" s="298"/>
      <c r="L488" s="298"/>
      <c r="M488" s="298"/>
      <c r="N488" s="298"/>
      <c r="O488" s="298"/>
      <c r="P488" s="298"/>
      <c r="Q488" s="298"/>
      <c r="R488" s="298"/>
      <c r="S488" s="298"/>
      <c r="T488" s="298"/>
      <c r="U488" s="298"/>
      <c r="V488" s="298"/>
      <c r="W488" s="298"/>
    </row>
    <row r="489" spans="7:23" s="299" customFormat="1" x14ac:dyDescent="0.2">
      <c r="G489" s="298"/>
      <c r="H489" s="298"/>
      <c r="I489" s="298"/>
      <c r="J489" s="298"/>
      <c r="K489" s="298"/>
      <c r="L489" s="298"/>
      <c r="M489" s="298"/>
      <c r="N489" s="298"/>
      <c r="O489" s="298"/>
      <c r="P489" s="298"/>
      <c r="Q489" s="298"/>
      <c r="R489" s="298"/>
      <c r="S489" s="298"/>
      <c r="T489" s="298"/>
      <c r="U489" s="298"/>
      <c r="V489" s="298"/>
      <c r="W489" s="298"/>
    </row>
    <row r="490" spans="7:23" s="299" customFormat="1" x14ac:dyDescent="0.2">
      <c r="G490" s="298"/>
      <c r="H490" s="298"/>
      <c r="I490" s="298"/>
      <c r="J490" s="298"/>
      <c r="K490" s="298"/>
      <c r="L490" s="298"/>
      <c r="M490" s="298"/>
      <c r="N490" s="298"/>
      <c r="O490" s="298"/>
      <c r="P490" s="298"/>
      <c r="Q490" s="298"/>
      <c r="R490" s="298"/>
      <c r="S490" s="298"/>
      <c r="T490" s="298"/>
      <c r="U490" s="298"/>
      <c r="V490" s="298"/>
      <c r="W490" s="298"/>
    </row>
    <row r="491" spans="7:23" s="299" customFormat="1" x14ac:dyDescent="0.2"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8"/>
      <c r="U491" s="298"/>
      <c r="V491" s="298"/>
      <c r="W491" s="298"/>
    </row>
    <row r="492" spans="7:23" s="299" customFormat="1" x14ac:dyDescent="0.2"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</row>
    <row r="493" spans="7:23" s="299" customFormat="1" x14ac:dyDescent="0.2"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</row>
    <row r="494" spans="7:23" s="299" customFormat="1" x14ac:dyDescent="0.2">
      <c r="G494" s="298"/>
      <c r="H494" s="298"/>
      <c r="I494" s="298"/>
      <c r="J494" s="298"/>
      <c r="K494" s="298"/>
      <c r="L494" s="298"/>
      <c r="M494" s="298"/>
      <c r="N494" s="298"/>
      <c r="O494" s="298"/>
      <c r="P494" s="298"/>
      <c r="Q494" s="298"/>
      <c r="R494" s="298"/>
      <c r="S494" s="298"/>
      <c r="T494" s="298"/>
      <c r="U494" s="298"/>
      <c r="V494" s="298"/>
      <c r="W494" s="298"/>
    </row>
    <row r="495" spans="7:23" s="299" customFormat="1" x14ac:dyDescent="0.2">
      <c r="G495" s="298"/>
      <c r="H495" s="298"/>
      <c r="I495" s="298"/>
      <c r="J495" s="298"/>
      <c r="K495" s="298"/>
      <c r="L495" s="298"/>
      <c r="M495" s="298"/>
      <c r="N495" s="298"/>
      <c r="O495" s="298"/>
      <c r="P495" s="298"/>
      <c r="Q495" s="298"/>
      <c r="R495" s="298"/>
      <c r="S495" s="298"/>
      <c r="T495" s="298"/>
      <c r="U495" s="298"/>
      <c r="V495" s="298"/>
      <c r="W495" s="298"/>
    </row>
    <row r="496" spans="7:23" s="299" customFormat="1" x14ac:dyDescent="0.2">
      <c r="G496" s="298"/>
      <c r="H496" s="298"/>
      <c r="I496" s="298"/>
      <c r="J496" s="298"/>
      <c r="K496" s="298"/>
      <c r="L496" s="298"/>
      <c r="M496" s="298"/>
      <c r="N496" s="298"/>
      <c r="O496" s="298"/>
      <c r="P496" s="298"/>
      <c r="Q496" s="298"/>
      <c r="R496" s="298"/>
      <c r="S496" s="298"/>
      <c r="T496" s="298"/>
      <c r="U496" s="298"/>
      <c r="V496" s="298"/>
      <c r="W496" s="298"/>
    </row>
    <row r="497" spans="7:23" s="299" customFormat="1" x14ac:dyDescent="0.2"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</row>
    <row r="498" spans="7:23" s="299" customFormat="1" x14ac:dyDescent="0.2">
      <c r="G498" s="298"/>
      <c r="H498" s="298"/>
      <c r="I498" s="298"/>
      <c r="J498" s="298"/>
      <c r="K498" s="298"/>
      <c r="L498" s="298"/>
      <c r="M498" s="298"/>
      <c r="N498" s="298"/>
      <c r="O498" s="298"/>
      <c r="P498" s="298"/>
      <c r="Q498" s="298"/>
      <c r="R498" s="298"/>
      <c r="S498" s="298"/>
      <c r="T498" s="298"/>
      <c r="U498" s="298"/>
      <c r="V498" s="298"/>
      <c r="W498" s="298"/>
    </row>
    <row r="499" spans="7:23" s="299" customFormat="1" x14ac:dyDescent="0.2"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8"/>
      <c r="U499" s="298"/>
      <c r="V499" s="298"/>
      <c r="W499" s="298"/>
    </row>
    <row r="500" spans="7:23" s="299" customFormat="1" x14ac:dyDescent="0.2">
      <c r="G500" s="298"/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</row>
    <row r="501" spans="7:23" s="299" customFormat="1" x14ac:dyDescent="0.2">
      <c r="G501" s="298"/>
      <c r="H501" s="298"/>
      <c r="I501" s="298"/>
      <c r="J501" s="298"/>
      <c r="K501" s="298"/>
      <c r="L501" s="298"/>
      <c r="M501" s="298"/>
      <c r="N501" s="298"/>
      <c r="O501" s="298"/>
      <c r="P501" s="298"/>
      <c r="Q501" s="298"/>
      <c r="R501" s="298"/>
      <c r="S501" s="298"/>
      <c r="T501" s="298"/>
      <c r="U501" s="298"/>
      <c r="V501" s="298"/>
      <c r="W501" s="298"/>
    </row>
    <row r="502" spans="7:23" s="299" customFormat="1" x14ac:dyDescent="0.2">
      <c r="G502" s="298"/>
      <c r="H502" s="298"/>
      <c r="I502" s="298"/>
      <c r="J502" s="298"/>
      <c r="K502" s="298"/>
      <c r="L502" s="298"/>
      <c r="M502" s="298"/>
      <c r="N502" s="298"/>
      <c r="O502" s="298"/>
      <c r="P502" s="298"/>
      <c r="Q502" s="298"/>
      <c r="R502" s="298"/>
      <c r="S502" s="298"/>
      <c r="T502" s="298"/>
      <c r="U502" s="298"/>
      <c r="V502" s="298"/>
      <c r="W502" s="298"/>
    </row>
    <row r="503" spans="7:23" s="299" customFormat="1" x14ac:dyDescent="0.2">
      <c r="G503" s="298"/>
      <c r="H503" s="298"/>
      <c r="I503" s="298"/>
      <c r="J503" s="298"/>
      <c r="K503" s="298"/>
      <c r="L503" s="298"/>
      <c r="M503" s="298"/>
      <c r="N503" s="298"/>
      <c r="O503" s="298"/>
      <c r="P503" s="298"/>
      <c r="Q503" s="298"/>
      <c r="R503" s="298"/>
      <c r="S503" s="298"/>
      <c r="T503" s="298"/>
      <c r="U503" s="298"/>
      <c r="V503" s="298"/>
      <c r="W503" s="298"/>
    </row>
    <row r="504" spans="7:23" s="299" customFormat="1" x14ac:dyDescent="0.2">
      <c r="G504" s="298"/>
      <c r="H504" s="298"/>
      <c r="I504" s="298"/>
      <c r="J504" s="298"/>
      <c r="K504" s="298"/>
      <c r="L504" s="298"/>
      <c r="M504" s="298"/>
      <c r="N504" s="298"/>
      <c r="O504" s="298"/>
      <c r="P504" s="298"/>
      <c r="Q504" s="298"/>
      <c r="R504" s="298"/>
      <c r="S504" s="298"/>
      <c r="T504" s="298"/>
      <c r="U504" s="298"/>
      <c r="V504" s="298"/>
      <c r="W504" s="298"/>
    </row>
    <row r="505" spans="7:23" s="299" customFormat="1" x14ac:dyDescent="0.2">
      <c r="G505" s="298"/>
      <c r="H505" s="298"/>
      <c r="I505" s="298"/>
      <c r="J505" s="298"/>
      <c r="K505" s="298"/>
      <c r="L505" s="298"/>
      <c r="M505" s="298"/>
      <c r="N505" s="298"/>
      <c r="O505" s="298"/>
      <c r="P505" s="298"/>
      <c r="Q505" s="298"/>
      <c r="R505" s="298"/>
      <c r="S505" s="298"/>
      <c r="T505" s="298"/>
      <c r="U505" s="298"/>
      <c r="V505" s="298"/>
      <c r="W505" s="298"/>
    </row>
    <row r="506" spans="7:23" s="299" customFormat="1" x14ac:dyDescent="0.2">
      <c r="G506" s="298"/>
      <c r="H506" s="298"/>
      <c r="I506" s="298"/>
      <c r="J506" s="298"/>
      <c r="K506" s="298"/>
      <c r="L506" s="298"/>
      <c r="M506" s="298"/>
      <c r="N506" s="298"/>
      <c r="O506" s="298"/>
      <c r="P506" s="298"/>
      <c r="Q506" s="298"/>
      <c r="R506" s="298"/>
      <c r="S506" s="298"/>
      <c r="T506" s="298"/>
      <c r="U506" s="298"/>
      <c r="V506" s="298"/>
      <c r="W506" s="298"/>
    </row>
    <row r="507" spans="7:23" s="299" customFormat="1" x14ac:dyDescent="0.2">
      <c r="G507" s="298"/>
      <c r="H507" s="298"/>
      <c r="I507" s="298"/>
      <c r="J507" s="298"/>
      <c r="K507" s="298"/>
      <c r="L507" s="298"/>
      <c r="M507" s="298"/>
      <c r="N507" s="298"/>
      <c r="O507" s="298"/>
      <c r="P507" s="298"/>
      <c r="Q507" s="298"/>
      <c r="R507" s="298"/>
      <c r="S507" s="298"/>
      <c r="T507" s="298"/>
      <c r="U507" s="298"/>
      <c r="V507" s="298"/>
      <c r="W507" s="298"/>
    </row>
    <row r="508" spans="7:23" s="299" customFormat="1" x14ac:dyDescent="0.2">
      <c r="G508" s="298"/>
      <c r="H508" s="298"/>
      <c r="I508" s="298"/>
      <c r="J508" s="298"/>
      <c r="K508" s="298"/>
      <c r="L508" s="298"/>
      <c r="M508" s="298"/>
      <c r="N508" s="298"/>
      <c r="O508" s="298"/>
      <c r="P508" s="298"/>
      <c r="Q508" s="298"/>
      <c r="R508" s="298"/>
      <c r="S508" s="298"/>
      <c r="T508" s="298"/>
      <c r="U508" s="298"/>
      <c r="V508" s="298"/>
      <c r="W508" s="298"/>
    </row>
    <row r="509" spans="7:23" s="299" customFormat="1" x14ac:dyDescent="0.2">
      <c r="G509" s="298"/>
      <c r="H509" s="298"/>
      <c r="I509" s="298"/>
      <c r="J509" s="298"/>
      <c r="K509" s="298"/>
      <c r="L509" s="298"/>
      <c r="M509" s="298"/>
      <c r="N509" s="298"/>
      <c r="O509" s="298"/>
      <c r="P509" s="298"/>
      <c r="Q509" s="298"/>
      <c r="R509" s="298"/>
      <c r="S509" s="298"/>
      <c r="T509" s="298"/>
      <c r="U509" s="298"/>
      <c r="V509" s="298"/>
      <c r="W509" s="298"/>
    </row>
    <row r="510" spans="7:23" s="299" customFormat="1" x14ac:dyDescent="0.2">
      <c r="G510" s="298"/>
      <c r="H510" s="298"/>
      <c r="I510" s="298"/>
      <c r="J510" s="298"/>
      <c r="K510" s="298"/>
      <c r="L510" s="298"/>
      <c r="M510" s="298"/>
      <c r="N510" s="298"/>
      <c r="O510" s="298"/>
      <c r="P510" s="298"/>
      <c r="Q510" s="298"/>
      <c r="R510" s="298"/>
      <c r="S510" s="298"/>
      <c r="T510" s="298"/>
      <c r="U510" s="298"/>
      <c r="V510" s="298"/>
      <c r="W510" s="298"/>
    </row>
    <row r="511" spans="7:23" s="299" customFormat="1" x14ac:dyDescent="0.2">
      <c r="G511" s="298"/>
      <c r="H511" s="298"/>
      <c r="I511" s="298"/>
      <c r="J511" s="298"/>
      <c r="K511" s="298"/>
      <c r="L511" s="298"/>
      <c r="M511" s="298"/>
      <c r="N511" s="298"/>
      <c r="O511" s="298"/>
      <c r="P511" s="298"/>
      <c r="Q511" s="298"/>
      <c r="R511" s="298"/>
      <c r="S511" s="298"/>
      <c r="T511" s="298"/>
      <c r="U511" s="298"/>
      <c r="V511" s="298"/>
      <c r="W511" s="298"/>
    </row>
    <row r="512" spans="7:23" s="299" customFormat="1" x14ac:dyDescent="0.2">
      <c r="G512" s="298"/>
      <c r="H512" s="298"/>
      <c r="I512" s="298"/>
      <c r="J512" s="298"/>
      <c r="K512" s="298"/>
      <c r="L512" s="298"/>
      <c r="M512" s="298"/>
      <c r="N512" s="298"/>
      <c r="O512" s="298"/>
      <c r="P512" s="298"/>
      <c r="Q512" s="298"/>
      <c r="R512" s="298"/>
      <c r="S512" s="298"/>
      <c r="T512" s="298"/>
      <c r="U512" s="298"/>
      <c r="V512" s="298"/>
      <c r="W512" s="298"/>
    </row>
    <row r="513" spans="7:23" s="299" customFormat="1" x14ac:dyDescent="0.2"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</row>
    <row r="514" spans="7:23" s="299" customFormat="1" x14ac:dyDescent="0.2">
      <c r="G514" s="298"/>
      <c r="H514" s="298"/>
      <c r="I514" s="298"/>
      <c r="J514" s="298"/>
      <c r="K514" s="298"/>
      <c r="L514" s="298"/>
      <c r="M514" s="298"/>
      <c r="N514" s="298"/>
      <c r="O514" s="298"/>
      <c r="P514" s="298"/>
      <c r="Q514" s="298"/>
      <c r="R514" s="298"/>
      <c r="S514" s="298"/>
      <c r="T514" s="298"/>
      <c r="U514" s="298"/>
      <c r="V514" s="298"/>
      <c r="W514" s="298"/>
    </row>
    <row r="515" spans="7:23" s="299" customFormat="1" x14ac:dyDescent="0.2"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</row>
    <row r="516" spans="7:23" s="299" customFormat="1" x14ac:dyDescent="0.2">
      <c r="G516" s="298"/>
      <c r="H516" s="298"/>
      <c r="I516" s="298"/>
      <c r="J516" s="298"/>
      <c r="K516" s="298"/>
      <c r="L516" s="298"/>
      <c r="M516" s="298"/>
      <c r="N516" s="298"/>
      <c r="O516" s="298"/>
      <c r="P516" s="298"/>
      <c r="Q516" s="298"/>
      <c r="R516" s="298"/>
      <c r="S516" s="298"/>
      <c r="T516" s="298"/>
      <c r="U516" s="298"/>
      <c r="V516" s="298"/>
      <c r="W516" s="298"/>
    </row>
    <row r="517" spans="7:23" s="299" customFormat="1" x14ac:dyDescent="0.2">
      <c r="G517" s="298"/>
      <c r="H517" s="298"/>
      <c r="I517" s="298"/>
      <c r="J517" s="298"/>
      <c r="K517" s="298"/>
      <c r="L517" s="298"/>
      <c r="M517" s="298"/>
      <c r="N517" s="298"/>
      <c r="O517" s="298"/>
      <c r="P517" s="298"/>
      <c r="Q517" s="298"/>
      <c r="R517" s="298"/>
      <c r="S517" s="298"/>
      <c r="T517" s="298"/>
      <c r="U517" s="298"/>
      <c r="V517" s="298"/>
      <c r="W517" s="298"/>
    </row>
    <row r="518" spans="7:23" s="299" customFormat="1" x14ac:dyDescent="0.2">
      <c r="G518" s="298"/>
      <c r="H518" s="298"/>
      <c r="I518" s="298"/>
      <c r="J518" s="298"/>
      <c r="K518" s="298"/>
      <c r="L518" s="298"/>
      <c r="M518" s="298"/>
      <c r="N518" s="298"/>
      <c r="O518" s="298"/>
      <c r="P518" s="298"/>
      <c r="Q518" s="298"/>
      <c r="R518" s="298"/>
      <c r="S518" s="298"/>
      <c r="T518" s="298"/>
      <c r="U518" s="298"/>
      <c r="V518" s="298"/>
      <c r="W518" s="298"/>
    </row>
    <row r="519" spans="7:23" s="299" customFormat="1" x14ac:dyDescent="0.2">
      <c r="G519" s="298"/>
      <c r="H519" s="298"/>
      <c r="I519" s="298"/>
      <c r="J519" s="298"/>
      <c r="K519" s="298"/>
      <c r="L519" s="298"/>
      <c r="M519" s="298"/>
      <c r="N519" s="298"/>
      <c r="O519" s="298"/>
      <c r="P519" s="298"/>
      <c r="Q519" s="298"/>
      <c r="R519" s="298"/>
      <c r="S519" s="298"/>
      <c r="T519" s="298"/>
      <c r="U519" s="298"/>
      <c r="V519" s="298"/>
      <c r="W519" s="298"/>
    </row>
    <row r="520" spans="7:23" s="299" customFormat="1" x14ac:dyDescent="0.2">
      <c r="G520" s="298"/>
      <c r="H520" s="298"/>
      <c r="I520" s="298"/>
      <c r="J520" s="298"/>
      <c r="K520" s="298"/>
      <c r="L520" s="298"/>
      <c r="M520" s="298"/>
      <c r="N520" s="298"/>
      <c r="O520" s="298"/>
      <c r="P520" s="298"/>
      <c r="Q520" s="298"/>
      <c r="R520" s="298"/>
      <c r="S520" s="298"/>
      <c r="T520" s="298"/>
      <c r="U520" s="298"/>
      <c r="V520" s="298"/>
      <c r="W520" s="298"/>
    </row>
    <row r="521" spans="7:23" s="299" customFormat="1" x14ac:dyDescent="0.2">
      <c r="G521" s="298"/>
      <c r="H521" s="298"/>
      <c r="I521" s="298"/>
      <c r="J521" s="298"/>
      <c r="K521" s="298"/>
      <c r="L521" s="298"/>
      <c r="M521" s="298"/>
      <c r="N521" s="298"/>
      <c r="O521" s="298"/>
      <c r="P521" s="298"/>
      <c r="Q521" s="298"/>
      <c r="R521" s="298"/>
      <c r="S521" s="298"/>
      <c r="T521" s="298"/>
      <c r="U521" s="298"/>
      <c r="V521" s="298"/>
      <c r="W521" s="298"/>
    </row>
    <row r="522" spans="7:23" s="299" customFormat="1" x14ac:dyDescent="0.2">
      <c r="G522" s="298"/>
      <c r="H522" s="298"/>
      <c r="I522" s="298"/>
      <c r="J522" s="298"/>
      <c r="K522" s="298"/>
      <c r="L522" s="298"/>
      <c r="M522" s="298"/>
      <c r="N522" s="298"/>
      <c r="O522" s="298"/>
      <c r="P522" s="298"/>
      <c r="Q522" s="298"/>
      <c r="R522" s="298"/>
      <c r="S522" s="298"/>
      <c r="T522" s="298"/>
      <c r="U522" s="298"/>
      <c r="V522" s="298"/>
      <c r="W522" s="298"/>
    </row>
    <row r="523" spans="7:23" s="299" customFormat="1" x14ac:dyDescent="0.2">
      <c r="G523" s="298"/>
      <c r="H523" s="298"/>
      <c r="I523" s="298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298"/>
      <c r="U523" s="298"/>
      <c r="V523" s="298"/>
      <c r="W523" s="298"/>
    </row>
    <row r="524" spans="7:23" s="299" customFormat="1" x14ac:dyDescent="0.2">
      <c r="G524" s="298"/>
      <c r="H524" s="298"/>
      <c r="I524" s="298"/>
      <c r="J524" s="298"/>
      <c r="K524" s="298"/>
      <c r="L524" s="298"/>
      <c r="M524" s="298"/>
      <c r="N524" s="298"/>
      <c r="O524" s="298"/>
      <c r="P524" s="298"/>
      <c r="Q524" s="298"/>
      <c r="R524" s="298"/>
      <c r="S524" s="298"/>
      <c r="T524" s="298"/>
      <c r="U524" s="298"/>
      <c r="V524" s="298"/>
      <c r="W524" s="298"/>
    </row>
    <row r="525" spans="7:23" s="299" customFormat="1" x14ac:dyDescent="0.2">
      <c r="G525" s="298"/>
      <c r="H525" s="298"/>
      <c r="I525" s="298"/>
      <c r="J525" s="298"/>
      <c r="K525" s="298"/>
      <c r="L525" s="298"/>
      <c r="M525" s="298"/>
      <c r="N525" s="298"/>
      <c r="O525" s="298"/>
      <c r="P525" s="298"/>
      <c r="Q525" s="298"/>
      <c r="R525" s="298"/>
      <c r="S525" s="298"/>
      <c r="T525" s="298"/>
      <c r="U525" s="298"/>
      <c r="V525" s="298"/>
      <c r="W525" s="298"/>
    </row>
    <row r="526" spans="7:23" s="299" customFormat="1" x14ac:dyDescent="0.2">
      <c r="G526" s="298"/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</row>
    <row r="527" spans="7:23" s="299" customFormat="1" x14ac:dyDescent="0.2">
      <c r="G527" s="298"/>
      <c r="H527" s="298"/>
      <c r="I527" s="298"/>
      <c r="J527" s="298"/>
      <c r="K527" s="298"/>
      <c r="L527" s="298"/>
      <c r="M527" s="298"/>
      <c r="N527" s="298"/>
      <c r="O527" s="298"/>
      <c r="P527" s="298"/>
      <c r="Q527" s="298"/>
      <c r="R527" s="298"/>
      <c r="S527" s="298"/>
      <c r="T527" s="298"/>
      <c r="U527" s="298"/>
      <c r="V527" s="298"/>
      <c r="W527" s="298"/>
    </row>
    <row r="528" spans="7:23" s="299" customFormat="1" x14ac:dyDescent="0.2">
      <c r="G528" s="298"/>
      <c r="H528" s="298"/>
      <c r="I528" s="298"/>
      <c r="J528" s="298"/>
      <c r="K528" s="298"/>
      <c r="L528" s="298"/>
      <c r="M528" s="298"/>
      <c r="N528" s="298"/>
      <c r="O528" s="298"/>
      <c r="P528" s="298"/>
      <c r="Q528" s="298"/>
      <c r="R528" s="298"/>
      <c r="S528" s="298"/>
      <c r="T528" s="298"/>
      <c r="U528" s="298"/>
      <c r="V528" s="298"/>
      <c r="W528" s="298"/>
    </row>
    <row r="529" spans="7:23" s="299" customFormat="1" x14ac:dyDescent="0.2">
      <c r="G529" s="298"/>
      <c r="H529" s="298"/>
      <c r="I529" s="298"/>
      <c r="J529" s="298"/>
      <c r="K529" s="298"/>
      <c r="L529" s="298"/>
      <c r="M529" s="298"/>
      <c r="N529" s="298"/>
      <c r="O529" s="298"/>
      <c r="P529" s="298"/>
      <c r="Q529" s="298"/>
      <c r="R529" s="298"/>
      <c r="S529" s="298"/>
      <c r="T529" s="298"/>
      <c r="U529" s="298"/>
      <c r="V529" s="298"/>
      <c r="W529" s="298"/>
    </row>
    <row r="530" spans="7:23" s="299" customFormat="1" x14ac:dyDescent="0.2">
      <c r="G530" s="298"/>
      <c r="H530" s="298"/>
      <c r="I530" s="298"/>
      <c r="J530" s="298"/>
      <c r="K530" s="298"/>
      <c r="L530" s="298"/>
      <c r="M530" s="298"/>
      <c r="N530" s="298"/>
      <c r="O530" s="298"/>
      <c r="P530" s="298"/>
      <c r="Q530" s="298"/>
      <c r="R530" s="298"/>
      <c r="S530" s="298"/>
      <c r="T530" s="298"/>
      <c r="U530" s="298"/>
      <c r="V530" s="298"/>
      <c r="W530" s="298"/>
    </row>
    <row r="531" spans="7:23" s="299" customFormat="1" x14ac:dyDescent="0.2">
      <c r="G531" s="298"/>
      <c r="H531" s="298"/>
      <c r="I531" s="298"/>
      <c r="J531" s="298"/>
      <c r="K531" s="298"/>
      <c r="L531" s="298"/>
      <c r="M531" s="298"/>
      <c r="N531" s="298"/>
      <c r="O531" s="298"/>
      <c r="P531" s="298"/>
      <c r="Q531" s="298"/>
      <c r="R531" s="298"/>
      <c r="S531" s="298"/>
      <c r="T531" s="298"/>
      <c r="U531" s="298"/>
      <c r="V531" s="298"/>
      <c r="W531" s="298"/>
    </row>
    <row r="532" spans="7:23" s="299" customFormat="1" x14ac:dyDescent="0.2">
      <c r="G532" s="298"/>
      <c r="H532" s="298"/>
      <c r="I532" s="298"/>
      <c r="J532" s="298"/>
      <c r="K532" s="298"/>
      <c r="L532" s="298"/>
      <c r="M532" s="298"/>
      <c r="N532" s="298"/>
      <c r="O532" s="298"/>
      <c r="P532" s="298"/>
      <c r="Q532" s="298"/>
      <c r="R532" s="298"/>
      <c r="S532" s="298"/>
      <c r="T532" s="298"/>
      <c r="U532" s="298"/>
      <c r="V532" s="298"/>
      <c r="W532" s="298"/>
    </row>
    <row r="533" spans="7:23" s="299" customFormat="1" x14ac:dyDescent="0.2">
      <c r="G533" s="298"/>
      <c r="H533" s="298"/>
      <c r="I533" s="298"/>
      <c r="J533" s="298"/>
      <c r="K533" s="298"/>
      <c r="L533" s="298"/>
      <c r="M533" s="298"/>
      <c r="N533" s="298"/>
      <c r="O533" s="298"/>
      <c r="P533" s="298"/>
      <c r="Q533" s="298"/>
      <c r="R533" s="298"/>
      <c r="S533" s="298"/>
      <c r="T533" s="298"/>
      <c r="U533" s="298"/>
      <c r="V533" s="298"/>
      <c r="W533" s="298"/>
    </row>
    <row r="534" spans="7:23" s="299" customFormat="1" x14ac:dyDescent="0.2">
      <c r="G534" s="298"/>
      <c r="H534" s="298"/>
      <c r="I534" s="298"/>
      <c r="J534" s="298"/>
      <c r="K534" s="298"/>
      <c r="L534" s="298"/>
      <c r="M534" s="298"/>
      <c r="N534" s="298"/>
      <c r="O534" s="298"/>
      <c r="P534" s="298"/>
      <c r="Q534" s="298"/>
      <c r="R534" s="298"/>
      <c r="S534" s="298"/>
      <c r="T534" s="298"/>
      <c r="U534" s="298"/>
      <c r="V534" s="298"/>
      <c r="W534" s="298"/>
    </row>
    <row r="535" spans="7:23" s="299" customFormat="1" x14ac:dyDescent="0.2">
      <c r="G535" s="298"/>
      <c r="H535" s="298"/>
      <c r="I535" s="298"/>
      <c r="J535" s="298"/>
      <c r="K535" s="298"/>
      <c r="L535" s="298"/>
      <c r="M535" s="298"/>
      <c r="N535" s="298"/>
      <c r="O535" s="298"/>
      <c r="P535" s="298"/>
      <c r="Q535" s="298"/>
      <c r="R535" s="298"/>
      <c r="S535" s="298"/>
      <c r="T535" s="298"/>
      <c r="U535" s="298"/>
      <c r="V535" s="298"/>
      <c r="W535" s="298"/>
    </row>
    <row r="536" spans="7:23" s="299" customFormat="1" x14ac:dyDescent="0.2">
      <c r="G536" s="298"/>
      <c r="H536" s="298"/>
      <c r="I536" s="298"/>
      <c r="J536" s="298"/>
      <c r="K536" s="298"/>
      <c r="L536" s="298"/>
      <c r="M536" s="298"/>
      <c r="N536" s="298"/>
      <c r="O536" s="298"/>
      <c r="P536" s="298"/>
      <c r="Q536" s="298"/>
      <c r="R536" s="298"/>
      <c r="S536" s="298"/>
      <c r="T536" s="298"/>
      <c r="U536" s="298"/>
      <c r="V536" s="298"/>
      <c r="W536" s="298"/>
    </row>
    <row r="537" spans="7:23" s="299" customFormat="1" x14ac:dyDescent="0.2">
      <c r="G537" s="298"/>
      <c r="H537" s="298"/>
      <c r="I537" s="298"/>
      <c r="J537" s="298"/>
      <c r="K537" s="298"/>
      <c r="L537" s="298"/>
      <c r="M537" s="298"/>
      <c r="N537" s="298"/>
      <c r="O537" s="298"/>
      <c r="P537" s="298"/>
      <c r="Q537" s="298"/>
      <c r="R537" s="298"/>
      <c r="S537" s="298"/>
      <c r="T537" s="298"/>
      <c r="U537" s="298"/>
      <c r="V537" s="298"/>
      <c r="W537" s="298"/>
    </row>
    <row r="538" spans="7:23" s="299" customFormat="1" x14ac:dyDescent="0.2">
      <c r="G538" s="298"/>
      <c r="H538" s="298"/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298"/>
      <c r="T538" s="298"/>
      <c r="U538" s="298"/>
      <c r="V538" s="298"/>
      <c r="W538" s="298"/>
    </row>
    <row r="539" spans="7:23" s="299" customFormat="1" x14ac:dyDescent="0.2">
      <c r="G539" s="298"/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</row>
    <row r="540" spans="7:23" s="299" customFormat="1" x14ac:dyDescent="0.2">
      <c r="G540" s="298"/>
      <c r="H540" s="298"/>
      <c r="I540" s="298"/>
      <c r="J540" s="298"/>
      <c r="K540" s="298"/>
      <c r="L540" s="298"/>
      <c r="M540" s="298"/>
      <c r="N540" s="298"/>
      <c r="O540" s="298"/>
      <c r="P540" s="298"/>
      <c r="Q540" s="298"/>
      <c r="R540" s="298"/>
      <c r="S540" s="298"/>
      <c r="T540" s="298"/>
      <c r="U540" s="298"/>
      <c r="V540" s="298"/>
      <c r="W540" s="298"/>
    </row>
    <row r="541" spans="7:23" s="299" customFormat="1" x14ac:dyDescent="0.2"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</row>
    <row r="542" spans="7:23" s="299" customFormat="1" x14ac:dyDescent="0.2">
      <c r="G542" s="298"/>
      <c r="H542" s="298"/>
      <c r="I542" s="298"/>
      <c r="J542" s="298"/>
      <c r="K542" s="298"/>
      <c r="L542" s="298"/>
      <c r="M542" s="298"/>
      <c r="N542" s="298"/>
      <c r="O542" s="298"/>
      <c r="P542" s="298"/>
      <c r="Q542" s="298"/>
      <c r="R542" s="298"/>
      <c r="S542" s="298"/>
      <c r="T542" s="298"/>
      <c r="U542" s="298"/>
      <c r="V542" s="298"/>
      <c r="W542" s="298"/>
    </row>
    <row r="543" spans="7:23" s="299" customFormat="1" x14ac:dyDescent="0.2">
      <c r="G543" s="298"/>
      <c r="H543" s="298"/>
      <c r="I543" s="298"/>
      <c r="J543" s="298"/>
      <c r="K543" s="298"/>
      <c r="L543" s="298"/>
      <c r="M543" s="298"/>
      <c r="N543" s="298"/>
      <c r="O543" s="298"/>
      <c r="P543" s="298"/>
      <c r="Q543" s="298"/>
      <c r="R543" s="298"/>
      <c r="S543" s="298"/>
      <c r="T543" s="298"/>
      <c r="U543" s="298"/>
      <c r="V543" s="298"/>
      <c r="W543" s="298"/>
    </row>
    <row r="544" spans="7:23" s="299" customFormat="1" x14ac:dyDescent="0.2">
      <c r="G544" s="298"/>
      <c r="H544" s="298"/>
      <c r="I544" s="298"/>
      <c r="J544" s="298"/>
      <c r="K544" s="298"/>
      <c r="L544" s="298"/>
      <c r="M544" s="298"/>
      <c r="N544" s="298"/>
      <c r="O544" s="298"/>
      <c r="P544" s="298"/>
      <c r="Q544" s="298"/>
      <c r="R544" s="298"/>
      <c r="S544" s="298"/>
      <c r="T544" s="298"/>
      <c r="U544" s="298"/>
      <c r="V544" s="298"/>
      <c r="W544" s="298"/>
    </row>
    <row r="545" spans="7:23" s="299" customFormat="1" x14ac:dyDescent="0.2">
      <c r="G545" s="298"/>
      <c r="H545" s="298"/>
      <c r="I545" s="298"/>
      <c r="J545" s="298"/>
      <c r="K545" s="298"/>
      <c r="L545" s="298"/>
      <c r="M545" s="298"/>
      <c r="N545" s="298"/>
      <c r="O545" s="298"/>
      <c r="P545" s="298"/>
      <c r="Q545" s="298"/>
      <c r="R545" s="298"/>
      <c r="S545" s="298"/>
      <c r="T545" s="298"/>
      <c r="U545" s="298"/>
      <c r="V545" s="298"/>
      <c r="W545" s="298"/>
    </row>
    <row r="546" spans="7:23" s="299" customFormat="1" x14ac:dyDescent="0.2">
      <c r="G546" s="298"/>
      <c r="H546" s="298"/>
      <c r="I546" s="298"/>
      <c r="J546" s="298"/>
      <c r="K546" s="298"/>
      <c r="L546" s="298"/>
      <c r="M546" s="298"/>
      <c r="N546" s="298"/>
      <c r="O546" s="298"/>
      <c r="P546" s="298"/>
      <c r="Q546" s="298"/>
      <c r="R546" s="298"/>
      <c r="S546" s="298"/>
      <c r="T546" s="298"/>
      <c r="U546" s="298"/>
      <c r="V546" s="298"/>
      <c r="W546" s="298"/>
    </row>
    <row r="547" spans="7:23" s="299" customFormat="1" x14ac:dyDescent="0.2">
      <c r="G547" s="298"/>
      <c r="H547" s="298"/>
      <c r="I547" s="298"/>
      <c r="J547" s="298"/>
      <c r="K547" s="298"/>
      <c r="L547" s="298"/>
      <c r="M547" s="298"/>
      <c r="N547" s="298"/>
      <c r="O547" s="298"/>
      <c r="P547" s="298"/>
      <c r="Q547" s="298"/>
      <c r="R547" s="298"/>
      <c r="S547" s="298"/>
      <c r="T547" s="298"/>
      <c r="U547" s="298"/>
      <c r="V547" s="298"/>
      <c r="W547" s="298"/>
    </row>
    <row r="548" spans="7:23" s="299" customFormat="1" x14ac:dyDescent="0.2">
      <c r="G548" s="298"/>
      <c r="H548" s="298"/>
      <c r="I548" s="298"/>
      <c r="J548" s="298"/>
      <c r="K548" s="298"/>
      <c r="L548" s="298"/>
      <c r="M548" s="298"/>
      <c r="N548" s="298"/>
      <c r="O548" s="298"/>
      <c r="P548" s="298"/>
      <c r="Q548" s="298"/>
      <c r="R548" s="298"/>
      <c r="S548" s="298"/>
      <c r="T548" s="298"/>
      <c r="U548" s="298"/>
      <c r="V548" s="298"/>
      <c r="W548" s="298"/>
    </row>
    <row r="549" spans="7:23" s="299" customFormat="1" x14ac:dyDescent="0.2"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</row>
    <row r="550" spans="7:23" s="299" customFormat="1" x14ac:dyDescent="0.2"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</row>
    <row r="551" spans="7:23" s="299" customFormat="1" x14ac:dyDescent="0.2"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</row>
    <row r="552" spans="7:23" s="299" customFormat="1" x14ac:dyDescent="0.2"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</row>
    <row r="553" spans="7:23" s="299" customFormat="1" x14ac:dyDescent="0.2">
      <c r="G553" s="298"/>
      <c r="H553" s="298"/>
      <c r="I553" s="298"/>
      <c r="J553" s="298"/>
      <c r="K553" s="298"/>
      <c r="L553" s="298"/>
      <c r="M553" s="298"/>
      <c r="N553" s="298"/>
      <c r="O553" s="298"/>
      <c r="P553" s="298"/>
      <c r="Q553" s="298"/>
      <c r="R553" s="298"/>
      <c r="S553" s="298"/>
      <c r="T553" s="298"/>
      <c r="U553" s="298"/>
      <c r="V553" s="298"/>
      <c r="W553" s="298"/>
    </row>
    <row r="554" spans="7:23" s="299" customFormat="1" x14ac:dyDescent="0.2"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</row>
    <row r="555" spans="7:23" s="299" customFormat="1" x14ac:dyDescent="0.2"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</row>
    <row r="556" spans="7:23" s="299" customFormat="1" x14ac:dyDescent="0.2"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</row>
    <row r="557" spans="7:23" s="299" customFormat="1" x14ac:dyDescent="0.2"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</row>
    <row r="558" spans="7:23" s="299" customFormat="1" x14ac:dyDescent="0.2"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</row>
    <row r="559" spans="7:23" s="299" customFormat="1" x14ac:dyDescent="0.2">
      <c r="G559" s="298"/>
      <c r="H559" s="298"/>
      <c r="I559" s="298"/>
      <c r="J559" s="298"/>
      <c r="K559" s="298"/>
      <c r="L559" s="298"/>
      <c r="M559" s="298"/>
      <c r="N559" s="298"/>
      <c r="O559" s="298"/>
      <c r="P559" s="298"/>
      <c r="Q559" s="298"/>
      <c r="R559" s="298"/>
      <c r="S559" s="298"/>
      <c r="T559" s="298"/>
      <c r="U559" s="298"/>
      <c r="V559" s="298"/>
      <c r="W559" s="298"/>
    </row>
    <row r="560" spans="7:23" s="299" customFormat="1" x14ac:dyDescent="0.2">
      <c r="G560" s="298"/>
      <c r="H560" s="298"/>
      <c r="I560" s="298"/>
      <c r="J560" s="298"/>
      <c r="K560" s="298"/>
      <c r="L560" s="298"/>
      <c r="M560" s="298"/>
      <c r="N560" s="298"/>
      <c r="O560" s="298"/>
      <c r="P560" s="298"/>
      <c r="Q560" s="298"/>
      <c r="R560" s="298"/>
      <c r="S560" s="298"/>
      <c r="T560" s="298"/>
      <c r="U560" s="298"/>
      <c r="V560" s="298"/>
      <c r="W560" s="298"/>
    </row>
    <row r="561" spans="7:23" s="299" customFormat="1" x14ac:dyDescent="0.2"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</row>
    <row r="562" spans="7:23" s="299" customFormat="1" x14ac:dyDescent="0.2">
      <c r="G562" s="298"/>
      <c r="H562" s="298"/>
      <c r="I562" s="298"/>
      <c r="J562" s="298"/>
      <c r="K562" s="298"/>
      <c r="L562" s="298"/>
      <c r="M562" s="298"/>
      <c r="N562" s="298"/>
      <c r="O562" s="298"/>
      <c r="P562" s="298"/>
      <c r="Q562" s="298"/>
      <c r="R562" s="298"/>
      <c r="S562" s="298"/>
      <c r="T562" s="298"/>
      <c r="U562" s="298"/>
      <c r="V562" s="298"/>
      <c r="W562" s="298"/>
    </row>
    <row r="563" spans="7:23" s="299" customFormat="1" x14ac:dyDescent="0.2"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</row>
    <row r="564" spans="7:23" s="299" customFormat="1" x14ac:dyDescent="0.2"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</row>
    <row r="565" spans="7:23" s="299" customFormat="1" x14ac:dyDescent="0.2"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</row>
    <row r="566" spans="7:23" s="299" customFormat="1" x14ac:dyDescent="0.2"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</row>
    <row r="567" spans="7:23" s="299" customFormat="1" x14ac:dyDescent="0.2"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</row>
    <row r="568" spans="7:23" s="299" customFormat="1" x14ac:dyDescent="0.2"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</row>
    <row r="569" spans="7:23" s="299" customFormat="1" x14ac:dyDescent="0.2"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</row>
    <row r="570" spans="7:23" s="299" customFormat="1" x14ac:dyDescent="0.2"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</row>
    <row r="571" spans="7:23" s="299" customFormat="1" x14ac:dyDescent="0.2"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</row>
    <row r="572" spans="7:23" s="299" customFormat="1" x14ac:dyDescent="0.2"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</row>
    <row r="573" spans="7:23" s="299" customFormat="1" x14ac:dyDescent="0.2">
      <c r="G573" s="298"/>
      <c r="H573" s="298"/>
      <c r="I573" s="298"/>
      <c r="J573" s="298"/>
      <c r="K573" s="298"/>
      <c r="L573" s="298"/>
      <c r="M573" s="298"/>
      <c r="N573" s="298"/>
      <c r="O573" s="298"/>
      <c r="P573" s="298"/>
      <c r="Q573" s="298"/>
      <c r="R573" s="298"/>
      <c r="S573" s="298"/>
      <c r="T573" s="298"/>
      <c r="U573" s="298"/>
      <c r="V573" s="298"/>
      <c r="W573" s="298"/>
    </row>
    <row r="574" spans="7:23" s="299" customFormat="1" x14ac:dyDescent="0.2"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</row>
    <row r="575" spans="7:23" s="299" customFormat="1" x14ac:dyDescent="0.2"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</row>
    <row r="576" spans="7:23" s="299" customFormat="1" x14ac:dyDescent="0.2"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</row>
    <row r="577" spans="7:23" s="299" customFormat="1" x14ac:dyDescent="0.2">
      <c r="G577" s="298"/>
      <c r="H577" s="298"/>
      <c r="I577" s="298"/>
      <c r="J577" s="298"/>
      <c r="K577" s="298"/>
      <c r="L577" s="298"/>
      <c r="M577" s="298"/>
      <c r="N577" s="298"/>
      <c r="O577" s="298"/>
      <c r="P577" s="298"/>
      <c r="Q577" s="298"/>
      <c r="R577" s="298"/>
      <c r="S577" s="298"/>
      <c r="T577" s="298"/>
      <c r="U577" s="298"/>
      <c r="V577" s="298"/>
      <c r="W577" s="298"/>
    </row>
    <row r="578" spans="7:23" s="299" customFormat="1" x14ac:dyDescent="0.2"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</row>
    <row r="579" spans="7:23" s="299" customFormat="1" x14ac:dyDescent="0.2"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</row>
    <row r="580" spans="7:23" s="299" customFormat="1" x14ac:dyDescent="0.2"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</row>
    <row r="581" spans="7:23" s="299" customFormat="1" x14ac:dyDescent="0.2">
      <c r="G581" s="298"/>
      <c r="H581" s="298"/>
      <c r="I581" s="298"/>
      <c r="J581" s="298"/>
      <c r="K581" s="298"/>
      <c r="L581" s="298"/>
      <c r="M581" s="298"/>
      <c r="N581" s="298"/>
      <c r="O581" s="298"/>
      <c r="P581" s="298"/>
      <c r="Q581" s="298"/>
      <c r="R581" s="298"/>
      <c r="S581" s="298"/>
      <c r="T581" s="298"/>
      <c r="U581" s="298"/>
      <c r="V581" s="298"/>
      <c r="W581" s="298"/>
    </row>
    <row r="582" spans="7:23" s="299" customFormat="1" x14ac:dyDescent="0.2"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</row>
    <row r="583" spans="7:23" s="299" customFormat="1" x14ac:dyDescent="0.2">
      <c r="G583" s="298"/>
      <c r="H583" s="298"/>
      <c r="I583" s="298"/>
      <c r="J583" s="298"/>
      <c r="K583" s="298"/>
      <c r="L583" s="298"/>
      <c r="M583" s="298"/>
      <c r="N583" s="298"/>
      <c r="O583" s="298"/>
      <c r="P583" s="298"/>
      <c r="Q583" s="298"/>
      <c r="R583" s="298"/>
      <c r="S583" s="298"/>
      <c r="T583" s="298"/>
      <c r="U583" s="298"/>
      <c r="V583" s="298"/>
      <c r="W583" s="298"/>
    </row>
    <row r="584" spans="7:23" s="299" customFormat="1" x14ac:dyDescent="0.2"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</row>
    <row r="585" spans="7:23" s="299" customFormat="1" x14ac:dyDescent="0.2">
      <c r="G585" s="298"/>
      <c r="H585" s="298"/>
      <c r="I585" s="298"/>
      <c r="J585" s="298"/>
      <c r="K585" s="298"/>
      <c r="L585" s="298"/>
      <c r="M585" s="298"/>
      <c r="N585" s="298"/>
      <c r="O585" s="298"/>
      <c r="P585" s="298"/>
      <c r="Q585" s="298"/>
      <c r="R585" s="298"/>
      <c r="S585" s="298"/>
      <c r="T585" s="298"/>
      <c r="U585" s="298"/>
      <c r="V585" s="298"/>
      <c r="W585" s="298"/>
    </row>
    <row r="586" spans="7:23" s="299" customFormat="1" x14ac:dyDescent="0.2"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</row>
    <row r="587" spans="7:23" s="299" customFormat="1" x14ac:dyDescent="0.2"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</row>
    <row r="588" spans="7:23" s="299" customFormat="1" x14ac:dyDescent="0.2"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</row>
    <row r="589" spans="7:23" s="299" customFormat="1" x14ac:dyDescent="0.2">
      <c r="G589" s="298"/>
      <c r="H589" s="298"/>
      <c r="I589" s="298"/>
      <c r="J589" s="298"/>
      <c r="K589" s="298"/>
      <c r="L589" s="298"/>
      <c r="M589" s="298"/>
      <c r="N589" s="298"/>
      <c r="O589" s="298"/>
      <c r="P589" s="298"/>
      <c r="Q589" s="298"/>
      <c r="R589" s="298"/>
      <c r="S589" s="298"/>
      <c r="T589" s="298"/>
      <c r="U589" s="298"/>
      <c r="V589" s="298"/>
      <c r="W589" s="298"/>
    </row>
    <row r="590" spans="7:23" s="299" customFormat="1" x14ac:dyDescent="0.2"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</row>
    <row r="591" spans="7:23" s="299" customFormat="1" x14ac:dyDescent="0.2">
      <c r="G591" s="298"/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</row>
    <row r="592" spans="7:23" s="299" customFormat="1" x14ac:dyDescent="0.2"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</row>
    <row r="593" spans="7:23" s="299" customFormat="1" x14ac:dyDescent="0.2"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</row>
    <row r="594" spans="7:23" s="299" customFormat="1" x14ac:dyDescent="0.2"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</row>
    <row r="595" spans="7:23" s="299" customFormat="1" x14ac:dyDescent="0.2"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298"/>
      <c r="S595" s="298"/>
      <c r="T595" s="298"/>
      <c r="U595" s="298"/>
      <c r="V595" s="298"/>
      <c r="W595" s="298"/>
    </row>
    <row r="596" spans="7:23" s="299" customFormat="1" x14ac:dyDescent="0.2"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</row>
    <row r="597" spans="7:23" s="299" customFormat="1" x14ac:dyDescent="0.2"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</row>
    <row r="598" spans="7:23" s="299" customFormat="1" x14ac:dyDescent="0.2"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</row>
    <row r="599" spans="7:23" s="299" customFormat="1" x14ac:dyDescent="0.2"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</row>
    <row r="600" spans="7:23" s="299" customFormat="1" x14ac:dyDescent="0.2"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</row>
    <row r="601" spans="7:23" s="299" customFormat="1" x14ac:dyDescent="0.2"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</row>
    <row r="602" spans="7:23" s="299" customFormat="1" x14ac:dyDescent="0.2">
      <c r="G602" s="298"/>
      <c r="H602" s="298"/>
      <c r="I602" s="298"/>
      <c r="J602" s="298"/>
      <c r="K602" s="298"/>
      <c r="L602" s="298"/>
      <c r="M602" s="298"/>
      <c r="N602" s="298"/>
      <c r="O602" s="298"/>
      <c r="P602" s="298"/>
      <c r="Q602" s="298"/>
      <c r="R602" s="298"/>
      <c r="S602" s="298"/>
      <c r="T602" s="298"/>
      <c r="U602" s="298"/>
      <c r="V602" s="298"/>
      <c r="W602" s="298"/>
    </row>
    <row r="603" spans="7:23" s="299" customFormat="1" x14ac:dyDescent="0.2"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</row>
    <row r="604" spans="7:23" s="299" customFormat="1" x14ac:dyDescent="0.2"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</row>
    <row r="605" spans="7:23" s="299" customFormat="1" x14ac:dyDescent="0.2"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</row>
    <row r="606" spans="7:23" s="299" customFormat="1" x14ac:dyDescent="0.2"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</row>
    <row r="607" spans="7:23" s="299" customFormat="1" x14ac:dyDescent="0.2"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</row>
    <row r="608" spans="7:23" s="299" customFormat="1" x14ac:dyDescent="0.2"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</row>
    <row r="609" spans="7:23" s="299" customFormat="1" x14ac:dyDescent="0.2"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</row>
    <row r="610" spans="7:23" s="299" customFormat="1" x14ac:dyDescent="0.2"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8"/>
      <c r="U610" s="298"/>
      <c r="V610" s="298"/>
      <c r="W610" s="298"/>
    </row>
    <row r="611" spans="7:23" s="299" customFormat="1" x14ac:dyDescent="0.2"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</row>
    <row r="612" spans="7:23" s="299" customFormat="1" x14ac:dyDescent="0.2"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</row>
    <row r="613" spans="7:23" s="299" customFormat="1" x14ac:dyDescent="0.2"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</row>
    <row r="614" spans="7:23" s="299" customFormat="1" x14ac:dyDescent="0.2">
      <c r="G614" s="298"/>
      <c r="H614" s="298"/>
      <c r="I614" s="298"/>
      <c r="J614" s="298"/>
      <c r="K614" s="298"/>
      <c r="L614" s="298"/>
      <c r="M614" s="298"/>
      <c r="N614" s="298"/>
      <c r="O614" s="298"/>
      <c r="P614" s="298"/>
      <c r="Q614" s="298"/>
      <c r="R614" s="298"/>
      <c r="S614" s="298"/>
      <c r="T614" s="298"/>
      <c r="U614" s="298"/>
      <c r="V614" s="298"/>
      <c r="W614" s="298"/>
    </row>
    <row r="615" spans="7:23" s="299" customFormat="1" x14ac:dyDescent="0.2"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</row>
    <row r="616" spans="7:23" s="299" customFormat="1" x14ac:dyDescent="0.2"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</row>
    <row r="617" spans="7:23" s="299" customFormat="1" x14ac:dyDescent="0.2"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</row>
    <row r="618" spans="7:23" s="299" customFormat="1" x14ac:dyDescent="0.2"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</row>
    <row r="619" spans="7:23" s="299" customFormat="1" x14ac:dyDescent="0.2"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</row>
    <row r="620" spans="7:23" s="299" customFormat="1" x14ac:dyDescent="0.2"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</row>
    <row r="621" spans="7:23" s="299" customFormat="1" x14ac:dyDescent="0.2"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</row>
    <row r="622" spans="7:23" s="299" customFormat="1" x14ac:dyDescent="0.2"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</row>
    <row r="623" spans="7:23" s="299" customFormat="1" x14ac:dyDescent="0.2"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</row>
    <row r="624" spans="7:23" s="299" customFormat="1" x14ac:dyDescent="0.2"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</row>
    <row r="625" spans="7:23" s="299" customFormat="1" x14ac:dyDescent="0.2"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</row>
    <row r="626" spans="7:23" s="299" customFormat="1" x14ac:dyDescent="0.2"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</row>
    <row r="627" spans="7:23" s="299" customFormat="1" x14ac:dyDescent="0.2"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</row>
    <row r="628" spans="7:23" s="299" customFormat="1" x14ac:dyDescent="0.2"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</row>
    <row r="629" spans="7:23" s="299" customFormat="1" x14ac:dyDescent="0.2"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</row>
    <row r="630" spans="7:23" s="299" customFormat="1" x14ac:dyDescent="0.2"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</row>
    <row r="631" spans="7:23" s="299" customFormat="1" x14ac:dyDescent="0.2"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</row>
    <row r="632" spans="7:23" s="299" customFormat="1" x14ac:dyDescent="0.2"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</row>
    <row r="633" spans="7:23" s="299" customFormat="1" x14ac:dyDescent="0.2"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</row>
    <row r="634" spans="7:23" s="299" customFormat="1" x14ac:dyDescent="0.2"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</row>
    <row r="635" spans="7:23" s="299" customFormat="1" x14ac:dyDescent="0.2"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</row>
    <row r="636" spans="7:23" s="299" customFormat="1" x14ac:dyDescent="0.2"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</row>
    <row r="637" spans="7:23" s="299" customFormat="1" x14ac:dyDescent="0.2"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</row>
    <row r="638" spans="7:23" s="299" customFormat="1" x14ac:dyDescent="0.2"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</row>
    <row r="639" spans="7:23" s="299" customFormat="1" x14ac:dyDescent="0.2"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</row>
    <row r="640" spans="7:23" s="299" customFormat="1" x14ac:dyDescent="0.2"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</row>
    <row r="641" spans="7:23" s="299" customFormat="1" x14ac:dyDescent="0.2"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</row>
    <row r="642" spans="7:23" s="299" customFormat="1" x14ac:dyDescent="0.2"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</row>
    <row r="643" spans="7:23" s="299" customFormat="1" x14ac:dyDescent="0.2"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</row>
    <row r="644" spans="7:23" s="299" customFormat="1" x14ac:dyDescent="0.2"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</row>
    <row r="645" spans="7:23" s="299" customFormat="1" x14ac:dyDescent="0.2">
      <c r="G645" s="298"/>
      <c r="H645" s="298"/>
      <c r="I645" s="298"/>
      <c r="J645" s="298"/>
      <c r="K645" s="298"/>
      <c r="L645" s="298"/>
      <c r="M645" s="298"/>
      <c r="N645" s="298"/>
      <c r="O645" s="298"/>
      <c r="P645" s="298"/>
      <c r="Q645" s="298"/>
      <c r="R645" s="298"/>
      <c r="S645" s="298"/>
      <c r="T645" s="298"/>
      <c r="U645" s="298"/>
      <c r="V645" s="298"/>
      <c r="W645" s="298"/>
    </row>
    <row r="646" spans="7:23" s="299" customFormat="1" x14ac:dyDescent="0.2"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</row>
    <row r="647" spans="7:23" s="299" customFormat="1" x14ac:dyDescent="0.2"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</row>
    <row r="648" spans="7:23" s="299" customFormat="1" x14ac:dyDescent="0.2">
      <c r="G648" s="298"/>
      <c r="H648" s="298"/>
      <c r="I648" s="298"/>
      <c r="J648" s="298"/>
      <c r="K648" s="298"/>
      <c r="L648" s="298"/>
      <c r="M648" s="298"/>
      <c r="N648" s="298"/>
      <c r="O648" s="298"/>
      <c r="P648" s="298"/>
      <c r="Q648" s="298"/>
      <c r="R648" s="298"/>
      <c r="S648" s="298"/>
      <c r="T648" s="298"/>
      <c r="U648" s="298"/>
      <c r="V648" s="298"/>
      <c r="W648" s="298"/>
    </row>
    <row r="649" spans="7:23" s="299" customFormat="1" x14ac:dyDescent="0.2"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</row>
    <row r="650" spans="7:23" s="299" customFormat="1" x14ac:dyDescent="0.2">
      <c r="G650" s="298"/>
      <c r="H650" s="298"/>
      <c r="I650" s="298"/>
      <c r="J650" s="298"/>
      <c r="K650" s="298"/>
      <c r="L650" s="298"/>
      <c r="M650" s="298"/>
      <c r="N650" s="298"/>
      <c r="O650" s="298"/>
      <c r="P650" s="298"/>
      <c r="Q650" s="298"/>
      <c r="R650" s="298"/>
      <c r="S650" s="298"/>
      <c r="T650" s="298"/>
      <c r="U650" s="298"/>
      <c r="V650" s="298"/>
      <c r="W650" s="298"/>
    </row>
    <row r="651" spans="7:23" s="299" customFormat="1" x14ac:dyDescent="0.2"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</row>
    <row r="652" spans="7:23" s="299" customFormat="1" x14ac:dyDescent="0.2">
      <c r="G652" s="298"/>
      <c r="H652" s="298"/>
      <c r="I652" s="298"/>
      <c r="J652" s="298"/>
      <c r="K652" s="298"/>
      <c r="L652" s="298"/>
      <c r="M652" s="298"/>
      <c r="N652" s="298"/>
      <c r="O652" s="298"/>
      <c r="P652" s="298"/>
      <c r="Q652" s="298"/>
      <c r="R652" s="298"/>
      <c r="S652" s="298"/>
      <c r="T652" s="298"/>
      <c r="U652" s="298"/>
      <c r="V652" s="298"/>
      <c r="W652" s="298"/>
    </row>
    <row r="653" spans="7:23" s="299" customFormat="1" x14ac:dyDescent="0.2"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</row>
    <row r="654" spans="7:23" s="299" customFormat="1" x14ac:dyDescent="0.2">
      <c r="G654" s="298"/>
      <c r="H654" s="298"/>
      <c r="I654" s="298"/>
      <c r="J654" s="298"/>
      <c r="K654" s="298"/>
      <c r="L654" s="298"/>
      <c r="M654" s="298"/>
      <c r="N654" s="298"/>
      <c r="O654" s="298"/>
      <c r="P654" s="298"/>
      <c r="Q654" s="298"/>
      <c r="R654" s="298"/>
      <c r="S654" s="298"/>
      <c r="T654" s="298"/>
      <c r="U654" s="298"/>
      <c r="V654" s="298"/>
      <c r="W654" s="298"/>
    </row>
    <row r="655" spans="7:23" s="299" customFormat="1" x14ac:dyDescent="0.2"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</row>
    <row r="656" spans="7:23" s="299" customFormat="1" x14ac:dyDescent="0.2"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</row>
    <row r="657" spans="7:23" s="299" customFormat="1" x14ac:dyDescent="0.2">
      <c r="G657" s="298"/>
      <c r="H657" s="298"/>
      <c r="I657" s="298"/>
      <c r="J657" s="298"/>
      <c r="K657" s="298"/>
      <c r="L657" s="298"/>
      <c r="M657" s="298"/>
      <c r="N657" s="298"/>
      <c r="O657" s="298"/>
      <c r="P657" s="298"/>
      <c r="Q657" s="298"/>
      <c r="R657" s="298"/>
      <c r="S657" s="298"/>
      <c r="T657" s="298"/>
      <c r="U657" s="298"/>
      <c r="V657" s="298"/>
      <c r="W657" s="298"/>
    </row>
    <row r="658" spans="7:23" s="299" customFormat="1" x14ac:dyDescent="0.2"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</row>
    <row r="659" spans="7:23" s="299" customFormat="1" x14ac:dyDescent="0.2">
      <c r="G659" s="298"/>
      <c r="H659" s="298"/>
      <c r="I659" s="298"/>
      <c r="J659" s="298"/>
      <c r="K659" s="298"/>
      <c r="L659" s="298"/>
      <c r="M659" s="298"/>
      <c r="N659" s="298"/>
      <c r="O659" s="298"/>
      <c r="P659" s="298"/>
      <c r="Q659" s="298"/>
      <c r="R659" s="298"/>
      <c r="S659" s="298"/>
      <c r="T659" s="298"/>
      <c r="U659" s="298"/>
      <c r="V659" s="298"/>
      <c r="W659" s="298"/>
    </row>
    <row r="660" spans="7:23" s="299" customFormat="1" x14ac:dyDescent="0.2"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</row>
    <row r="661" spans="7:23" s="299" customFormat="1" x14ac:dyDescent="0.2">
      <c r="G661" s="298"/>
      <c r="H661" s="298"/>
      <c r="I661" s="298"/>
      <c r="J661" s="298"/>
      <c r="K661" s="298"/>
      <c r="L661" s="298"/>
      <c r="M661" s="298"/>
      <c r="N661" s="298"/>
      <c r="O661" s="298"/>
      <c r="P661" s="298"/>
      <c r="Q661" s="298"/>
      <c r="R661" s="298"/>
      <c r="S661" s="298"/>
      <c r="T661" s="298"/>
      <c r="U661" s="298"/>
      <c r="V661" s="298"/>
      <c r="W661" s="298"/>
    </row>
    <row r="662" spans="7:23" s="299" customFormat="1" x14ac:dyDescent="0.2"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</row>
    <row r="663" spans="7:23" s="299" customFormat="1" x14ac:dyDescent="0.2">
      <c r="G663" s="298"/>
      <c r="H663" s="298"/>
      <c r="I663" s="298"/>
      <c r="J663" s="298"/>
      <c r="K663" s="298"/>
      <c r="L663" s="298"/>
      <c r="M663" s="298"/>
      <c r="N663" s="298"/>
      <c r="O663" s="298"/>
      <c r="P663" s="298"/>
      <c r="Q663" s="298"/>
      <c r="R663" s="298"/>
      <c r="S663" s="298"/>
      <c r="T663" s="298"/>
      <c r="U663" s="298"/>
      <c r="V663" s="298"/>
      <c r="W663" s="298"/>
    </row>
    <row r="664" spans="7:23" s="299" customFormat="1" x14ac:dyDescent="0.2"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</row>
    <row r="665" spans="7:23" s="299" customFormat="1" x14ac:dyDescent="0.2">
      <c r="G665" s="298"/>
      <c r="H665" s="298"/>
      <c r="I665" s="298"/>
      <c r="J665" s="298"/>
      <c r="K665" s="298"/>
      <c r="L665" s="298"/>
      <c r="M665" s="298"/>
      <c r="N665" s="298"/>
      <c r="O665" s="298"/>
      <c r="P665" s="298"/>
      <c r="Q665" s="298"/>
      <c r="R665" s="298"/>
      <c r="S665" s="298"/>
      <c r="T665" s="298"/>
      <c r="U665" s="298"/>
      <c r="V665" s="298"/>
      <c r="W665" s="298"/>
    </row>
    <row r="666" spans="7:23" s="299" customFormat="1" x14ac:dyDescent="0.2"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</row>
    <row r="667" spans="7:23" s="299" customFormat="1" x14ac:dyDescent="0.2"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</row>
    <row r="668" spans="7:23" s="299" customFormat="1" x14ac:dyDescent="0.2">
      <c r="G668" s="298"/>
      <c r="H668" s="298"/>
      <c r="I668" s="298"/>
      <c r="J668" s="298"/>
      <c r="K668" s="298"/>
      <c r="L668" s="298"/>
      <c r="M668" s="298"/>
      <c r="N668" s="298"/>
      <c r="O668" s="298"/>
      <c r="P668" s="298"/>
      <c r="Q668" s="298"/>
      <c r="R668" s="298"/>
      <c r="S668" s="298"/>
      <c r="T668" s="298"/>
      <c r="U668" s="298"/>
      <c r="V668" s="298"/>
      <c r="W668" s="298"/>
    </row>
    <row r="669" spans="7:23" s="299" customFormat="1" x14ac:dyDescent="0.2"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</row>
    <row r="670" spans="7:23" s="299" customFormat="1" x14ac:dyDescent="0.2">
      <c r="G670" s="298"/>
      <c r="H670" s="298"/>
      <c r="I670" s="298"/>
      <c r="J670" s="298"/>
      <c r="K670" s="298"/>
      <c r="L670" s="298"/>
      <c r="M670" s="298"/>
      <c r="N670" s="298"/>
      <c r="O670" s="298"/>
      <c r="P670" s="298"/>
      <c r="Q670" s="298"/>
      <c r="R670" s="298"/>
      <c r="S670" s="298"/>
      <c r="T670" s="298"/>
      <c r="U670" s="298"/>
      <c r="V670" s="298"/>
      <c r="W670" s="298"/>
    </row>
    <row r="671" spans="7:23" s="299" customFormat="1" x14ac:dyDescent="0.2"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</row>
    <row r="672" spans="7:23" s="299" customFormat="1" x14ac:dyDescent="0.2"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</row>
    <row r="673" spans="7:23" s="299" customFormat="1" x14ac:dyDescent="0.2"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</row>
    <row r="674" spans="7:23" s="299" customFormat="1" x14ac:dyDescent="0.2"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</row>
    <row r="675" spans="7:23" s="299" customFormat="1" x14ac:dyDescent="0.2"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</row>
    <row r="676" spans="7:23" s="299" customFormat="1" x14ac:dyDescent="0.2">
      <c r="G676" s="298"/>
      <c r="H676" s="298"/>
      <c r="I676" s="298"/>
      <c r="J676" s="298"/>
      <c r="K676" s="298"/>
      <c r="L676" s="298"/>
      <c r="M676" s="298"/>
      <c r="N676" s="298"/>
      <c r="O676" s="298"/>
      <c r="P676" s="298"/>
      <c r="Q676" s="298"/>
      <c r="R676" s="298"/>
      <c r="S676" s="298"/>
      <c r="T676" s="298"/>
      <c r="U676" s="298"/>
      <c r="V676" s="298"/>
      <c r="W676" s="298"/>
    </row>
    <row r="677" spans="7:23" s="299" customFormat="1" x14ac:dyDescent="0.2"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</row>
    <row r="678" spans="7:23" s="299" customFormat="1" x14ac:dyDescent="0.2">
      <c r="G678" s="298"/>
      <c r="H678" s="298"/>
      <c r="I678" s="298"/>
      <c r="J678" s="298"/>
      <c r="K678" s="298"/>
      <c r="L678" s="298"/>
      <c r="M678" s="298"/>
      <c r="N678" s="298"/>
      <c r="O678" s="298"/>
      <c r="P678" s="298"/>
      <c r="Q678" s="298"/>
      <c r="R678" s="298"/>
      <c r="S678" s="298"/>
      <c r="T678" s="298"/>
      <c r="U678" s="298"/>
      <c r="V678" s="298"/>
      <c r="W678" s="298"/>
    </row>
    <row r="679" spans="7:23" s="299" customFormat="1" x14ac:dyDescent="0.2"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</row>
    <row r="680" spans="7:23" s="299" customFormat="1" x14ac:dyDescent="0.2">
      <c r="G680" s="298"/>
      <c r="H680" s="298"/>
      <c r="I680" s="298"/>
      <c r="J680" s="298"/>
      <c r="K680" s="298"/>
      <c r="L680" s="298"/>
      <c r="M680" s="298"/>
      <c r="N680" s="298"/>
      <c r="O680" s="298"/>
      <c r="P680" s="298"/>
      <c r="Q680" s="298"/>
      <c r="R680" s="298"/>
      <c r="S680" s="298"/>
      <c r="T680" s="298"/>
      <c r="U680" s="298"/>
      <c r="V680" s="298"/>
      <c r="W680" s="298"/>
    </row>
    <row r="681" spans="7:23" s="299" customFormat="1" x14ac:dyDescent="0.2"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</row>
    <row r="682" spans="7:23" s="299" customFormat="1" x14ac:dyDescent="0.2">
      <c r="G682" s="298"/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</row>
    <row r="683" spans="7:23" s="299" customFormat="1" x14ac:dyDescent="0.2"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</row>
    <row r="684" spans="7:23" s="299" customFormat="1" x14ac:dyDescent="0.2"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</row>
    <row r="685" spans="7:23" s="299" customFormat="1" x14ac:dyDescent="0.2"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114"/>
  <sheetViews>
    <sheetView zoomScale="90" zoomScaleNormal="90" workbookViewId="0">
      <pane xSplit="3" ySplit="14" topLeftCell="D15" activePane="bottomRight" state="frozen"/>
      <selection pane="topRight" activeCell="C1" sqref="C1"/>
      <selection pane="bottomLeft" activeCell="A13" sqref="A13"/>
      <selection pane="bottomRight" activeCell="D47" sqref="D47:D49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hidden="1" customWidth="1"/>
    <col min="3" max="3" width="1.7109375" style="208" customWidth="1"/>
    <col min="4" max="4" width="19.85546875" style="209" customWidth="1"/>
    <col min="5" max="7" width="19.85546875" style="210" customWidth="1"/>
    <col min="8" max="8" width="10.140625" style="210" hidden="1" customWidth="1" outlineLevel="1"/>
    <col min="9" max="9" width="3.42578125" style="208" customWidth="1" collapsed="1"/>
    <col min="10" max="11" width="9.7109375" style="210" customWidth="1"/>
    <col min="12" max="12" width="11.85546875" style="210" hidden="1" customWidth="1"/>
    <col min="13" max="13" width="11.85546875" style="210" customWidth="1"/>
    <col min="14" max="14" width="1.7109375" style="208" customWidth="1"/>
    <col min="15" max="16" width="9.7109375" style="210" hidden="1" customWidth="1" outlineLevel="1"/>
    <col min="17" max="18" width="12.85546875" style="210" hidden="1" customWidth="1" outlineLevel="1"/>
    <col min="19" max="19" width="1.7109375" style="208" hidden="1" customWidth="1" outlineLevel="1"/>
    <col min="20" max="21" width="9.7109375" style="210" hidden="1" customWidth="1" outlineLevel="1"/>
    <col min="22" max="23" width="11.85546875" style="210" hidden="1" customWidth="1" outlineLevel="1"/>
    <col min="24" max="24" width="1.7109375" style="208" hidden="1" customWidth="1" outlineLevel="1"/>
    <col min="25" max="26" width="9.7109375" style="210" hidden="1" customWidth="1" outlineLevel="1"/>
    <col min="27" max="28" width="11.28515625" style="210" hidden="1" customWidth="1" outlineLevel="1"/>
    <col min="29" max="29" width="1.7109375" style="210" hidden="1" customWidth="1" outlineLevel="1"/>
    <col min="30" max="31" width="9.7109375" style="210" hidden="1" customWidth="1" outlineLevel="1"/>
    <col min="32" max="33" width="11.140625" style="210" hidden="1" customWidth="1" outlineLevel="1"/>
    <col min="34" max="34" width="1.7109375" style="210" customWidth="1" collapsed="1"/>
    <col min="35" max="36" width="9.7109375" style="210" customWidth="1"/>
    <col min="37" max="37" width="11.85546875" style="210" hidden="1" customWidth="1"/>
    <col min="38" max="38" width="11.85546875" style="210" customWidth="1"/>
    <col min="39" max="39" width="3.28515625" style="210" hidden="1" customWidth="1"/>
    <col min="40" max="43" width="9.7109375" style="210" hidden="1" customWidth="1" outlineLevel="1"/>
    <col min="44" max="44" width="1.7109375" style="208" hidden="1" customWidth="1" outlineLevel="1"/>
    <col min="45" max="48" width="9.7109375" style="210" hidden="1" customWidth="1" outlineLevel="1"/>
    <col min="49" max="49" width="1.7109375" style="208" hidden="1" customWidth="1" outlineLevel="1"/>
    <col min="50" max="53" width="9.7109375" style="210" hidden="1" customWidth="1" outlineLevel="1"/>
    <col min="54" max="54" width="1.7109375" style="210" hidden="1" customWidth="1" outlineLevel="1"/>
    <col min="55" max="58" width="9.7109375" style="210" hidden="1" customWidth="1" outlineLevel="1"/>
    <col min="59" max="59" width="1.7109375" style="210" hidden="1" customWidth="1" outlineLevel="1"/>
    <col min="60" max="60" width="1.7109375" style="210" hidden="1" customWidth="1"/>
    <col min="61" max="62" width="9.7109375" style="210" hidden="1" customWidth="1"/>
    <col min="63" max="63" width="11.5703125" style="210" hidden="1" customWidth="1"/>
    <col min="64" max="64" width="11.42578125" style="210" hidden="1" customWidth="1"/>
    <col min="65" max="65" width="2.5703125" style="210" hidden="1" customWidth="1"/>
    <col min="66" max="67" width="9.7109375" style="210" hidden="1" customWidth="1" outlineLevel="1"/>
    <col min="68" max="69" width="12" style="210" hidden="1" customWidth="1" outlineLevel="1"/>
    <col min="70" max="70" width="1.7109375" style="208" hidden="1" customWidth="1" outlineLevel="1"/>
    <col min="71" max="72" width="9.7109375" style="210" hidden="1" customWidth="1" outlineLevel="1"/>
    <col min="73" max="74" width="12.28515625" style="210" hidden="1" customWidth="1" outlineLevel="1"/>
    <col min="75" max="75" width="1.7109375" style="208" hidden="1" customWidth="1" outlineLevel="1"/>
    <col min="76" max="77" width="9.7109375" style="210" hidden="1" customWidth="1" outlineLevel="1"/>
    <col min="78" max="79" width="12" style="210" hidden="1" customWidth="1" outlineLevel="1"/>
    <col min="80" max="80" width="1.7109375" style="210" hidden="1" customWidth="1" outlineLevel="1"/>
    <col min="81" max="82" width="9.7109375" style="210" hidden="1" customWidth="1" outlineLevel="1"/>
    <col min="83" max="84" width="13.7109375" style="210" hidden="1" customWidth="1" outlineLevel="1"/>
    <col min="85" max="85" width="1.7109375" style="210" hidden="1" customWidth="1"/>
    <col min="86" max="87" width="9.7109375" style="210" hidden="1" customWidth="1"/>
    <col min="88" max="88" width="11.28515625" style="210" hidden="1" customWidth="1"/>
    <col min="89" max="89" width="13.28515625" style="210" hidden="1" customWidth="1"/>
    <col min="90" max="90" width="8.85546875" style="210" hidden="1" customWidth="1"/>
    <col min="91" max="92" width="9.7109375" style="210" hidden="1" customWidth="1" outlineLevel="1"/>
    <col min="93" max="94" width="12.42578125" style="210" hidden="1" customWidth="1" outlineLevel="1"/>
    <col min="95" max="95" width="1.7109375" style="208" hidden="1" customWidth="1" outlineLevel="1"/>
    <col min="96" max="97" width="9.7109375" style="210" hidden="1" customWidth="1" outlineLevel="1"/>
    <col min="98" max="99" width="12.7109375" style="210" hidden="1" customWidth="1" outlineLevel="1"/>
    <col min="100" max="100" width="1.7109375" style="208" hidden="1" customWidth="1" outlineLevel="1"/>
    <col min="101" max="102" width="9.7109375" style="210" hidden="1" customWidth="1" outlineLevel="1"/>
    <col min="103" max="104" width="12.28515625" style="210" hidden="1" customWidth="1" outlineLevel="1"/>
    <col min="105" max="105" width="1.7109375" style="210" hidden="1" customWidth="1" outlineLevel="1"/>
    <col min="106" max="107" width="9.7109375" style="210" hidden="1" customWidth="1" outlineLevel="1"/>
    <col min="108" max="109" width="13.5703125" style="210" hidden="1" customWidth="1" outlineLevel="1"/>
    <col min="110" max="110" width="1.7109375" style="210" customWidth="1" collapsed="1"/>
    <col min="111" max="112" width="9.7109375" style="210" customWidth="1"/>
    <col min="113" max="113" width="13" style="210" hidden="1" customWidth="1"/>
    <col min="114" max="114" width="12.7109375" style="210" customWidth="1"/>
    <col min="115" max="16384" width="8.85546875" style="210"/>
  </cols>
  <sheetData>
    <row r="1" spans="1:114" x14ac:dyDescent="0.25">
      <c r="A1" s="207" t="s">
        <v>5</v>
      </c>
      <c r="B1" s="207"/>
    </row>
    <row r="2" spans="1:114" ht="13.9" customHeight="1" x14ac:dyDescent="0.25">
      <c r="A2" s="207"/>
      <c r="B2" s="207"/>
    </row>
    <row r="3" spans="1:114" x14ac:dyDescent="0.25">
      <c r="A3" s="211" t="s">
        <v>174</v>
      </c>
      <c r="B3" s="211"/>
      <c r="D3" s="333" t="str">
        <f>+Opleidingseis!$C$5</f>
        <v>MBO | LIFE College</v>
      </c>
      <c r="E3" s="333"/>
      <c r="F3" s="333"/>
      <c r="G3" s="333"/>
      <c r="H3" s="212"/>
      <c r="I3" s="212"/>
      <c r="J3" s="212"/>
      <c r="K3" s="212"/>
      <c r="L3" s="212"/>
      <c r="M3" s="21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F3" s="242"/>
      <c r="AR3" s="210"/>
      <c r="AW3" s="210"/>
      <c r="BE3" s="242"/>
      <c r="BR3" s="210"/>
      <c r="BW3" s="210"/>
      <c r="CE3" s="242"/>
      <c r="CQ3" s="210"/>
      <c r="CV3" s="210"/>
      <c r="DD3" s="242"/>
    </row>
    <row r="4" spans="1:114" x14ac:dyDescent="0.25">
      <c r="A4" s="211" t="s">
        <v>23</v>
      </c>
      <c r="B4" s="211"/>
      <c r="D4" s="333" t="str">
        <f>Examenprogramma!B3</f>
        <v>Schiedam</v>
      </c>
      <c r="E4" s="333"/>
      <c r="F4" s="333"/>
      <c r="G4" s="333"/>
      <c r="H4" s="212"/>
      <c r="I4" s="212"/>
      <c r="J4" s="212"/>
      <c r="K4" s="212"/>
      <c r="L4" s="212"/>
      <c r="M4" s="21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R4" s="210"/>
      <c r="AW4" s="210"/>
      <c r="BR4" s="210"/>
      <c r="BW4" s="210"/>
      <c r="CQ4" s="210"/>
      <c r="CV4" s="210"/>
    </row>
    <row r="5" spans="1:114" x14ac:dyDescent="0.25">
      <c r="A5" s="211" t="s">
        <v>27</v>
      </c>
      <c r="B5" s="211"/>
      <c r="D5" s="333" t="str">
        <f>Opleidingseis!F3</f>
        <v>Vakbekwaam medewerker voeding en technologie</v>
      </c>
      <c r="E5" s="333"/>
      <c r="F5" s="333"/>
      <c r="G5" s="333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</row>
    <row r="6" spans="1:114" x14ac:dyDescent="0.25">
      <c r="A6" s="211" t="s">
        <v>173</v>
      </c>
      <c r="B6" s="211"/>
      <c r="D6" s="333" t="str">
        <f>Opleidingseis!C3</f>
        <v>2018-2019</v>
      </c>
      <c r="E6" s="333"/>
      <c r="F6" s="333"/>
      <c r="G6" s="333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</row>
    <row r="7" spans="1:114" x14ac:dyDescent="0.25">
      <c r="A7" s="211" t="s">
        <v>172</v>
      </c>
      <c r="B7" s="211"/>
      <c r="D7" s="333" t="str">
        <f>Opleidingseis!H5</f>
        <v>Voeding 23173 (Vakbekwaam medewerker voeding en technologie)</v>
      </c>
      <c r="E7" s="333"/>
      <c r="F7" s="333"/>
      <c r="G7" s="333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</row>
    <row r="8" spans="1:114" x14ac:dyDescent="0.25">
      <c r="A8" s="211" t="s">
        <v>170</v>
      </c>
      <c r="B8" s="211"/>
      <c r="D8" s="333">
        <f>Opleidingseis!F5</f>
        <v>25461</v>
      </c>
      <c r="E8" s="333"/>
      <c r="F8" s="333"/>
      <c r="G8" s="333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</row>
    <row r="9" spans="1:114" x14ac:dyDescent="0.25">
      <c r="A9" s="211" t="s">
        <v>168</v>
      </c>
      <c r="B9" s="211"/>
      <c r="D9" s="333" t="str">
        <f>Opleidingseis!C7</f>
        <v>BBL</v>
      </c>
      <c r="E9" s="333"/>
      <c r="F9" s="333"/>
      <c r="G9" s="333"/>
      <c r="H9" s="212"/>
      <c r="I9" s="212"/>
      <c r="J9" s="212"/>
      <c r="K9" s="212"/>
      <c r="L9" s="212"/>
      <c r="M9" s="21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R9" s="210"/>
      <c r="AW9" s="210"/>
      <c r="BR9" s="210"/>
      <c r="BW9" s="210"/>
      <c r="CQ9" s="210"/>
      <c r="CV9" s="210"/>
    </row>
    <row r="10" spans="1:114" x14ac:dyDescent="0.25">
      <c r="A10" s="211" t="s">
        <v>169</v>
      </c>
      <c r="B10" s="211"/>
      <c r="D10" s="333">
        <f>Opleidingseis!D7</f>
        <v>3</v>
      </c>
      <c r="E10" s="333"/>
      <c r="F10" s="333"/>
      <c r="G10" s="333"/>
      <c r="H10" s="212"/>
      <c r="I10" s="212"/>
      <c r="J10" s="300"/>
      <c r="K10" s="300"/>
      <c r="L10" s="300"/>
      <c r="M10" s="300"/>
      <c r="N10" s="218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4"/>
      <c r="AD10" s="244"/>
      <c r="AE10" s="244"/>
      <c r="AF10" s="244"/>
      <c r="AG10" s="24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8"/>
      <c r="CI10" s="258"/>
      <c r="CJ10" s="258"/>
      <c r="CK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G10" s="317"/>
      <c r="DH10" s="317"/>
      <c r="DI10" s="317"/>
      <c r="DJ10" s="317"/>
    </row>
    <row r="11" spans="1:114" x14ac:dyDescent="0.25">
      <c r="A11" s="211" t="s">
        <v>929</v>
      </c>
      <c r="D11" s="333">
        <f>Opleidingseis!D5</f>
        <v>2</v>
      </c>
      <c r="E11" s="333"/>
      <c r="F11" s="333"/>
      <c r="G11" s="333"/>
      <c r="H11" s="212"/>
      <c r="I11" s="212"/>
      <c r="J11" s="212"/>
      <c r="K11" s="212"/>
      <c r="L11" s="212"/>
      <c r="M11" s="212"/>
    </row>
    <row r="12" spans="1:114" s="302" customFormat="1" ht="14.45" customHeight="1" x14ac:dyDescent="0.2">
      <c r="A12" s="213"/>
      <c r="B12" s="391" t="s">
        <v>215</v>
      </c>
      <c r="C12" s="214"/>
      <c r="D12" s="384" t="s">
        <v>213</v>
      </c>
      <c r="E12" s="381" t="s">
        <v>213</v>
      </c>
      <c r="F12" s="381" t="s">
        <v>213</v>
      </c>
      <c r="G12" s="381" t="s">
        <v>213</v>
      </c>
      <c r="H12" s="381" t="s">
        <v>213</v>
      </c>
      <c r="I12" s="214"/>
      <c r="J12" s="377" t="s">
        <v>26</v>
      </c>
      <c r="K12" s="378"/>
      <c r="L12" s="378"/>
      <c r="M12" s="301">
        <v>1</v>
      </c>
      <c r="N12" s="214"/>
      <c r="O12" s="373" t="s">
        <v>212</v>
      </c>
      <c r="P12" s="374"/>
      <c r="Q12" s="374"/>
      <c r="R12" s="245" t="s">
        <v>930</v>
      </c>
      <c r="S12" s="214"/>
      <c r="T12" s="373" t="s">
        <v>212</v>
      </c>
      <c r="U12" s="374"/>
      <c r="V12" s="374"/>
      <c r="W12" s="245" t="s">
        <v>931</v>
      </c>
      <c r="X12" s="214"/>
      <c r="Y12" s="373" t="s">
        <v>212</v>
      </c>
      <c r="Z12" s="374"/>
      <c r="AA12" s="374"/>
      <c r="AB12" s="245" t="s">
        <v>932</v>
      </c>
      <c r="AC12" s="246"/>
      <c r="AD12" s="373" t="str">
        <f>+Y12</f>
        <v>Periode</v>
      </c>
      <c r="AE12" s="374"/>
      <c r="AF12" s="374"/>
      <c r="AG12" s="245" t="s">
        <v>933</v>
      </c>
      <c r="AH12" s="246"/>
      <c r="AI12" s="371" t="s">
        <v>26</v>
      </c>
      <c r="AJ12" s="372"/>
      <c r="AK12" s="372"/>
      <c r="AL12" s="255">
        <v>2</v>
      </c>
      <c r="AM12" s="214"/>
      <c r="AN12" s="371" t="s">
        <v>212</v>
      </c>
      <c r="AO12" s="372"/>
      <c r="AP12" s="372"/>
      <c r="AQ12" s="255" t="s">
        <v>934</v>
      </c>
      <c r="AR12" s="214"/>
      <c r="AS12" s="371" t="s">
        <v>212</v>
      </c>
      <c r="AT12" s="372"/>
      <c r="AU12" s="372"/>
      <c r="AV12" s="255" t="s">
        <v>935</v>
      </c>
      <c r="AW12" s="214"/>
      <c r="AX12" s="371" t="s">
        <v>212</v>
      </c>
      <c r="AY12" s="372"/>
      <c r="AZ12" s="372"/>
      <c r="BA12" s="255" t="s">
        <v>936</v>
      </c>
      <c r="BB12" s="246"/>
      <c r="BC12" s="371" t="str">
        <f>+AX12</f>
        <v>Periode</v>
      </c>
      <c r="BD12" s="372"/>
      <c r="BE12" s="372"/>
      <c r="BF12" s="255" t="s">
        <v>937</v>
      </c>
      <c r="BG12" s="246"/>
      <c r="BH12" s="246"/>
      <c r="BI12" s="369" t="s">
        <v>26</v>
      </c>
      <c r="BJ12" s="370"/>
      <c r="BK12" s="370"/>
      <c r="BL12" s="257">
        <v>3</v>
      </c>
      <c r="BM12" s="214"/>
      <c r="BN12" s="369" t="s">
        <v>212</v>
      </c>
      <c r="BO12" s="370"/>
      <c r="BP12" s="370"/>
      <c r="BQ12" s="257" t="s">
        <v>938</v>
      </c>
      <c r="BR12" s="214"/>
      <c r="BS12" s="369" t="s">
        <v>212</v>
      </c>
      <c r="BT12" s="370"/>
      <c r="BU12" s="370"/>
      <c r="BV12" s="257" t="s">
        <v>939</v>
      </c>
      <c r="BW12" s="214"/>
      <c r="BX12" s="369" t="s">
        <v>212</v>
      </c>
      <c r="BY12" s="370"/>
      <c r="BZ12" s="370"/>
      <c r="CA12" s="257" t="s">
        <v>940</v>
      </c>
      <c r="CB12" s="246"/>
      <c r="CC12" s="369" t="str">
        <f>+BX12</f>
        <v>Periode</v>
      </c>
      <c r="CD12" s="370"/>
      <c r="CE12" s="370"/>
      <c r="CF12" s="257" t="s">
        <v>941</v>
      </c>
      <c r="CG12" s="246"/>
      <c r="CH12" s="362" t="s">
        <v>919</v>
      </c>
      <c r="CI12" s="363"/>
      <c r="CJ12" s="363"/>
      <c r="CK12" s="259">
        <v>4</v>
      </c>
      <c r="CM12" s="362" t="s">
        <v>212</v>
      </c>
      <c r="CN12" s="363"/>
      <c r="CO12" s="363"/>
      <c r="CP12" s="259" t="s">
        <v>942</v>
      </c>
      <c r="CQ12" s="214"/>
      <c r="CR12" s="362" t="s">
        <v>212</v>
      </c>
      <c r="CS12" s="363"/>
      <c r="CT12" s="363"/>
      <c r="CU12" s="259" t="s">
        <v>943</v>
      </c>
      <c r="CV12" s="214"/>
      <c r="CW12" s="362" t="s">
        <v>212</v>
      </c>
      <c r="CX12" s="363"/>
      <c r="CY12" s="363"/>
      <c r="CZ12" s="259" t="s">
        <v>944</v>
      </c>
      <c r="DA12" s="246"/>
      <c r="DB12" s="362" t="str">
        <f>+CW12</f>
        <v>Periode</v>
      </c>
      <c r="DC12" s="363"/>
      <c r="DD12" s="363"/>
      <c r="DE12" s="259" t="s">
        <v>945</v>
      </c>
      <c r="DF12" s="246"/>
      <c r="DG12" s="393" t="s">
        <v>36</v>
      </c>
      <c r="DH12" s="394"/>
      <c r="DI12" s="394"/>
      <c r="DJ12" s="318"/>
    </row>
    <row r="13" spans="1:114" s="302" customFormat="1" ht="14.45" customHeight="1" x14ac:dyDescent="0.2">
      <c r="A13" s="379" t="s">
        <v>2</v>
      </c>
      <c r="B13" s="392"/>
      <c r="C13" s="215"/>
      <c r="D13" s="385"/>
      <c r="E13" s="382"/>
      <c r="F13" s="382"/>
      <c r="G13" s="382"/>
      <c r="H13" s="382"/>
      <c r="I13" s="215"/>
      <c r="J13" s="375" t="s">
        <v>227</v>
      </c>
      <c r="K13" s="375" t="s">
        <v>0</v>
      </c>
      <c r="L13" s="375" t="s">
        <v>219</v>
      </c>
      <c r="M13" s="375" t="s">
        <v>22</v>
      </c>
      <c r="N13" s="247"/>
      <c r="O13" s="375" t="s">
        <v>227</v>
      </c>
      <c r="P13" s="375" t="s">
        <v>0</v>
      </c>
      <c r="Q13" s="375" t="s">
        <v>219</v>
      </c>
      <c r="R13" s="375" t="s">
        <v>22</v>
      </c>
      <c r="S13" s="247"/>
      <c r="T13" s="375" t="s">
        <v>227</v>
      </c>
      <c r="U13" s="375" t="s">
        <v>0</v>
      </c>
      <c r="V13" s="375" t="s">
        <v>219</v>
      </c>
      <c r="W13" s="375" t="s">
        <v>22</v>
      </c>
      <c r="X13" s="247"/>
      <c r="Y13" s="375" t="s">
        <v>227</v>
      </c>
      <c r="Z13" s="375" t="s">
        <v>0</v>
      </c>
      <c r="AA13" s="375" t="s">
        <v>219</v>
      </c>
      <c r="AB13" s="375" t="s">
        <v>22</v>
      </c>
      <c r="AC13" s="248"/>
      <c r="AD13" s="375" t="s">
        <v>227</v>
      </c>
      <c r="AE13" s="375" t="s">
        <v>0</v>
      </c>
      <c r="AF13" s="375" t="s">
        <v>219</v>
      </c>
      <c r="AG13" s="375" t="s">
        <v>22</v>
      </c>
      <c r="AH13" s="248"/>
      <c r="AI13" s="365" t="s">
        <v>227</v>
      </c>
      <c r="AJ13" s="365" t="s">
        <v>0</v>
      </c>
      <c r="AK13" s="365" t="s">
        <v>219</v>
      </c>
      <c r="AL13" s="365" t="s">
        <v>22</v>
      </c>
      <c r="AM13" s="247"/>
      <c r="AN13" s="365" t="s">
        <v>227</v>
      </c>
      <c r="AO13" s="365" t="s">
        <v>0</v>
      </c>
      <c r="AP13" s="365" t="s">
        <v>219</v>
      </c>
      <c r="AQ13" s="365" t="s">
        <v>22</v>
      </c>
      <c r="AR13" s="247"/>
      <c r="AS13" s="365" t="s">
        <v>227</v>
      </c>
      <c r="AT13" s="365" t="s">
        <v>0</v>
      </c>
      <c r="AU13" s="365" t="s">
        <v>219</v>
      </c>
      <c r="AV13" s="365" t="s">
        <v>22</v>
      </c>
      <c r="AW13" s="247"/>
      <c r="AX13" s="365" t="s">
        <v>227</v>
      </c>
      <c r="AY13" s="365" t="s">
        <v>0</v>
      </c>
      <c r="AZ13" s="365" t="s">
        <v>219</v>
      </c>
      <c r="BA13" s="365" t="s">
        <v>22</v>
      </c>
      <c r="BB13" s="248"/>
      <c r="BC13" s="365" t="s">
        <v>227</v>
      </c>
      <c r="BD13" s="365" t="s">
        <v>0</v>
      </c>
      <c r="BE13" s="365" t="s">
        <v>219</v>
      </c>
      <c r="BF13" s="365" t="s">
        <v>22</v>
      </c>
      <c r="BG13" s="248"/>
      <c r="BH13" s="248"/>
      <c r="BI13" s="376" t="s">
        <v>227</v>
      </c>
      <c r="BJ13" s="376" t="s">
        <v>0</v>
      </c>
      <c r="BK13" s="376" t="s">
        <v>219</v>
      </c>
      <c r="BL13" s="376" t="s">
        <v>22</v>
      </c>
      <c r="BM13" s="247"/>
      <c r="BN13" s="376" t="s">
        <v>227</v>
      </c>
      <c r="BO13" s="376" t="s">
        <v>0</v>
      </c>
      <c r="BP13" s="376" t="s">
        <v>219</v>
      </c>
      <c r="BQ13" s="376" t="s">
        <v>22</v>
      </c>
      <c r="BR13" s="247"/>
      <c r="BS13" s="376" t="s">
        <v>227</v>
      </c>
      <c r="BT13" s="376" t="s">
        <v>0</v>
      </c>
      <c r="BU13" s="376" t="s">
        <v>219</v>
      </c>
      <c r="BV13" s="376" t="s">
        <v>22</v>
      </c>
      <c r="BW13" s="247"/>
      <c r="BX13" s="376" t="s">
        <v>227</v>
      </c>
      <c r="BY13" s="376" t="s">
        <v>0</v>
      </c>
      <c r="BZ13" s="376" t="s">
        <v>219</v>
      </c>
      <c r="CA13" s="376" t="s">
        <v>22</v>
      </c>
      <c r="CB13" s="248"/>
      <c r="CC13" s="376" t="s">
        <v>227</v>
      </c>
      <c r="CD13" s="376" t="s">
        <v>0</v>
      </c>
      <c r="CE13" s="376" t="s">
        <v>219</v>
      </c>
      <c r="CF13" s="376" t="s">
        <v>22</v>
      </c>
      <c r="CG13" s="248"/>
      <c r="CH13" s="364" t="s">
        <v>227</v>
      </c>
      <c r="CI13" s="364" t="s">
        <v>0</v>
      </c>
      <c r="CJ13" s="364" t="s">
        <v>219</v>
      </c>
      <c r="CK13" s="364" t="s">
        <v>22</v>
      </c>
      <c r="CM13" s="364" t="s">
        <v>227</v>
      </c>
      <c r="CN13" s="364" t="s">
        <v>0</v>
      </c>
      <c r="CO13" s="364" t="s">
        <v>219</v>
      </c>
      <c r="CP13" s="364" t="s">
        <v>22</v>
      </c>
      <c r="CQ13" s="247"/>
      <c r="CR13" s="364" t="s">
        <v>227</v>
      </c>
      <c r="CS13" s="364" t="s">
        <v>0</v>
      </c>
      <c r="CT13" s="364" t="s">
        <v>219</v>
      </c>
      <c r="CU13" s="364" t="s">
        <v>22</v>
      </c>
      <c r="CV13" s="247"/>
      <c r="CW13" s="364" t="s">
        <v>227</v>
      </c>
      <c r="CX13" s="364" t="s">
        <v>0</v>
      </c>
      <c r="CY13" s="364" t="s">
        <v>219</v>
      </c>
      <c r="CZ13" s="364" t="s">
        <v>22</v>
      </c>
      <c r="DA13" s="248"/>
      <c r="DB13" s="364" t="s">
        <v>227</v>
      </c>
      <c r="DC13" s="364" t="s">
        <v>0</v>
      </c>
      <c r="DD13" s="364" t="s">
        <v>219</v>
      </c>
      <c r="DE13" s="364" t="s">
        <v>22</v>
      </c>
      <c r="DF13" s="248"/>
      <c r="DG13" s="387" t="s">
        <v>227</v>
      </c>
      <c r="DH13" s="387" t="s">
        <v>0</v>
      </c>
      <c r="DI13" s="387" t="s">
        <v>219</v>
      </c>
      <c r="DJ13" s="387" t="s">
        <v>22</v>
      </c>
    </row>
    <row r="14" spans="1:114" s="249" customFormat="1" ht="12" x14ac:dyDescent="0.25">
      <c r="A14" s="380"/>
      <c r="B14" s="392"/>
      <c r="C14" s="216"/>
      <c r="D14" s="386"/>
      <c r="E14" s="383"/>
      <c r="F14" s="383"/>
      <c r="G14" s="383"/>
      <c r="H14" s="383"/>
      <c r="I14" s="216"/>
      <c r="J14" s="375"/>
      <c r="K14" s="375"/>
      <c r="L14" s="375"/>
      <c r="M14" s="375"/>
      <c r="N14" s="216"/>
      <c r="O14" s="375"/>
      <c r="P14" s="375"/>
      <c r="Q14" s="375"/>
      <c r="R14" s="375"/>
      <c r="S14" s="216"/>
      <c r="T14" s="375"/>
      <c r="U14" s="375"/>
      <c r="V14" s="375"/>
      <c r="W14" s="375"/>
      <c r="X14" s="216"/>
      <c r="Y14" s="375"/>
      <c r="Z14" s="375"/>
      <c r="AA14" s="375"/>
      <c r="AB14" s="375"/>
      <c r="AD14" s="375"/>
      <c r="AE14" s="375"/>
      <c r="AF14" s="375"/>
      <c r="AG14" s="375"/>
      <c r="AI14" s="365"/>
      <c r="AJ14" s="365"/>
      <c r="AK14" s="365"/>
      <c r="AL14" s="365"/>
      <c r="AM14" s="216"/>
      <c r="AN14" s="365"/>
      <c r="AO14" s="365"/>
      <c r="AP14" s="365"/>
      <c r="AQ14" s="365"/>
      <c r="AR14" s="216"/>
      <c r="AS14" s="365"/>
      <c r="AT14" s="365"/>
      <c r="AU14" s="365"/>
      <c r="AV14" s="365"/>
      <c r="AW14" s="216"/>
      <c r="AX14" s="365"/>
      <c r="AY14" s="365"/>
      <c r="AZ14" s="365"/>
      <c r="BA14" s="365"/>
      <c r="BC14" s="365"/>
      <c r="BD14" s="365"/>
      <c r="BE14" s="365"/>
      <c r="BF14" s="365"/>
      <c r="BI14" s="376"/>
      <c r="BJ14" s="376"/>
      <c r="BK14" s="376"/>
      <c r="BL14" s="376"/>
      <c r="BM14" s="216"/>
      <c r="BN14" s="376"/>
      <c r="BO14" s="376"/>
      <c r="BP14" s="376"/>
      <c r="BQ14" s="376"/>
      <c r="BR14" s="216"/>
      <c r="BS14" s="376"/>
      <c r="BT14" s="376"/>
      <c r="BU14" s="376"/>
      <c r="BV14" s="376"/>
      <c r="BW14" s="216"/>
      <c r="BX14" s="376"/>
      <c r="BY14" s="376"/>
      <c r="BZ14" s="376"/>
      <c r="CA14" s="376"/>
      <c r="CC14" s="376"/>
      <c r="CD14" s="376"/>
      <c r="CE14" s="376"/>
      <c r="CF14" s="376"/>
      <c r="CH14" s="364"/>
      <c r="CI14" s="364"/>
      <c r="CJ14" s="364"/>
      <c r="CK14" s="364"/>
      <c r="CM14" s="364"/>
      <c r="CN14" s="364"/>
      <c r="CO14" s="364"/>
      <c r="CP14" s="364"/>
      <c r="CQ14" s="216"/>
      <c r="CR14" s="364"/>
      <c r="CS14" s="364"/>
      <c r="CT14" s="364"/>
      <c r="CU14" s="364"/>
      <c r="CV14" s="216"/>
      <c r="CW14" s="364"/>
      <c r="CX14" s="364"/>
      <c r="CY14" s="364"/>
      <c r="CZ14" s="364"/>
      <c r="DB14" s="364"/>
      <c r="DC14" s="364"/>
      <c r="DD14" s="364"/>
      <c r="DE14" s="364"/>
      <c r="DG14" s="387"/>
      <c r="DH14" s="387"/>
      <c r="DI14" s="387"/>
      <c r="DJ14" s="387"/>
    </row>
    <row r="15" spans="1:114" s="208" customFormat="1" x14ac:dyDescent="0.25">
      <c r="A15" s="217"/>
      <c r="B15" s="217"/>
      <c r="D15" s="218"/>
    </row>
    <row r="16" spans="1:114" s="250" customFormat="1" ht="30" x14ac:dyDescent="0.25">
      <c r="A16" s="219" t="s">
        <v>3</v>
      </c>
      <c r="B16" s="220" t="s">
        <v>215</v>
      </c>
      <c r="C16" s="221"/>
      <c r="D16" s="222"/>
      <c r="E16" s="223"/>
      <c r="F16" s="223"/>
      <c r="G16" s="223"/>
      <c r="H16" s="223"/>
      <c r="I16" s="221"/>
      <c r="J16" s="238"/>
      <c r="K16" s="238"/>
      <c r="L16" s="238"/>
      <c r="M16" s="238"/>
      <c r="N16" s="221"/>
      <c r="O16" s="238"/>
      <c r="P16" s="238"/>
      <c r="Q16" s="238"/>
      <c r="R16" s="238"/>
      <c r="S16" s="221"/>
      <c r="T16" s="238"/>
      <c r="U16" s="238"/>
      <c r="V16" s="238"/>
      <c r="W16" s="238"/>
      <c r="X16" s="221"/>
      <c r="Y16" s="238"/>
      <c r="Z16" s="238"/>
      <c r="AA16" s="238"/>
      <c r="AB16" s="238"/>
      <c r="AD16" s="251"/>
      <c r="AE16" s="251"/>
      <c r="AF16" s="251"/>
      <c r="AG16" s="251"/>
      <c r="AI16" s="238"/>
      <c r="AJ16" s="238"/>
      <c r="AK16" s="238"/>
      <c r="AL16" s="238"/>
      <c r="AM16" s="221"/>
      <c r="AN16" s="238"/>
      <c r="AO16" s="238"/>
      <c r="AP16" s="238"/>
      <c r="AQ16" s="238"/>
      <c r="AR16" s="221"/>
      <c r="AS16" s="238"/>
      <c r="AT16" s="238"/>
      <c r="AU16" s="238"/>
      <c r="AV16" s="238"/>
      <c r="AW16" s="221"/>
      <c r="AX16" s="238"/>
      <c r="AY16" s="238"/>
      <c r="AZ16" s="238"/>
      <c r="BA16" s="238"/>
      <c r="BC16" s="251"/>
      <c r="BD16" s="251"/>
      <c r="BE16" s="251"/>
      <c r="BF16" s="251"/>
      <c r="BI16" s="238"/>
      <c r="BJ16" s="238"/>
      <c r="BK16" s="238"/>
      <c r="BL16" s="238"/>
      <c r="BM16" s="221"/>
      <c r="BN16" s="238"/>
      <c r="BO16" s="238"/>
      <c r="BP16" s="238"/>
      <c r="BQ16" s="238"/>
      <c r="BR16" s="221"/>
      <c r="BS16" s="238"/>
      <c r="BT16" s="238"/>
      <c r="BU16" s="238"/>
      <c r="BV16" s="238"/>
      <c r="BW16" s="221"/>
      <c r="BX16" s="238"/>
      <c r="BY16" s="238"/>
      <c r="BZ16" s="238"/>
      <c r="CA16" s="238"/>
      <c r="CC16" s="251"/>
      <c r="CD16" s="251"/>
      <c r="CE16" s="251"/>
      <c r="CF16" s="251"/>
      <c r="CH16" s="251"/>
      <c r="CI16" s="251"/>
      <c r="CJ16" s="251"/>
      <c r="CK16" s="251"/>
      <c r="CM16" s="238"/>
      <c r="CN16" s="238"/>
      <c r="CO16" s="238"/>
      <c r="CP16" s="238"/>
      <c r="CQ16" s="221"/>
      <c r="CR16" s="238"/>
      <c r="CS16" s="238"/>
      <c r="CT16" s="238"/>
      <c r="CU16" s="238"/>
      <c r="CV16" s="221"/>
      <c r="CW16" s="238"/>
      <c r="CX16" s="238"/>
      <c r="CY16" s="238"/>
      <c r="CZ16" s="238"/>
      <c r="DB16" s="251"/>
      <c r="DC16" s="251"/>
      <c r="DD16" s="251"/>
      <c r="DE16" s="251"/>
      <c r="DG16" s="251"/>
      <c r="DH16" s="251"/>
      <c r="DI16" s="251"/>
      <c r="DJ16" s="251"/>
    </row>
    <row r="17" spans="1:114" x14ac:dyDescent="0.25">
      <c r="A17" s="224" t="s">
        <v>976</v>
      </c>
      <c r="B17" s="224"/>
      <c r="D17" s="225" t="s">
        <v>957</v>
      </c>
      <c r="E17" s="226" t="s">
        <v>958</v>
      </c>
      <c r="F17" s="226" t="s">
        <v>959</v>
      </c>
      <c r="G17" s="226" t="s">
        <v>960</v>
      </c>
      <c r="H17" s="226"/>
      <c r="J17" s="232">
        <v>30</v>
      </c>
      <c r="K17" s="236"/>
      <c r="L17" s="236"/>
      <c r="M17" s="232">
        <f>SUM(R17,W17,AB17,AG17)</f>
        <v>0</v>
      </c>
      <c r="O17" s="232"/>
      <c r="P17" s="236"/>
      <c r="Q17" s="236"/>
      <c r="R17" s="232"/>
      <c r="T17" s="232"/>
      <c r="U17" s="236"/>
      <c r="V17" s="236"/>
      <c r="W17" s="232"/>
      <c r="Y17" s="232"/>
      <c r="Z17" s="236"/>
      <c r="AA17" s="236"/>
      <c r="AB17" s="232"/>
      <c r="AD17" s="232"/>
      <c r="AE17" s="236"/>
      <c r="AF17" s="236"/>
      <c r="AG17" s="232"/>
      <c r="AI17" s="232">
        <v>30</v>
      </c>
      <c r="AJ17" s="236"/>
      <c r="AK17" s="236"/>
      <c r="AL17" s="232">
        <f>SUM(AQ17,AV17,BA17,BF17)</f>
        <v>0</v>
      </c>
      <c r="AM17" s="208"/>
      <c r="AN17" s="232"/>
      <c r="AO17" s="236"/>
      <c r="AP17" s="236"/>
      <c r="AQ17" s="232"/>
      <c r="AS17" s="232"/>
      <c r="AT17" s="236"/>
      <c r="AU17" s="236"/>
      <c r="AV17" s="232"/>
      <c r="AX17" s="232"/>
      <c r="AY17" s="236"/>
      <c r="AZ17" s="236"/>
      <c r="BA17" s="232"/>
      <c r="BC17" s="232"/>
      <c r="BD17" s="236"/>
      <c r="BE17" s="236"/>
      <c r="BF17" s="232"/>
      <c r="BI17" s="232">
        <f>SUM(BN17,BS17,BX17,CC17)</f>
        <v>0</v>
      </c>
      <c r="BJ17" s="236"/>
      <c r="BK17" s="236"/>
      <c r="BL17" s="232">
        <f>SUM(BQ17,BV17,CA17,CF17)</f>
        <v>0</v>
      </c>
      <c r="BM17" s="208"/>
      <c r="BN17" s="232"/>
      <c r="BO17" s="236"/>
      <c r="BP17" s="236"/>
      <c r="BQ17" s="232"/>
      <c r="BS17" s="232"/>
      <c r="BT17" s="236"/>
      <c r="BU17" s="236"/>
      <c r="BV17" s="232"/>
      <c r="BX17" s="232"/>
      <c r="BY17" s="236"/>
      <c r="BZ17" s="236"/>
      <c r="CA17" s="232"/>
      <c r="CC17" s="232"/>
      <c r="CD17" s="236"/>
      <c r="CE17" s="236"/>
      <c r="CF17" s="232"/>
      <c r="CH17" s="232">
        <f>SUM(CM17,CR17,CW17,DB17)</f>
        <v>0</v>
      </c>
      <c r="CI17" s="236"/>
      <c r="CJ17" s="236"/>
      <c r="CK17" s="232">
        <f>SUM(CP17,CU17,CZ17,DE17)</f>
        <v>0</v>
      </c>
      <c r="CM17" s="232"/>
      <c r="CN17" s="236"/>
      <c r="CO17" s="236"/>
      <c r="CP17" s="232"/>
      <c r="CR17" s="232"/>
      <c r="CS17" s="236"/>
      <c r="CT17" s="236"/>
      <c r="CU17" s="232"/>
      <c r="CW17" s="232"/>
      <c r="CX17" s="236"/>
      <c r="CY17" s="236"/>
      <c r="CZ17" s="232"/>
      <c r="DB17" s="232"/>
      <c r="DC17" s="236"/>
      <c r="DD17" s="236"/>
      <c r="DE17" s="232"/>
      <c r="DG17" s="232">
        <f>SUM(J17,AI17,BH17,CH17)</f>
        <v>60</v>
      </c>
      <c r="DH17" s="236"/>
      <c r="DI17" s="236"/>
      <c r="DJ17" s="232">
        <f>SUM(AL17,BK17,CK17)</f>
        <v>0</v>
      </c>
    </row>
    <row r="18" spans="1:114" x14ac:dyDescent="0.25">
      <c r="A18" s="224" t="s">
        <v>961</v>
      </c>
      <c r="B18" s="224"/>
      <c r="D18" s="225" t="s">
        <v>961</v>
      </c>
      <c r="E18" s="226"/>
      <c r="F18" s="226"/>
      <c r="G18" s="226"/>
      <c r="H18" s="226"/>
      <c r="J18" s="232">
        <v>30</v>
      </c>
      <c r="K18" s="236"/>
      <c r="L18" s="236"/>
      <c r="M18" s="232">
        <f t="shared" ref="M18:M89" si="0">SUM(R18,W18,AB18,AG18)</f>
        <v>0</v>
      </c>
      <c r="O18" s="232"/>
      <c r="P18" s="236"/>
      <c r="Q18" s="236"/>
      <c r="R18" s="232"/>
      <c r="T18" s="232"/>
      <c r="U18" s="236"/>
      <c r="V18" s="236"/>
      <c r="W18" s="232"/>
      <c r="Y18" s="232"/>
      <c r="Z18" s="236"/>
      <c r="AA18" s="236"/>
      <c r="AB18" s="232"/>
      <c r="AD18" s="232"/>
      <c r="AE18" s="236"/>
      <c r="AF18" s="236"/>
      <c r="AG18" s="232"/>
      <c r="AI18" s="232">
        <v>30</v>
      </c>
      <c r="AJ18" s="236"/>
      <c r="AK18" s="236"/>
      <c r="AL18" s="232">
        <f t="shared" ref="AL18:AL26" si="1">SUM(AQ18,AV18,BA18,BF18)</f>
        <v>0</v>
      </c>
      <c r="AM18" s="208"/>
      <c r="AN18" s="232"/>
      <c r="AO18" s="236"/>
      <c r="AP18" s="236"/>
      <c r="AQ18" s="232"/>
      <c r="AS18" s="232"/>
      <c r="AT18" s="236"/>
      <c r="AU18" s="236"/>
      <c r="AV18" s="232"/>
      <c r="AX18" s="232"/>
      <c r="AY18" s="236"/>
      <c r="AZ18" s="236"/>
      <c r="BA18" s="232"/>
      <c r="BC18" s="232"/>
      <c r="BD18" s="236"/>
      <c r="BE18" s="236"/>
      <c r="BF18" s="232"/>
      <c r="BI18" s="232">
        <f t="shared" ref="BI18:BI26" si="2">SUM(BN18,BS18,BX18,CC18)</f>
        <v>0</v>
      </c>
      <c r="BJ18" s="236"/>
      <c r="BK18" s="236"/>
      <c r="BL18" s="232">
        <f t="shared" ref="BL18:BL26" si="3">SUM(BQ18,BV18,CA18,CF18)</f>
        <v>0</v>
      </c>
      <c r="BM18" s="208"/>
      <c r="BN18" s="232"/>
      <c r="BO18" s="236"/>
      <c r="BP18" s="236"/>
      <c r="BQ18" s="232"/>
      <c r="BS18" s="232"/>
      <c r="BT18" s="236"/>
      <c r="BU18" s="236"/>
      <c r="BV18" s="232"/>
      <c r="BX18" s="232"/>
      <c r="BY18" s="236"/>
      <c r="BZ18" s="236"/>
      <c r="CA18" s="232"/>
      <c r="CC18" s="232"/>
      <c r="CD18" s="236"/>
      <c r="CE18" s="236"/>
      <c r="CF18" s="232"/>
      <c r="CH18" s="232">
        <f t="shared" ref="CH18:CH26" si="4">SUM(CM18,CR18,CW18,DB18)</f>
        <v>0</v>
      </c>
      <c r="CI18" s="236"/>
      <c r="CJ18" s="236"/>
      <c r="CK18" s="232">
        <f t="shared" ref="CK18:CK26" si="5">SUM(CP18,CU18,CZ18,DE18)</f>
        <v>0</v>
      </c>
      <c r="CM18" s="232"/>
      <c r="CN18" s="236"/>
      <c r="CO18" s="236"/>
      <c r="CP18" s="232"/>
      <c r="CR18" s="232"/>
      <c r="CS18" s="236"/>
      <c r="CT18" s="236"/>
      <c r="CU18" s="232"/>
      <c r="CW18" s="232"/>
      <c r="CX18" s="236"/>
      <c r="CY18" s="236"/>
      <c r="CZ18" s="232"/>
      <c r="DB18" s="232"/>
      <c r="DC18" s="236"/>
      <c r="DD18" s="236"/>
      <c r="DE18" s="232"/>
      <c r="DG18" s="232">
        <f>SUM(J18,AI18,BH18,CH18)</f>
        <v>60</v>
      </c>
      <c r="DH18" s="236"/>
      <c r="DI18" s="236"/>
      <c r="DJ18" s="232">
        <f t="shared" ref="DJ18:DJ26" si="6">SUM(AL18,BK18,CK18)</f>
        <v>0</v>
      </c>
    </row>
    <row r="19" spans="1:114" x14ac:dyDescent="0.25">
      <c r="A19" s="224" t="s">
        <v>977</v>
      </c>
      <c r="B19" s="224"/>
      <c r="D19" s="225" t="s">
        <v>180</v>
      </c>
      <c r="E19" s="226"/>
      <c r="F19" s="226"/>
      <c r="G19" s="226"/>
      <c r="H19" s="226"/>
      <c r="J19" s="232">
        <v>20</v>
      </c>
      <c r="K19" s="236"/>
      <c r="L19" s="236"/>
      <c r="M19" s="232">
        <f t="shared" si="0"/>
        <v>0</v>
      </c>
      <c r="O19" s="232"/>
      <c r="P19" s="236"/>
      <c r="Q19" s="236"/>
      <c r="R19" s="232"/>
      <c r="T19" s="232"/>
      <c r="U19" s="236"/>
      <c r="V19" s="236"/>
      <c r="W19" s="232"/>
      <c r="Y19" s="232"/>
      <c r="Z19" s="236"/>
      <c r="AA19" s="236"/>
      <c r="AB19" s="232"/>
      <c r="AD19" s="232"/>
      <c r="AE19" s="236"/>
      <c r="AF19" s="236"/>
      <c r="AG19" s="232"/>
      <c r="AI19" s="232">
        <v>20</v>
      </c>
      <c r="AJ19" s="236"/>
      <c r="AK19" s="236"/>
      <c r="AL19" s="232">
        <f t="shared" si="1"/>
        <v>0</v>
      </c>
      <c r="AM19" s="208"/>
      <c r="AN19" s="232"/>
      <c r="AO19" s="236"/>
      <c r="AP19" s="236"/>
      <c r="AQ19" s="232"/>
      <c r="AS19" s="232"/>
      <c r="AT19" s="236"/>
      <c r="AU19" s="236"/>
      <c r="AV19" s="232"/>
      <c r="AX19" s="232"/>
      <c r="AY19" s="236"/>
      <c r="AZ19" s="236"/>
      <c r="BA19" s="232"/>
      <c r="BC19" s="232"/>
      <c r="BD19" s="236"/>
      <c r="BE19" s="236"/>
      <c r="BF19" s="232"/>
      <c r="BI19" s="232">
        <f t="shared" si="2"/>
        <v>0</v>
      </c>
      <c r="BJ19" s="236"/>
      <c r="BK19" s="236"/>
      <c r="BL19" s="232">
        <f t="shared" si="3"/>
        <v>0</v>
      </c>
      <c r="BM19" s="208"/>
      <c r="BN19" s="232"/>
      <c r="BO19" s="236"/>
      <c r="BP19" s="236"/>
      <c r="BQ19" s="232"/>
      <c r="BS19" s="232"/>
      <c r="BT19" s="236"/>
      <c r="BU19" s="236"/>
      <c r="BV19" s="232"/>
      <c r="BX19" s="232"/>
      <c r="BY19" s="236"/>
      <c r="BZ19" s="236"/>
      <c r="CA19" s="232"/>
      <c r="CC19" s="232"/>
      <c r="CD19" s="236"/>
      <c r="CE19" s="236"/>
      <c r="CF19" s="232"/>
      <c r="CH19" s="232">
        <f t="shared" si="4"/>
        <v>0</v>
      </c>
      <c r="CI19" s="236"/>
      <c r="CJ19" s="236"/>
      <c r="CK19" s="232">
        <f t="shared" si="5"/>
        <v>0</v>
      </c>
      <c r="CM19" s="232"/>
      <c r="CN19" s="236"/>
      <c r="CO19" s="236"/>
      <c r="CP19" s="232"/>
      <c r="CR19" s="232"/>
      <c r="CS19" s="236"/>
      <c r="CT19" s="236"/>
      <c r="CU19" s="232"/>
      <c r="CW19" s="232"/>
      <c r="CX19" s="236"/>
      <c r="CY19" s="236"/>
      <c r="CZ19" s="232"/>
      <c r="DB19" s="232"/>
      <c r="DC19" s="236"/>
      <c r="DD19" s="236"/>
      <c r="DE19" s="232"/>
      <c r="DG19" s="232">
        <f>SUM(J19,AI19,BH19,CH19)</f>
        <v>40</v>
      </c>
      <c r="DH19" s="236"/>
      <c r="DI19" s="236"/>
      <c r="DJ19" s="232">
        <f t="shared" si="6"/>
        <v>0</v>
      </c>
    </row>
    <row r="20" spans="1:114" hidden="1" x14ac:dyDescent="0.25">
      <c r="A20" s="224" t="s">
        <v>85</v>
      </c>
      <c r="B20" s="224"/>
      <c r="D20" s="225"/>
      <c r="E20" s="226"/>
      <c r="F20" s="226"/>
      <c r="G20" s="226"/>
      <c r="H20" s="226"/>
      <c r="J20" s="232">
        <f t="shared" ref="J20:J89" si="7">SUM(O20,T20,Y20,AD20)</f>
        <v>0</v>
      </c>
      <c r="K20" s="236"/>
      <c r="L20" s="236"/>
      <c r="M20" s="232">
        <f t="shared" si="0"/>
        <v>0</v>
      </c>
      <c r="O20" s="232"/>
      <c r="P20" s="236"/>
      <c r="Q20" s="236"/>
      <c r="R20" s="232"/>
      <c r="T20" s="232"/>
      <c r="U20" s="236"/>
      <c r="V20" s="236"/>
      <c r="W20" s="232"/>
      <c r="Y20" s="232"/>
      <c r="Z20" s="236"/>
      <c r="AA20" s="236"/>
      <c r="AB20" s="232"/>
      <c r="AD20" s="232"/>
      <c r="AE20" s="236"/>
      <c r="AF20" s="236"/>
      <c r="AG20" s="232"/>
      <c r="AI20" s="232">
        <f t="shared" ref="AI20:AI26" si="8">SUM(AN20,AS20,AX20,BC20)</f>
        <v>0</v>
      </c>
      <c r="AJ20" s="236"/>
      <c r="AK20" s="236"/>
      <c r="AL20" s="232">
        <f t="shared" si="1"/>
        <v>0</v>
      </c>
      <c r="AM20" s="208"/>
      <c r="AN20" s="232"/>
      <c r="AO20" s="236"/>
      <c r="AP20" s="236"/>
      <c r="AQ20" s="232"/>
      <c r="AS20" s="232"/>
      <c r="AT20" s="236"/>
      <c r="AU20" s="236"/>
      <c r="AV20" s="232"/>
      <c r="AX20" s="232"/>
      <c r="AY20" s="236"/>
      <c r="AZ20" s="236"/>
      <c r="BA20" s="232"/>
      <c r="BC20" s="232"/>
      <c r="BD20" s="236"/>
      <c r="BE20" s="236"/>
      <c r="BF20" s="232"/>
      <c r="BI20" s="232">
        <f t="shared" si="2"/>
        <v>0</v>
      </c>
      <c r="BJ20" s="236"/>
      <c r="BK20" s="236"/>
      <c r="BL20" s="232">
        <f t="shared" si="3"/>
        <v>0</v>
      </c>
      <c r="BM20" s="208"/>
      <c r="BN20" s="232"/>
      <c r="BO20" s="236"/>
      <c r="BP20" s="236"/>
      <c r="BQ20" s="232"/>
      <c r="BS20" s="232"/>
      <c r="BT20" s="236"/>
      <c r="BU20" s="236"/>
      <c r="BV20" s="232"/>
      <c r="BX20" s="232"/>
      <c r="BY20" s="236"/>
      <c r="BZ20" s="236"/>
      <c r="CA20" s="232"/>
      <c r="CC20" s="232"/>
      <c r="CD20" s="236"/>
      <c r="CE20" s="236"/>
      <c r="CF20" s="232"/>
      <c r="CH20" s="232">
        <f t="shared" si="4"/>
        <v>0</v>
      </c>
      <c r="CI20" s="236"/>
      <c r="CJ20" s="236"/>
      <c r="CK20" s="232">
        <f t="shared" si="5"/>
        <v>0</v>
      </c>
      <c r="CM20" s="232"/>
      <c r="CN20" s="236"/>
      <c r="CO20" s="236"/>
      <c r="CP20" s="232"/>
      <c r="CR20" s="232"/>
      <c r="CS20" s="236"/>
      <c r="CT20" s="236"/>
      <c r="CU20" s="232"/>
      <c r="CW20" s="232"/>
      <c r="CX20" s="236"/>
      <c r="CY20" s="236"/>
      <c r="CZ20" s="232"/>
      <c r="DB20" s="232"/>
      <c r="DC20" s="236"/>
      <c r="DD20" s="236"/>
      <c r="DE20" s="232"/>
      <c r="DG20" s="232">
        <f t="shared" ref="DG20:DG26" si="9">SUM(AI20,BH20,CH20)</f>
        <v>0</v>
      </c>
      <c r="DH20" s="236"/>
      <c r="DI20" s="236"/>
      <c r="DJ20" s="232">
        <f t="shared" si="6"/>
        <v>0</v>
      </c>
    </row>
    <row r="21" spans="1:114" hidden="1" x14ac:dyDescent="0.25">
      <c r="A21" s="224" t="s">
        <v>86</v>
      </c>
      <c r="B21" s="224"/>
      <c r="D21" s="225"/>
      <c r="E21" s="226"/>
      <c r="F21" s="226"/>
      <c r="G21" s="226"/>
      <c r="H21" s="226"/>
      <c r="J21" s="232">
        <f t="shared" si="7"/>
        <v>0</v>
      </c>
      <c r="K21" s="236"/>
      <c r="L21" s="236"/>
      <c r="M21" s="232">
        <f t="shared" si="0"/>
        <v>0</v>
      </c>
      <c r="O21" s="232"/>
      <c r="P21" s="236"/>
      <c r="Q21" s="236"/>
      <c r="R21" s="232"/>
      <c r="T21" s="232"/>
      <c r="U21" s="236"/>
      <c r="V21" s="236"/>
      <c r="W21" s="232"/>
      <c r="Y21" s="232"/>
      <c r="Z21" s="236"/>
      <c r="AA21" s="236"/>
      <c r="AB21" s="232"/>
      <c r="AD21" s="232"/>
      <c r="AE21" s="236"/>
      <c r="AF21" s="236"/>
      <c r="AG21" s="232"/>
      <c r="AI21" s="232">
        <f t="shared" si="8"/>
        <v>0</v>
      </c>
      <c r="AJ21" s="236"/>
      <c r="AK21" s="236"/>
      <c r="AL21" s="232">
        <f t="shared" si="1"/>
        <v>0</v>
      </c>
      <c r="AM21" s="208"/>
      <c r="AN21" s="232"/>
      <c r="AO21" s="236"/>
      <c r="AP21" s="236"/>
      <c r="AQ21" s="232"/>
      <c r="AS21" s="232"/>
      <c r="AT21" s="236"/>
      <c r="AU21" s="236"/>
      <c r="AV21" s="232"/>
      <c r="AX21" s="232"/>
      <c r="AY21" s="236"/>
      <c r="AZ21" s="236"/>
      <c r="BA21" s="232"/>
      <c r="BC21" s="232"/>
      <c r="BD21" s="236"/>
      <c r="BE21" s="236"/>
      <c r="BF21" s="232"/>
      <c r="BI21" s="232">
        <f t="shared" si="2"/>
        <v>0</v>
      </c>
      <c r="BJ21" s="236"/>
      <c r="BK21" s="236"/>
      <c r="BL21" s="232">
        <f t="shared" si="3"/>
        <v>0</v>
      </c>
      <c r="BM21" s="208"/>
      <c r="BN21" s="232"/>
      <c r="BO21" s="236"/>
      <c r="BP21" s="236"/>
      <c r="BQ21" s="232"/>
      <c r="BS21" s="232"/>
      <c r="BT21" s="236"/>
      <c r="BU21" s="236"/>
      <c r="BV21" s="232"/>
      <c r="BX21" s="232"/>
      <c r="BY21" s="236"/>
      <c r="BZ21" s="236"/>
      <c r="CA21" s="232"/>
      <c r="CC21" s="232"/>
      <c r="CD21" s="236"/>
      <c r="CE21" s="236"/>
      <c r="CF21" s="232"/>
      <c r="CH21" s="232">
        <f t="shared" si="4"/>
        <v>0</v>
      </c>
      <c r="CI21" s="236"/>
      <c r="CJ21" s="236"/>
      <c r="CK21" s="232">
        <f t="shared" si="5"/>
        <v>0</v>
      </c>
      <c r="CM21" s="232"/>
      <c r="CN21" s="236"/>
      <c r="CO21" s="236"/>
      <c r="CP21" s="232"/>
      <c r="CR21" s="232"/>
      <c r="CS21" s="236"/>
      <c r="CT21" s="236"/>
      <c r="CU21" s="232"/>
      <c r="CW21" s="232"/>
      <c r="CX21" s="236"/>
      <c r="CY21" s="236"/>
      <c r="CZ21" s="232"/>
      <c r="DB21" s="232"/>
      <c r="DC21" s="236"/>
      <c r="DD21" s="236"/>
      <c r="DE21" s="232"/>
      <c r="DG21" s="232">
        <f t="shared" si="9"/>
        <v>0</v>
      </c>
      <c r="DH21" s="236"/>
      <c r="DI21" s="236"/>
      <c r="DJ21" s="232">
        <f t="shared" si="6"/>
        <v>0</v>
      </c>
    </row>
    <row r="22" spans="1:114" hidden="1" x14ac:dyDescent="0.25">
      <c r="A22" s="224" t="s">
        <v>87</v>
      </c>
      <c r="B22" s="224"/>
      <c r="D22" s="225"/>
      <c r="E22" s="226"/>
      <c r="F22" s="226"/>
      <c r="G22" s="226"/>
      <c r="H22" s="226"/>
      <c r="J22" s="232">
        <f t="shared" si="7"/>
        <v>0</v>
      </c>
      <c r="K22" s="236"/>
      <c r="L22" s="236"/>
      <c r="M22" s="232">
        <f t="shared" si="0"/>
        <v>0</v>
      </c>
      <c r="O22" s="232"/>
      <c r="P22" s="236"/>
      <c r="Q22" s="236"/>
      <c r="R22" s="232"/>
      <c r="T22" s="232"/>
      <c r="U22" s="236"/>
      <c r="V22" s="236"/>
      <c r="W22" s="232"/>
      <c r="Y22" s="232"/>
      <c r="Z22" s="236"/>
      <c r="AA22" s="236"/>
      <c r="AB22" s="232"/>
      <c r="AD22" s="232"/>
      <c r="AE22" s="236"/>
      <c r="AF22" s="236"/>
      <c r="AG22" s="232"/>
      <c r="AI22" s="232">
        <f t="shared" si="8"/>
        <v>0</v>
      </c>
      <c r="AJ22" s="236"/>
      <c r="AK22" s="236"/>
      <c r="AL22" s="232">
        <f t="shared" si="1"/>
        <v>0</v>
      </c>
      <c r="AM22" s="208"/>
      <c r="AN22" s="232"/>
      <c r="AO22" s="236"/>
      <c r="AP22" s="236"/>
      <c r="AQ22" s="232"/>
      <c r="AS22" s="232"/>
      <c r="AT22" s="236"/>
      <c r="AU22" s="236"/>
      <c r="AV22" s="232"/>
      <c r="AX22" s="232"/>
      <c r="AY22" s="236"/>
      <c r="AZ22" s="236"/>
      <c r="BA22" s="232"/>
      <c r="BC22" s="232"/>
      <c r="BD22" s="236"/>
      <c r="BE22" s="236"/>
      <c r="BF22" s="232"/>
      <c r="BI22" s="232">
        <f t="shared" si="2"/>
        <v>0</v>
      </c>
      <c r="BJ22" s="236"/>
      <c r="BK22" s="236"/>
      <c r="BL22" s="232">
        <f t="shared" si="3"/>
        <v>0</v>
      </c>
      <c r="BM22" s="208"/>
      <c r="BN22" s="232"/>
      <c r="BO22" s="236"/>
      <c r="BP22" s="236"/>
      <c r="BQ22" s="232"/>
      <c r="BS22" s="232"/>
      <c r="BT22" s="236"/>
      <c r="BU22" s="236"/>
      <c r="BV22" s="232"/>
      <c r="BX22" s="232"/>
      <c r="BY22" s="236"/>
      <c r="BZ22" s="236"/>
      <c r="CA22" s="232"/>
      <c r="CC22" s="232"/>
      <c r="CD22" s="236"/>
      <c r="CE22" s="236"/>
      <c r="CF22" s="232"/>
      <c r="CH22" s="232">
        <f t="shared" si="4"/>
        <v>0</v>
      </c>
      <c r="CI22" s="236"/>
      <c r="CJ22" s="236"/>
      <c r="CK22" s="232">
        <f t="shared" si="5"/>
        <v>0</v>
      </c>
      <c r="CM22" s="232"/>
      <c r="CN22" s="236"/>
      <c r="CO22" s="236"/>
      <c r="CP22" s="232"/>
      <c r="CR22" s="232"/>
      <c r="CS22" s="236"/>
      <c r="CT22" s="236"/>
      <c r="CU22" s="232"/>
      <c r="CW22" s="232"/>
      <c r="CX22" s="236"/>
      <c r="CY22" s="236"/>
      <c r="CZ22" s="232"/>
      <c r="DB22" s="232"/>
      <c r="DC22" s="236"/>
      <c r="DD22" s="236"/>
      <c r="DE22" s="232"/>
      <c r="DG22" s="232">
        <f t="shared" si="9"/>
        <v>0</v>
      </c>
      <c r="DH22" s="236"/>
      <c r="DI22" s="236"/>
      <c r="DJ22" s="232">
        <f t="shared" si="6"/>
        <v>0</v>
      </c>
    </row>
    <row r="23" spans="1:114" hidden="1" x14ac:dyDescent="0.25">
      <c r="A23" s="224" t="s">
        <v>88</v>
      </c>
      <c r="B23" s="224"/>
      <c r="D23" s="225"/>
      <c r="E23" s="226"/>
      <c r="F23" s="226"/>
      <c r="G23" s="226"/>
      <c r="H23" s="226"/>
      <c r="J23" s="232">
        <f t="shared" si="7"/>
        <v>0</v>
      </c>
      <c r="K23" s="236"/>
      <c r="L23" s="236"/>
      <c r="M23" s="232">
        <f t="shared" si="0"/>
        <v>0</v>
      </c>
      <c r="O23" s="232"/>
      <c r="P23" s="236"/>
      <c r="Q23" s="236"/>
      <c r="R23" s="232"/>
      <c r="T23" s="232"/>
      <c r="U23" s="236"/>
      <c r="V23" s="236"/>
      <c r="W23" s="232"/>
      <c r="Y23" s="232"/>
      <c r="Z23" s="236"/>
      <c r="AA23" s="236"/>
      <c r="AB23" s="232"/>
      <c r="AD23" s="232"/>
      <c r="AE23" s="236"/>
      <c r="AF23" s="236"/>
      <c r="AG23" s="232"/>
      <c r="AI23" s="232">
        <f t="shared" si="8"/>
        <v>0</v>
      </c>
      <c r="AJ23" s="236"/>
      <c r="AK23" s="236"/>
      <c r="AL23" s="232">
        <f t="shared" si="1"/>
        <v>0</v>
      </c>
      <c r="AM23" s="208"/>
      <c r="AN23" s="232"/>
      <c r="AO23" s="236"/>
      <c r="AP23" s="236"/>
      <c r="AQ23" s="232"/>
      <c r="AS23" s="232"/>
      <c r="AT23" s="236"/>
      <c r="AU23" s="236"/>
      <c r="AV23" s="232"/>
      <c r="AX23" s="232"/>
      <c r="AY23" s="236"/>
      <c r="AZ23" s="236"/>
      <c r="BA23" s="232"/>
      <c r="BC23" s="232"/>
      <c r="BD23" s="236"/>
      <c r="BE23" s="236"/>
      <c r="BF23" s="232"/>
      <c r="BI23" s="232">
        <f t="shared" si="2"/>
        <v>0</v>
      </c>
      <c r="BJ23" s="236"/>
      <c r="BK23" s="236"/>
      <c r="BL23" s="232">
        <f t="shared" si="3"/>
        <v>0</v>
      </c>
      <c r="BM23" s="208"/>
      <c r="BN23" s="232"/>
      <c r="BO23" s="236"/>
      <c r="BP23" s="236"/>
      <c r="BQ23" s="232"/>
      <c r="BS23" s="232"/>
      <c r="BT23" s="236"/>
      <c r="BU23" s="236"/>
      <c r="BV23" s="232"/>
      <c r="BX23" s="232"/>
      <c r="BY23" s="236"/>
      <c r="BZ23" s="236"/>
      <c r="CA23" s="232"/>
      <c r="CC23" s="232"/>
      <c r="CD23" s="236"/>
      <c r="CE23" s="236"/>
      <c r="CF23" s="232"/>
      <c r="CH23" s="232">
        <f t="shared" si="4"/>
        <v>0</v>
      </c>
      <c r="CI23" s="236"/>
      <c r="CJ23" s="236"/>
      <c r="CK23" s="232">
        <f t="shared" si="5"/>
        <v>0</v>
      </c>
      <c r="CM23" s="232"/>
      <c r="CN23" s="236"/>
      <c r="CO23" s="236"/>
      <c r="CP23" s="232"/>
      <c r="CR23" s="232"/>
      <c r="CS23" s="236"/>
      <c r="CT23" s="236"/>
      <c r="CU23" s="232"/>
      <c r="CW23" s="232"/>
      <c r="CX23" s="236"/>
      <c r="CY23" s="236"/>
      <c r="CZ23" s="232"/>
      <c r="DB23" s="232"/>
      <c r="DC23" s="236"/>
      <c r="DD23" s="236"/>
      <c r="DE23" s="232"/>
      <c r="DG23" s="232">
        <f t="shared" si="9"/>
        <v>0</v>
      </c>
      <c r="DH23" s="236"/>
      <c r="DI23" s="236"/>
      <c r="DJ23" s="232">
        <f t="shared" si="6"/>
        <v>0</v>
      </c>
    </row>
    <row r="24" spans="1:114" hidden="1" x14ac:dyDescent="0.25">
      <c r="A24" s="224" t="s">
        <v>89</v>
      </c>
      <c r="B24" s="224"/>
      <c r="D24" s="225"/>
      <c r="E24" s="226"/>
      <c r="F24" s="226"/>
      <c r="G24" s="226"/>
      <c r="H24" s="226"/>
      <c r="J24" s="232">
        <f t="shared" si="7"/>
        <v>0</v>
      </c>
      <c r="K24" s="236"/>
      <c r="L24" s="236"/>
      <c r="M24" s="232">
        <f t="shared" si="0"/>
        <v>0</v>
      </c>
      <c r="O24" s="232"/>
      <c r="P24" s="236"/>
      <c r="Q24" s="236"/>
      <c r="R24" s="232"/>
      <c r="T24" s="232"/>
      <c r="U24" s="236"/>
      <c r="V24" s="236"/>
      <c r="W24" s="232"/>
      <c r="Y24" s="232"/>
      <c r="Z24" s="236"/>
      <c r="AA24" s="236"/>
      <c r="AB24" s="232"/>
      <c r="AD24" s="232"/>
      <c r="AE24" s="236"/>
      <c r="AF24" s="236"/>
      <c r="AG24" s="232"/>
      <c r="AI24" s="232">
        <f t="shared" si="8"/>
        <v>0</v>
      </c>
      <c r="AJ24" s="236"/>
      <c r="AK24" s="236"/>
      <c r="AL24" s="232">
        <f t="shared" si="1"/>
        <v>0</v>
      </c>
      <c r="AM24" s="208"/>
      <c r="AN24" s="232"/>
      <c r="AO24" s="236"/>
      <c r="AP24" s="236"/>
      <c r="AQ24" s="232"/>
      <c r="AS24" s="232"/>
      <c r="AT24" s="236"/>
      <c r="AU24" s="236"/>
      <c r="AV24" s="232"/>
      <c r="AX24" s="232"/>
      <c r="AY24" s="236"/>
      <c r="AZ24" s="236"/>
      <c r="BA24" s="232"/>
      <c r="BC24" s="232"/>
      <c r="BD24" s="236"/>
      <c r="BE24" s="236"/>
      <c r="BF24" s="232"/>
      <c r="BI24" s="232">
        <f t="shared" si="2"/>
        <v>0</v>
      </c>
      <c r="BJ24" s="236"/>
      <c r="BK24" s="236"/>
      <c r="BL24" s="232">
        <f t="shared" si="3"/>
        <v>0</v>
      </c>
      <c r="BM24" s="208"/>
      <c r="BN24" s="232"/>
      <c r="BO24" s="236"/>
      <c r="BP24" s="236"/>
      <c r="BQ24" s="232"/>
      <c r="BS24" s="232"/>
      <c r="BT24" s="236"/>
      <c r="BU24" s="236"/>
      <c r="BV24" s="232"/>
      <c r="BX24" s="232"/>
      <c r="BY24" s="236"/>
      <c r="BZ24" s="236"/>
      <c r="CA24" s="232"/>
      <c r="CC24" s="232"/>
      <c r="CD24" s="236"/>
      <c r="CE24" s="236"/>
      <c r="CF24" s="232"/>
      <c r="CH24" s="232">
        <f t="shared" si="4"/>
        <v>0</v>
      </c>
      <c r="CI24" s="236"/>
      <c r="CJ24" s="236"/>
      <c r="CK24" s="232">
        <f t="shared" si="5"/>
        <v>0</v>
      </c>
      <c r="CM24" s="232"/>
      <c r="CN24" s="236"/>
      <c r="CO24" s="236"/>
      <c r="CP24" s="232"/>
      <c r="CR24" s="232"/>
      <c r="CS24" s="236"/>
      <c r="CT24" s="236"/>
      <c r="CU24" s="232"/>
      <c r="CW24" s="232"/>
      <c r="CX24" s="236"/>
      <c r="CY24" s="236"/>
      <c r="CZ24" s="232"/>
      <c r="DB24" s="232"/>
      <c r="DC24" s="236"/>
      <c r="DD24" s="236"/>
      <c r="DE24" s="232"/>
      <c r="DG24" s="232">
        <f t="shared" si="9"/>
        <v>0</v>
      </c>
      <c r="DH24" s="236"/>
      <c r="DI24" s="236"/>
      <c r="DJ24" s="232">
        <f t="shared" si="6"/>
        <v>0</v>
      </c>
    </row>
    <row r="25" spans="1:114" hidden="1" x14ac:dyDescent="0.25">
      <c r="A25" s="224" t="s">
        <v>90</v>
      </c>
      <c r="B25" s="224"/>
      <c r="D25" s="225"/>
      <c r="E25" s="226"/>
      <c r="F25" s="226"/>
      <c r="G25" s="226"/>
      <c r="H25" s="226"/>
      <c r="J25" s="232">
        <f t="shared" si="7"/>
        <v>0</v>
      </c>
      <c r="K25" s="236"/>
      <c r="L25" s="236"/>
      <c r="M25" s="232">
        <f t="shared" si="0"/>
        <v>0</v>
      </c>
      <c r="O25" s="232"/>
      <c r="P25" s="236"/>
      <c r="Q25" s="236"/>
      <c r="R25" s="232"/>
      <c r="T25" s="232"/>
      <c r="U25" s="236"/>
      <c r="V25" s="236"/>
      <c r="W25" s="232"/>
      <c r="Y25" s="232"/>
      <c r="Z25" s="236"/>
      <c r="AA25" s="236"/>
      <c r="AB25" s="232"/>
      <c r="AD25" s="232"/>
      <c r="AE25" s="236"/>
      <c r="AF25" s="236"/>
      <c r="AG25" s="232"/>
      <c r="AI25" s="232">
        <f t="shared" si="8"/>
        <v>0</v>
      </c>
      <c r="AJ25" s="236"/>
      <c r="AK25" s="236"/>
      <c r="AL25" s="232">
        <f t="shared" si="1"/>
        <v>0</v>
      </c>
      <c r="AM25" s="208"/>
      <c r="AN25" s="232"/>
      <c r="AO25" s="236"/>
      <c r="AP25" s="236"/>
      <c r="AQ25" s="232"/>
      <c r="AS25" s="232"/>
      <c r="AT25" s="236"/>
      <c r="AU25" s="236"/>
      <c r="AV25" s="232"/>
      <c r="AX25" s="232"/>
      <c r="AY25" s="236"/>
      <c r="AZ25" s="236"/>
      <c r="BA25" s="232"/>
      <c r="BC25" s="232"/>
      <c r="BD25" s="236"/>
      <c r="BE25" s="236"/>
      <c r="BF25" s="232"/>
      <c r="BI25" s="232">
        <f t="shared" si="2"/>
        <v>0</v>
      </c>
      <c r="BJ25" s="236"/>
      <c r="BK25" s="236"/>
      <c r="BL25" s="232">
        <f t="shared" si="3"/>
        <v>0</v>
      </c>
      <c r="BM25" s="208"/>
      <c r="BN25" s="232"/>
      <c r="BO25" s="236"/>
      <c r="BP25" s="236"/>
      <c r="BQ25" s="232"/>
      <c r="BS25" s="232"/>
      <c r="BT25" s="236"/>
      <c r="BU25" s="236"/>
      <c r="BV25" s="232"/>
      <c r="BX25" s="232"/>
      <c r="BY25" s="236"/>
      <c r="BZ25" s="236"/>
      <c r="CA25" s="232"/>
      <c r="CC25" s="232"/>
      <c r="CD25" s="236"/>
      <c r="CE25" s="236"/>
      <c r="CF25" s="232"/>
      <c r="CH25" s="232">
        <f t="shared" si="4"/>
        <v>0</v>
      </c>
      <c r="CI25" s="236"/>
      <c r="CJ25" s="236"/>
      <c r="CK25" s="232">
        <f t="shared" si="5"/>
        <v>0</v>
      </c>
      <c r="CM25" s="232"/>
      <c r="CN25" s="236"/>
      <c r="CO25" s="236"/>
      <c r="CP25" s="232"/>
      <c r="CR25" s="232"/>
      <c r="CS25" s="236"/>
      <c r="CT25" s="236"/>
      <c r="CU25" s="232"/>
      <c r="CW25" s="232"/>
      <c r="CX25" s="236"/>
      <c r="CY25" s="236"/>
      <c r="CZ25" s="232"/>
      <c r="DB25" s="232"/>
      <c r="DC25" s="236"/>
      <c r="DD25" s="236"/>
      <c r="DE25" s="232"/>
      <c r="DG25" s="232">
        <f t="shared" si="9"/>
        <v>0</v>
      </c>
      <c r="DH25" s="236"/>
      <c r="DI25" s="236"/>
      <c r="DJ25" s="232">
        <f t="shared" si="6"/>
        <v>0</v>
      </c>
    </row>
    <row r="26" spans="1:114" hidden="1" x14ac:dyDescent="0.25">
      <c r="A26" s="224" t="s">
        <v>91</v>
      </c>
      <c r="B26" s="224"/>
      <c r="D26" s="225"/>
      <c r="E26" s="226"/>
      <c r="F26" s="226"/>
      <c r="G26" s="226"/>
      <c r="H26" s="226"/>
      <c r="J26" s="232">
        <f t="shared" si="7"/>
        <v>0</v>
      </c>
      <c r="K26" s="236"/>
      <c r="L26" s="236"/>
      <c r="M26" s="232">
        <f t="shared" si="0"/>
        <v>0</v>
      </c>
      <c r="O26" s="232"/>
      <c r="P26" s="236"/>
      <c r="Q26" s="236"/>
      <c r="R26" s="232"/>
      <c r="T26" s="232"/>
      <c r="U26" s="236"/>
      <c r="V26" s="236"/>
      <c r="W26" s="232"/>
      <c r="Y26" s="232"/>
      <c r="Z26" s="236"/>
      <c r="AA26" s="236"/>
      <c r="AB26" s="232"/>
      <c r="AD26" s="232"/>
      <c r="AE26" s="236"/>
      <c r="AF26" s="236"/>
      <c r="AG26" s="232"/>
      <c r="AI26" s="232">
        <f t="shared" si="8"/>
        <v>0</v>
      </c>
      <c r="AJ26" s="236"/>
      <c r="AK26" s="236"/>
      <c r="AL26" s="232">
        <f t="shared" si="1"/>
        <v>0</v>
      </c>
      <c r="AM26" s="208"/>
      <c r="AN26" s="232"/>
      <c r="AO26" s="236"/>
      <c r="AP26" s="236"/>
      <c r="AQ26" s="232"/>
      <c r="AS26" s="232"/>
      <c r="AT26" s="236"/>
      <c r="AU26" s="236"/>
      <c r="AV26" s="232"/>
      <c r="AX26" s="232"/>
      <c r="AY26" s="236"/>
      <c r="AZ26" s="236"/>
      <c r="BA26" s="232"/>
      <c r="BC26" s="232"/>
      <c r="BD26" s="236"/>
      <c r="BE26" s="236"/>
      <c r="BF26" s="232"/>
      <c r="BI26" s="232">
        <f t="shared" si="2"/>
        <v>0</v>
      </c>
      <c r="BJ26" s="236"/>
      <c r="BK26" s="236"/>
      <c r="BL26" s="232">
        <f t="shared" si="3"/>
        <v>0</v>
      </c>
      <c r="BM26" s="208"/>
      <c r="BN26" s="232"/>
      <c r="BO26" s="236"/>
      <c r="BP26" s="236"/>
      <c r="BQ26" s="232"/>
      <c r="BS26" s="232"/>
      <c r="BT26" s="236"/>
      <c r="BU26" s="236"/>
      <c r="BV26" s="232"/>
      <c r="BX26" s="232"/>
      <c r="BY26" s="236"/>
      <c r="BZ26" s="236"/>
      <c r="CA26" s="232"/>
      <c r="CC26" s="232"/>
      <c r="CD26" s="236"/>
      <c r="CE26" s="236"/>
      <c r="CF26" s="232"/>
      <c r="CH26" s="232">
        <f t="shared" si="4"/>
        <v>0</v>
      </c>
      <c r="CI26" s="236"/>
      <c r="CJ26" s="236"/>
      <c r="CK26" s="232">
        <f t="shared" si="5"/>
        <v>0</v>
      </c>
      <c r="CM26" s="232"/>
      <c r="CN26" s="236"/>
      <c r="CO26" s="236"/>
      <c r="CP26" s="232"/>
      <c r="CR26" s="232"/>
      <c r="CS26" s="236"/>
      <c r="CT26" s="236"/>
      <c r="CU26" s="232"/>
      <c r="CW26" s="232"/>
      <c r="CX26" s="236"/>
      <c r="CY26" s="236"/>
      <c r="CZ26" s="232"/>
      <c r="DB26" s="232"/>
      <c r="DC26" s="236"/>
      <c r="DD26" s="236"/>
      <c r="DE26" s="232"/>
      <c r="DG26" s="232">
        <f t="shared" si="9"/>
        <v>0</v>
      </c>
      <c r="DH26" s="236"/>
      <c r="DI26" s="236"/>
      <c r="DJ26" s="232">
        <f t="shared" si="6"/>
        <v>0</v>
      </c>
    </row>
    <row r="27" spans="1:114" s="208" customFormat="1" x14ac:dyDescent="0.25">
      <c r="D27" s="218"/>
      <c r="J27" s="252"/>
      <c r="K27" s="252"/>
      <c r="L27" s="252"/>
      <c r="M27" s="252"/>
      <c r="O27" s="252"/>
      <c r="P27" s="252"/>
      <c r="Q27" s="252"/>
      <c r="R27" s="252"/>
      <c r="T27" s="252"/>
      <c r="U27" s="252"/>
      <c r="V27" s="252"/>
      <c r="W27" s="252"/>
      <c r="Y27" s="252"/>
      <c r="Z27" s="252"/>
      <c r="AA27" s="252"/>
      <c r="AB27" s="252"/>
      <c r="AD27" s="252"/>
      <c r="AE27" s="252"/>
      <c r="AF27" s="252"/>
      <c r="AG27" s="252"/>
      <c r="AI27" s="252"/>
      <c r="AJ27" s="252"/>
      <c r="AK27" s="252"/>
      <c r="AL27" s="252"/>
      <c r="AN27" s="252"/>
      <c r="AO27" s="252"/>
      <c r="AP27" s="252"/>
      <c r="AQ27" s="252"/>
      <c r="AS27" s="252"/>
      <c r="AT27" s="252"/>
      <c r="AU27" s="252"/>
      <c r="AV27" s="252"/>
      <c r="AX27" s="252"/>
      <c r="AY27" s="252"/>
      <c r="AZ27" s="252"/>
      <c r="BA27" s="252"/>
      <c r="BC27" s="252"/>
      <c r="BD27" s="252"/>
      <c r="BE27" s="252"/>
      <c r="BF27" s="252"/>
      <c r="BI27" s="252"/>
      <c r="BJ27" s="252"/>
      <c r="BK27" s="252"/>
      <c r="BL27" s="252"/>
      <c r="BN27" s="252"/>
      <c r="BO27" s="252"/>
      <c r="BP27" s="252"/>
      <c r="BQ27" s="252"/>
      <c r="BS27" s="252"/>
      <c r="BT27" s="252"/>
      <c r="BU27" s="252"/>
      <c r="BV27" s="252"/>
      <c r="BX27" s="252"/>
      <c r="BY27" s="252"/>
      <c r="BZ27" s="252"/>
      <c r="CA27" s="252"/>
      <c r="CC27" s="252"/>
      <c r="CD27" s="252"/>
      <c r="CE27" s="252"/>
      <c r="CF27" s="252"/>
      <c r="CH27" s="252"/>
      <c r="CI27" s="252"/>
      <c r="CJ27" s="252"/>
      <c r="CK27" s="252"/>
      <c r="CM27" s="252"/>
      <c r="CN27" s="252"/>
      <c r="CO27" s="252"/>
      <c r="CP27" s="252"/>
      <c r="CR27" s="252"/>
      <c r="CS27" s="252"/>
      <c r="CT27" s="252"/>
      <c r="CU27" s="252"/>
      <c r="CW27" s="252"/>
      <c r="CX27" s="252"/>
      <c r="CY27" s="252"/>
      <c r="CZ27" s="252"/>
      <c r="DB27" s="252"/>
      <c r="DC27" s="252"/>
      <c r="DD27" s="252"/>
      <c r="DE27" s="252"/>
      <c r="DG27" s="252"/>
      <c r="DH27" s="252"/>
      <c r="DI27" s="252"/>
      <c r="DJ27" s="252"/>
    </row>
    <row r="28" spans="1:114" s="250" customFormat="1" ht="30" x14ac:dyDescent="0.25">
      <c r="A28" s="219" t="s">
        <v>40</v>
      </c>
      <c r="B28" s="220" t="s">
        <v>215</v>
      </c>
      <c r="C28" s="221"/>
      <c r="D28" s="222"/>
      <c r="E28" s="223"/>
      <c r="F28" s="223"/>
      <c r="G28" s="223"/>
      <c r="H28" s="223"/>
      <c r="I28" s="221"/>
      <c r="J28" s="238"/>
      <c r="K28" s="238"/>
      <c r="L28" s="238"/>
      <c r="M28" s="238"/>
      <c r="N28" s="221"/>
      <c r="O28" s="238"/>
      <c r="P28" s="238"/>
      <c r="Q28" s="238"/>
      <c r="R28" s="238"/>
      <c r="S28" s="221"/>
      <c r="T28" s="238"/>
      <c r="U28" s="238"/>
      <c r="V28" s="238"/>
      <c r="W28" s="238"/>
      <c r="X28" s="221"/>
      <c r="Y28" s="238"/>
      <c r="Z28" s="238"/>
      <c r="AA28" s="238"/>
      <c r="AB28" s="238"/>
      <c r="AD28" s="238"/>
      <c r="AE28" s="238"/>
      <c r="AF28" s="238"/>
      <c r="AG28" s="238"/>
      <c r="AI28" s="238"/>
      <c r="AJ28" s="238"/>
      <c r="AK28" s="238"/>
      <c r="AL28" s="238"/>
      <c r="AM28" s="221"/>
      <c r="AN28" s="238"/>
      <c r="AO28" s="238"/>
      <c r="AP28" s="238"/>
      <c r="AQ28" s="238"/>
      <c r="AR28" s="221"/>
      <c r="AS28" s="238"/>
      <c r="AT28" s="238"/>
      <c r="AU28" s="238"/>
      <c r="AV28" s="238"/>
      <c r="AW28" s="221"/>
      <c r="AX28" s="238"/>
      <c r="AY28" s="238"/>
      <c r="AZ28" s="238"/>
      <c r="BA28" s="238"/>
      <c r="BC28" s="238"/>
      <c r="BD28" s="238"/>
      <c r="BE28" s="238"/>
      <c r="BF28" s="238"/>
      <c r="BI28" s="238"/>
      <c r="BJ28" s="238"/>
      <c r="BK28" s="238"/>
      <c r="BL28" s="238"/>
      <c r="BM28" s="221"/>
      <c r="BN28" s="238"/>
      <c r="BO28" s="238"/>
      <c r="BP28" s="238"/>
      <c r="BQ28" s="238"/>
      <c r="BR28" s="221"/>
      <c r="BS28" s="238"/>
      <c r="BT28" s="238"/>
      <c r="BU28" s="238"/>
      <c r="BV28" s="238"/>
      <c r="BW28" s="221"/>
      <c r="BX28" s="238"/>
      <c r="BY28" s="238"/>
      <c r="BZ28" s="238"/>
      <c r="CA28" s="238"/>
      <c r="CC28" s="238"/>
      <c r="CD28" s="238"/>
      <c r="CE28" s="238"/>
      <c r="CF28" s="238"/>
      <c r="CH28" s="238"/>
      <c r="CI28" s="238"/>
      <c r="CJ28" s="238"/>
      <c r="CK28" s="238"/>
      <c r="CM28" s="238"/>
      <c r="CN28" s="238"/>
      <c r="CO28" s="238"/>
      <c r="CP28" s="238"/>
      <c r="CQ28" s="221"/>
      <c r="CR28" s="238"/>
      <c r="CS28" s="238"/>
      <c r="CT28" s="238"/>
      <c r="CU28" s="238"/>
      <c r="CV28" s="221"/>
      <c r="CW28" s="238"/>
      <c r="CX28" s="238"/>
      <c r="CY28" s="238"/>
      <c r="CZ28" s="238"/>
      <c r="DB28" s="238"/>
      <c r="DC28" s="238"/>
      <c r="DD28" s="238"/>
      <c r="DE28" s="238"/>
      <c r="DG28" s="238"/>
      <c r="DH28" s="238"/>
      <c r="DI28" s="238"/>
      <c r="DJ28" s="238"/>
    </row>
    <row r="29" spans="1:114" x14ac:dyDescent="0.25">
      <c r="A29" s="224" t="s">
        <v>978</v>
      </c>
      <c r="B29" s="224"/>
      <c r="D29" s="225" t="s">
        <v>981</v>
      </c>
      <c r="E29" s="226"/>
      <c r="F29" s="226"/>
      <c r="G29" s="226"/>
      <c r="H29" s="226"/>
      <c r="J29" s="232">
        <v>135</v>
      </c>
      <c r="K29" s="236"/>
      <c r="L29" s="236"/>
      <c r="M29" s="232">
        <f t="shared" si="0"/>
        <v>0</v>
      </c>
      <c r="O29" s="232"/>
      <c r="P29" s="236"/>
      <c r="Q29" s="236"/>
      <c r="R29" s="232"/>
      <c r="T29" s="232"/>
      <c r="U29" s="236"/>
      <c r="V29" s="236"/>
      <c r="W29" s="232"/>
      <c r="Y29" s="232"/>
      <c r="Z29" s="236"/>
      <c r="AA29" s="236"/>
      <c r="AB29" s="232"/>
      <c r="AD29" s="232"/>
      <c r="AE29" s="236"/>
      <c r="AF29" s="236"/>
      <c r="AG29" s="232"/>
      <c r="AI29" s="303">
        <v>135</v>
      </c>
      <c r="AJ29" s="236"/>
      <c r="AK29" s="236"/>
      <c r="AL29" s="232">
        <f t="shared" ref="AL29:AL44" si="10">SUM(AQ29,AV29,BA29,BF29)</f>
        <v>0</v>
      </c>
      <c r="AM29" s="208"/>
      <c r="AN29" s="232"/>
      <c r="AO29" s="236"/>
      <c r="AP29" s="236"/>
      <c r="AQ29" s="232"/>
      <c r="AS29" s="232"/>
      <c r="AT29" s="236"/>
      <c r="AU29" s="236"/>
      <c r="AV29" s="232"/>
      <c r="AX29" s="232"/>
      <c r="AY29" s="236"/>
      <c r="AZ29" s="236"/>
      <c r="BA29" s="232"/>
      <c r="BC29" s="232"/>
      <c r="BD29" s="236"/>
      <c r="BE29" s="236"/>
      <c r="BF29" s="232"/>
      <c r="BI29" s="303">
        <f t="shared" ref="BI29:BI44" si="11">SUM(BN29,BS29,BX29,CC29)</f>
        <v>0</v>
      </c>
      <c r="BJ29" s="236"/>
      <c r="BK29" s="236"/>
      <c r="BL29" s="232">
        <f t="shared" ref="BL29:BL44" si="12">SUM(BQ29,BV29,CA29,CF29)</f>
        <v>0</v>
      </c>
      <c r="BM29" s="208"/>
      <c r="BN29" s="232"/>
      <c r="BO29" s="236"/>
      <c r="BP29" s="236"/>
      <c r="BQ29" s="232"/>
      <c r="BS29" s="232"/>
      <c r="BT29" s="236"/>
      <c r="BU29" s="236"/>
      <c r="BV29" s="232"/>
      <c r="BX29" s="232"/>
      <c r="BY29" s="236"/>
      <c r="BZ29" s="236"/>
      <c r="CA29" s="232"/>
      <c r="CC29" s="232"/>
      <c r="CD29" s="236"/>
      <c r="CE29" s="236"/>
      <c r="CF29" s="232"/>
      <c r="CH29" s="232">
        <f>SUM(CM29,CR29,CW29,DB29)</f>
        <v>0</v>
      </c>
      <c r="CI29" s="236"/>
      <c r="CJ29" s="236"/>
      <c r="CK29" s="232">
        <f>SUM(CP29,CU29,CZ29,DE29)</f>
        <v>0</v>
      </c>
      <c r="CM29" s="232"/>
      <c r="CN29" s="236"/>
      <c r="CO29" s="236"/>
      <c r="CP29" s="232"/>
      <c r="CR29" s="232"/>
      <c r="CS29" s="236"/>
      <c r="CT29" s="236"/>
      <c r="CU29" s="232"/>
      <c r="CW29" s="232"/>
      <c r="CX29" s="236"/>
      <c r="CY29" s="236"/>
      <c r="CZ29" s="232"/>
      <c r="DB29" s="232"/>
      <c r="DC29" s="236"/>
      <c r="DD29" s="236"/>
      <c r="DE29" s="232"/>
      <c r="DG29" s="232">
        <f>SUM(J29,AI29,BH29,CH29)</f>
        <v>270</v>
      </c>
      <c r="DH29" s="236"/>
      <c r="DI29" s="236"/>
      <c r="DJ29" s="232">
        <f>SUM(AL29,BK29,CK29)</f>
        <v>0</v>
      </c>
    </row>
    <row r="30" spans="1:114" hidden="1" x14ac:dyDescent="0.25">
      <c r="A30" s="224" t="s">
        <v>92</v>
      </c>
      <c r="B30" s="224"/>
      <c r="D30" s="225"/>
      <c r="E30" s="226"/>
      <c r="F30" s="226"/>
      <c r="G30" s="226"/>
      <c r="H30" s="226"/>
      <c r="J30" s="232">
        <f t="shared" si="7"/>
        <v>0</v>
      </c>
      <c r="K30" s="236"/>
      <c r="L30" s="236"/>
      <c r="M30" s="232">
        <f t="shared" si="0"/>
        <v>0</v>
      </c>
      <c r="O30" s="232"/>
      <c r="P30" s="236"/>
      <c r="Q30" s="236"/>
      <c r="R30" s="232"/>
      <c r="T30" s="232"/>
      <c r="U30" s="236"/>
      <c r="V30" s="236"/>
      <c r="W30" s="232"/>
      <c r="Y30" s="232"/>
      <c r="Z30" s="236"/>
      <c r="AA30" s="236"/>
      <c r="AB30" s="232"/>
      <c r="AD30" s="232"/>
      <c r="AE30" s="236"/>
      <c r="AF30" s="236"/>
      <c r="AG30" s="232"/>
      <c r="AI30" s="303">
        <f t="shared" ref="AI30:AI44" si="13">SUM(AN30,AS30,AX30,BC30)</f>
        <v>0</v>
      </c>
      <c r="AJ30" s="236"/>
      <c r="AK30" s="236"/>
      <c r="AL30" s="232">
        <f t="shared" si="10"/>
        <v>0</v>
      </c>
      <c r="AM30" s="208"/>
      <c r="AN30" s="232"/>
      <c r="AO30" s="236"/>
      <c r="AP30" s="236"/>
      <c r="AQ30" s="232"/>
      <c r="AS30" s="232"/>
      <c r="AT30" s="236"/>
      <c r="AU30" s="236"/>
      <c r="AV30" s="232"/>
      <c r="AX30" s="232"/>
      <c r="AY30" s="236"/>
      <c r="AZ30" s="236"/>
      <c r="BA30" s="232"/>
      <c r="BC30" s="232"/>
      <c r="BD30" s="236"/>
      <c r="BE30" s="236"/>
      <c r="BF30" s="232"/>
      <c r="BI30" s="303">
        <f t="shared" si="11"/>
        <v>0</v>
      </c>
      <c r="BJ30" s="236"/>
      <c r="BK30" s="236"/>
      <c r="BL30" s="232">
        <f t="shared" si="12"/>
        <v>0</v>
      </c>
      <c r="BM30" s="208"/>
      <c r="BN30" s="232"/>
      <c r="BO30" s="236"/>
      <c r="BP30" s="236"/>
      <c r="BQ30" s="232"/>
      <c r="BS30" s="232"/>
      <c r="BT30" s="236"/>
      <c r="BU30" s="236"/>
      <c r="BV30" s="232"/>
      <c r="BX30" s="232"/>
      <c r="BY30" s="236"/>
      <c r="BZ30" s="236"/>
      <c r="CA30" s="232"/>
      <c r="CC30" s="232"/>
      <c r="CD30" s="236"/>
      <c r="CE30" s="236"/>
      <c r="CF30" s="232"/>
      <c r="CH30" s="232">
        <f t="shared" ref="CH30:CH44" si="14">SUM(CM30,CR30,CW30,DB30)</f>
        <v>0</v>
      </c>
      <c r="CI30" s="236"/>
      <c r="CJ30" s="236"/>
      <c r="CK30" s="232">
        <f t="shared" ref="CK30:CK44" si="15">SUM(CP30,CU30,CZ30,DE30)</f>
        <v>0</v>
      </c>
      <c r="CM30" s="232"/>
      <c r="CN30" s="236"/>
      <c r="CO30" s="236"/>
      <c r="CP30" s="232"/>
      <c r="CR30" s="232"/>
      <c r="CS30" s="236"/>
      <c r="CT30" s="236"/>
      <c r="CU30" s="232"/>
      <c r="CW30" s="232"/>
      <c r="CX30" s="236"/>
      <c r="CY30" s="236"/>
      <c r="CZ30" s="232"/>
      <c r="DB30" s="232"/>
      <c r="DC30" s="236"/>
      <c r="DD30" s="236"/>
      <c r="DE30" s="232"/>
      <c r="DG30" s="232">
        <f t="shared" ref="DG30:DG44" si="16">SUM(AI30,BH30,CH30)</f>
        <v>0</v>
      </c>
      <c r="DH30" s="236"/>
      <c r="DI30" s="236"/>
      <c r="DJ30" s="232">
        <f t="shared" ref="DJ30:DJ44" si="17">SUM(AL30,BK30,CK30)</f>
        <v>0</v>
      </c>
    </row>
    <row r="31" spans="1:114" hidden="1" x14ac:dyDescent="0.25">
      <c r="A31" s="224" t="s">
        <v>93</v>
      </c>
      <c r="B31" s="224"/>
      <c r="D31" s="225"/>
      <c r="E31" s="226"/>
      <c r="F31" s="226"/>
      <c r="G31" s="226"/>
      <c r="H31" s="226"/>
      <c r="J31" s="232">
        <f t="shared" si="7"/>
        <v>0</v>
      </c>
      <c r="K31" s="236"/>
      <c r="L31" s="236"/>
      <c r="M31" s="232">
        <f t="shared" si="0"/>
        <v>0</v>
      </c>
      <c r="O31" s="253"/>
      <c r="P31" s="236"/>
      <c r="Q31" s="236"/>
      <c r="R31" s="232"/>
      <c r="T31" s="253"/>
      <c r="U31" s="236"/>
      <c r="V31" s="236"/>
      <c r="W31" s="232"/>
      <c r="Y31" s="253"/>
      <c r="Z31" s="236"/>
      <c r="AA31" s="236"/>
      <c r="AB31" s="232"/>
      <c r="AD31" s="232"/>
      <c r="AE31" s="236"/>
      <c r="AF31" s="236"/>
      <c r="AG31" s="232"/>
      <c r="AI31" s="303">
        <f t="shared" si="13"/>
        <v>0</v>
      </c>
      <c r="AJ31" s="236"/>
      <c r="AK31" s="236"/>
      <c r="AL31" s="232">
        <f t="shared" si="10"/>
        <v>0</v>
      </c>
      <c r="AM31" s="208"/>
      <c r="AN31" s="253"/>
      <c r="AO31" s="236"/>
      <c r="AP31" s="236"/>
      <c r="AQ31" s="232"/>
      <c r="AS31" s="253"/>
      <c r="AT31" s="236"/>
      <c r="AU31" s="236"/>
      <c r="AV31" s="232"/>
      <c r="AX31" s="253"/>
      <c r="AY31" s="236"/>
      <c r="AZ31" s="236"/>
      <c r="BA31" s="232"/>
      <c r="BC31" s="232"/>
      <c r="BD31" s="236"/>
      <c r="BE31" s="236"/>
      <c r="BF31" s="232"/>
      <c r="BI31" s="303">
        <f t="shared" si="11"/>
        <v>0</v>
      </c>
      <c r="BJ31" s="236"/>
      <c r="BK31" s="236"/>
      <c r="BL31" s="232">
        <f t="shared" si="12"/>
        <v>0</v>
      </c>
      <c r="BM31" s="208"/>
      <c r="BN31" s="253"/>
      <c r="BO31" s="236"/>
      <c r="BP31" s="236"/>
      <c r="BQ31" s="232"/>
      <c r="BS31" s="253"/>
      <c r="BT31" s="236"/>
      <c r="BU31" s="236"/>
      <c r="BV31" s="232"/>
      <c r="BX31" s="253"/>
      <c r="BY31" s="236"/>
      <c r="BZ31" s="236"/>
      <c r="CA31" s="232"/>
      <c r="CC31" s="232"/>
      <c r="CD31" s="236"/>
      <c r="CE31" s="236"/>
      <c r="CF31" s="232"/>
      <c r="CH31" s="232">
        <f t="shared" si="14"/>
        <v>0</v>
      </c>
      <c r="CI31" s="236"/>
      <c r="CJ31" s="236"/>
      <c r="CK31" s="232">
        <f t="shared" si="15"/>
        <v>0</v>
      </c>
      <c r="CM31" s="253"/>
      <c r="CN31" s="236"/>
      <c r="CO31" s="236"/>
      <c r="CP31" s="232"/>
      <c r="CR31" s="253"/>
      <c r="CS31" s="236"/>
      <c r="CT31" s="236"/>
      <c r="CU31" s="232"/>
      <c r="CW31" s="253"/>
      <c r="CX31" s="236"/>
      <c r="CY31" s="236"/>
      <c r="CZ31" s="232"/>
      <c r="DB31" s="232"/>
      <c r="DC31" s="236"/>
      <c r="DD31" s="236"/>
      <c r="DE31" s="232"/>
      <c r="DG31" s="232">
        <f t="shared" si="16"/>
        <v>0</v>
      </c>
      <c r="DH31" s="236"/>
      <c r="DI31" s="236"/>
      <c r="DJ31" s="232">
        <f t="shared" si="17"/>
        <v>0</v>
      </c>
    </row>
    <row r="32" spans="1:114" hidden="1" x14ac:dyDescent="0.25">
      <c r="A32" s="224" t="s">
        <v>94</v>
      </c>
      <c r="B32" s="224"/>
      <c r="D32" s="225"/>
      <c r="E32" s="226"/>
      <c r="F32" s="226"/>
      <c r="G32" s="226"/>
      <c r="H32" s="226"/>
      <c r="J32" s="232">
        <f t="shared" si="7"/>
        <v>0</v>
      </c>
      <c r="K32" s="236"/>
      <c r="L32" s="236"/>
      <c r="M32" s="232">
        <f t="shared" si="0"/>
        <v>0</v>
      </c>
      <c r="O32" s="232"/>
      <c r="P32" s="236"/>
      <c r="Q32" s="236"/>
      <c r="R32" s="232"/>
      <c r="T32" s="232"/>
      <c r="U32" s="236"/>
      <c r="V32" s="236"/>
      <c r="W32" s="232"/>
      <c r="Y32" s="232"/>
      <c r="Z32" s="236"/>
      <c r="AA32" s="236"/>
      <c r="AB32" s="232"/>
      <c r="AD32" s="232"/>
      <c r="AE32" s="236"/>
      <c r="AF32" s="236"/>
      <c r="AG32" s="232"/>
      <c r="AI32" s="303">
        <f t="shared" si="13"/>
        <v>0</v>
      </c>
      <c r="AJ32" s="236"/>
      <c r="AK32" s="236"/>
      <c r="AL32" s="232">
        <f t="shared" si="10"/>
        <v>0</v>
      </c>
      <c r="AM32" s="208"/>
      <c r="AN32" s="232"/>
      <c r="AO32" s="236"/>
      <c r="AP32" s="236"/>
      <c r="AQ32" s="232"/>
      <c r="AS32" s="232"/>
      <c r="AT32" s="236"/>
      <c r="AU32" s="236"/>
      <c r="AV32" s="232"/>
      <c r="AX32" s="232"/>
      <c r="AY32" s="236"/>
      <c r="AZ32" s="236"/>
      <c r="BA32" s="232"/>
      <c r="BC32" s="232"/>
      <c r="BD32" s="236"/>
      <c r="BE32" s="236"/>
      <c r="BF32" s="232"/>
      <c r="BI32" s="303">
        <f t="shared" si="11"/>
        <v>0</v>
      </c>
      <c r="BJ32" s="236"/>
      <c r="BK32" s="236"/>
      <c r="BL32" s="232">
        <f t="shared" si="12"/>
        <v>0</v>
      </c>
      <c r="BM32" s="208"/>
      <c r="BN32" s="232"/>
      <c r="BO32" s="236"/>
      <c r="BP32" s="236"/>
      <c r="BQ32" s="232"/>
      <c r="BS32" s="232"/>
      <c r="BT32" s="236"/>
      <c r="BU32" s="236"/>
      <c r="BV32" s="232"/>
      <c r="BX32" s="232"/>
      <c r="BY32" s="236"/>
      <c r="BZ32" s="236"/>
      <c r="CA32" s="232"/>
      <c r="CC32" s="232"/>
      <c r="CD32" s="236"/>
      <c r="CE32" s="236"/>
      <c r="CF32" s="232"/>
      <c r="CH32" s="232">
        <f t="shared" si="14"/>
        <v>0</v>
      </c>
      <c r="CI32" s="236"/>
      <c r="CJ32" s="236"/>
      <c r="CK32" s="232">
        <f t="shared" si="15"/>
        <v>0</v>
      </c>
      <c r="CM32" s="232"/>
      <c r="CN32" s="236"/>
      <c r="CO32" s="236"/>
      <c r="CP32" s="232"/>
      <c r="CR32" s="232"/>
      <c r="CS32" s="236"/>
      <c r="CT32" s="236"/>
      <c r="CU32" s="232"/>
      <c r="CW32" s="232"/>
      <c r="CX32" s="236"/>
      <c r="CY32" s="236"/>
      <c r="CZ32" s="232"/>
      <c r="DB32" s="232"/>
      <c r="DC32" s="236"/>
      <c r="DD32" s="236"/>
      <c r="DE32" s="232"/>
      <c r="DG32" s="232">
        <f t="shared" si="16"/>
        <v>0</v>
      </c>
      <c r="DH32" s="236"/>
      <c r="DI32" s="236"/>
      <c r="DJ32" s="232">
        <f t="shared" si="17"/>
        <v>0</v>
      </c>
    </row>
    <row r="33" spans="1:114" hidden="1" x14ac:dyDescent="0.25">
      <c r="A33" s="224" t="s">
        <v>95</v>
      </c>
      <c r="B33" s="224"/>
      <c r="D33" s="225"/>
      <c r="E33" s="226"/>
      <c r="F33" s="226"/>
      <c r="G33" s="226"/>
      <c r="H33" s="226"/>
      <c r="J33" s="232">
        <f t="shared" si="7"/>
        <v>0</v>
      </c>
      <c r="K33" s="236"/>
      <c r="L33" s="236"/>
      <c r="M33" s="232">
        <f t="shared" si="0"/>
        <v>0</v>
      </c>
      <c r="O33" s="232"/>
      <c r="P33" s="236"/>
      <c r="Q33" s="236"/>
      <c r="R33" s="232"/>
      <c r="T33" s="232"/>
      <c r="U33" s="236"/>
      <c r="V33" s="236"/>
      <c r="W33" s="232"/>
      <c r="Y33" s="232"/>
      <c r="Z33" s="236"/>
      <c r="AA33" s="236"/>
      <c r="AB33" s="232"/>
      <c r="AD33" s="232"/>
      <c r="AE33" s="236"/>
      <c r="AF33" s="236"/>
      <c r="AG33" s="232"/>
      <c r="AI33" s="303">
        <f t="shared" si="13"/>
        <v>0</v>
      </c>
      <c r="AJ33" s="236"/>
      <c r="AK33" s="236"/>
      <c r="AL33" s="232">
        <f t="shared" si="10"/>
        <v>0</v>
      </c>
      <c r="AM33" s="208"/>
      <c r="AN33" s="232"/>
      <c r="AO33" s="236"/>
      <c r="AP33" s="236"/>
      <c r="AQ33" s="232"/>
      <c r="AS33" s="232"/>
      <c r="AT33" s="236"/>
      <c r="AU33" s="236"/>
      <c r="AV33" s="232"/>
      <c r="AX33" s="232"/>
      <c r="AY33" s="236"/>
      <c r="AZ33" s="236"/>
      <c r="BA33" s="232"/>
      <c r="BC33" s="232"/>
      <c r="BD33" s="236"/>
      <c r="BE33" s="236"/>
      <c r="BF33" s="232"/>
      <c r="BI33" s="303">
        <f t="shared" si="11"/>
        <v>0</v>
      </c>
      <c r="BJ33" s="236"/>
      <c r="BK33" s="236"/>
      <c r="BL33" s="232">
        <f t="shared" si="12"/>
        <v>0</v>
      </c>
      <c r="BM33" s="208"/>
      <c r="BN33" s="232"/>
      <c r="BO33" s="236"/>
      <c r="BP33" s="236"/>
      <c r="BQ33" s="232"/>
      <c r="BS33" s="232"/>
      <c r="BT33" s="236"/>
      <c r="BU33" s="236"/>
      <c r="BV33" s="232"/>
      <c r="BX33" s="232"/>
      <c r="BY33" s="236"/>
      <c r="BZ33" s="236"/>
      <c r="CA33" s="232"/>
      <c r="CC33" s="232"/>
      <c r="CD33" s="236"/>
      <c r="CE33" s="236"/>
      <c r="CF33" s="232"/>
      <c r="CH33" s="232">
        <f t="shared" si="14"/>
        <v>0</v>
      </c>
      <c r="CI33" s="236"/>
      <c r="CJ33" s="236"/>
      <c r="CK33" s="232">
        <f t="shared" si="15"/>
        <v>0</v>
      </c>
      <c r="CM33" s="232"/>
      <c r="CN33" s="236"/>
      <c r="CO33" s="236"/>
      <c r="CP33" s="232"/>
      <c r="CR33" s="232"/>
      <c r="CS33" s="236"/>
      <c r="CT33" s="236"/>
      <c r="CU33" s="232"/>
      <c r="CW33" s="232"/>
      <c r="CX33" s="236"/>
      <c r="CY33" s="236"/>
      <c r="CZ33" s="232"/>
      <c r="DB33" s="232"/>
      <c r="DC33" s="236"/>
      <c r="DD33" s="236"/>
      <c r="DE33" s="232"/>
      <c r="DG33" s="232">
        <f t="shared" si="16"/>
        <v>0</v>
      </c>
      <c r="DH33" s="236"/>
      <c r="DI33" s="236"/>
      <c r="DJ33" s="232">
        <f t="shared" si="17"/>
        <v>0</v>
      </c>
    </row>
    <row r="34" spans="1:114" hidden="1" x14ac:dyDescent="0.25">
      <c r="A34" s="224" t="s">
        <v>96</v>
      </c>
      <c r="B34" s="224"/>
      <c r="D34" s="225"/>
      <c r="E34" s="226"/>
      <c r="F34" s="226"/>
      <c r="G34" s="226"/>
      <c r="H34" s="226"/>
      <c r="J34" s="232">
        <f t="shared" si="7"/>
        <v>0</v>
      </c>
      <c r="K34" s="236"/>
      <c r="L34" s="236"/>
      <c r="M34" s="232">
        <f t="shared" si="0"/>
        <v>0</v>
      </c>
      <c r="O34" s="232"/>
      <c r="P34" s="236"/>
      <c r="Q34" s="236"/>
      <c r="R34" s="232"/>
      <c r="T34" s="232"/>
      <c r="U34" s="236"/>
      <c r="V34" s="236"/>
      <c r="W34" s="232"/>
      <c r="Y34" s="232"/>
      <c r="Z34" s="236"/>
      <c r="AA34" s="236"/>
      <c r="AB34" s="232"/>
      <c r="AD34" s="232"/>
      <c r="AE34" s="236"/>
      <c r="AF34" s="236"/>
      <c r="AG34" s="232"/>
      <c r="AI34" s="303">
        <f t="shared" si="13"/>
        <v>0</v>
      </c>
      <c r="AJ34" s="236"/>
      <c r="AK34" s="236"/>
      <c r="AL34" s="232">
        <f t="shared" si="10"/>
        <v>0</v>
      </c>
      <c r="AM34" s="208"/>
      <c r="AN34" s="232"/>
      <c r="AO34" s="236"/>
      <c r="AP34" s="236"/>
      <c r="AQ34" s="232"/>
      <c r="AS34" s="232"/>
      <c r="AT34" s="236"/>
      <c r="AU34" s="236"/>
      <c r="AV34" s="232"/>
      <c r="AX34" s="232"/>
      <c r="AY34" s="236"/>
      <c r="AZ34" s="236"/>
      <c r="BA34" s="232"/>
      <c r="BC34" s="232"/>
      <c r="BD34" s="236"/>
      <c r="BE34" s="236"/>
      <c r="BF34" s="232"/>
      <c r="BI34" s="303">
        <f t="shared" si="11"/>
        <v>0</v>
      </c>
      <c r="BJ34" s="236"/>
      <c r="BK34" s="236"/>
      <c r="BL34" s="232">
        <f t="shared" si="12"/>
        <v>0</v>
      </c>
      <c r="BM34" s="208"/>
      <c r="BN34" s="232"/>
      <c r="BO34" s="236"/>
      <c r="BP34" s="236"/>
      <c r="BQ34" s="232"/>
      <c r="BS34" s="232"/>
      <c r="BT34" s="236"/>
      <c r="BU34" s="236"/>
      <c r="BV34" s="232"/>
      <c r="BX34" s="232"/>
      <c r="BY34" s="236"/>
      <c r="BZ34" s="236"/>
      <c r="CA34" s="232"/>
      <c r="CC34" s="232"/>
      <c r="CD34" s="236"/>
      <c r="CE34" s="236"/>
      <c r="CF34" s="232"/>
      <c r="CH34" s="232">
        <f t="shared" si="14"/>
        <v>0</v>
      </c>
      <c r="CI34" s="236"/>
      <c r="CJ34" s="236"/>
      <c r="CK34" s="232">
        <f t="shared" si="15"/>
        <v>0</v>
      </c>
      <c r="CM34" s="232"/>
      <c r="CN34" s="236"/>
      <c r="CO34" s="236"/>
      <c r="CP34" s="232"/>
      <c r="CR34" s="232"/>
      <c r="CS34" s="236"/>
      <c r="CT34" s="236"/>
      <c r="CU34" s="232"/>
      <c r="CW34" s="232"/>
      <c r="CX34" s="236"/>
      <c r="CY34" s="236"/>
      <c r="CZ34" s="232"/>
      <c r="DB34" s="232"/>
      <c r="DC34" s="236"/>
      <c r="DD34" s="236"/>
      <c r="DE34" s="232"/>
      <c r="DG34" s="232">
        <f t="shared" si="16"/>
        <v>0</v>
      </c>
      <c r="DH34" s="236"/>
      <c r="DI34" s="236"/>
      <c r="DJ34" s="232">
        <f t="shared" si="17"/>
        <v>0</v>
      </c>
    </row>
    <row r="35" spans="1:114" hidden="1" x14ac:dyDescent="0.25">
      <c r="A35" s="224" t="s">
        <v>97</v>
      </c>
      <c r="B35" s="224"/>
      <c r="D35" s="225"/>
      <c r="E35" s="226"/>
      <c r="F35" s="226"/>
      <c r="G35" s="226"/>
      <c r="H35" s="226"/>
      <c r="J35" s="232">
        <f t="shared" si="7"/>
        <v>0</v>
      </c>
      <c r="K35" s="236"/>
      <c r="L35" s="236"/>
      <c r="M35" s="232">
        <f t="shared" si="0"/>
        <v>0</v>
      </c>
      <c r="O35" s="232"/>
      <c r="P35" s="236"/>
      <c r="Q35" s="236"/>
      <c r="R35" s="232"/>
      <c r="T35" s="232"/>
      <c r="U35" s="236"/>
      <c r="V35" s="236"/>
      <c r="W35" s="232"/>
      <c r="Y35" s="232"/>
      <c r="Z35" s="236"/>
      <c r="AA35" s="236"/>
      <c r="AB35" s="232"/>
      <c r="AD35" s="232"/>
      <c r="AE35" s="236"/>
      <c r="AF35" s="236"/>
      <c r="AG35" s="232"/>
      <c r="AI35" s="303">
        <f t="shared" si="13"/>
        <v>0</v>
      </c>
      <c r="AJ35" s="236"/>
      <c r="AK35" s="236"/>
      <c r="AL35" s="232">
        <f t="shared" si="10"/>
        <v>0</v>
      </c>
      <c r="AM35" s="208"/>
      <c r="AN35" s="232"/>
      <c r="AO35" s="236"/>
      <c r="AP35" s="236"/>
      <c r="AQ35" s="232"/>
      <c r="AS35" s="232"/>
      <c r="AT35" s="236"/>
      <c r="AU35" s="236"/>
      <c r="AV35" s="232"/>
      <c r="AX35" s="232"/>
      <c r="AY35" s="236"/>
      <c r="AZ35" s="236"/>
      <c r="BA35" s="232"/>
      <c r="BC35" s="232"/>
      <c r="BD35" s="236"/>
      <c r="BE35" s="236"/>
      <c r="BF35" s="232"/>
      <c r="BI35" s="303">
        <f t="shared" si="11"/>
        <v>0</v>
      </c>
      <c r="BJ35" s="236"/>
      <c r="BK35" s="236"/>
      <c r="BL35" s="232">
        <f t="shared" si="12"/>
        <v>0</v>
      </c>
      <c r="BM35" s="208"/>
      <c r="BN35" s="232"/>
      <c r="BO35" s="236"/>
      <c r="BP35" s="236"/>
      <c r="BQ35" s="232"/>
      <c r="BS35" s="232"/>
      <c r="BT35" s="236"/>
      <c r="BU35" s="236"/>
      <c r="BV35" s="232"/>
      <c r="BX35" s="232"/>
      <c r="BY35" s="236"/>
      <c r="BZ35" s="236"/>
      <c r="CA35" s="232"/>
      <c r="CC35" s="232"/>
      <c r="CD35" s="236"/>
      <c r="CE35" s="236"/>
      <c r="CF35" s="232"/>
      <c r="CH35" s="232">
        <f t="shared" si="14"/>
        <v>0</v>
      </c>
      <c r="CI35" s="236"/>
      <c r="CJ35" s="236"/>
      <c r="CK35" s="232">
        <f t="shared" si="15"/>
        <v>0</v>
      </c>
      <c r="CM35" s="232"/>
      <c r="CN35" s="236"/>
      <c r="CO35" s="236"/>
      <c r="CP35" s="232"/>
      <c r="CR35" s="232"/>
      <c r="CS35" s="236"/>
      <c r="CT35" s="236"/>
      <c r="CU35" s="232"/>
      <c r="CW35" s="232"/>
      <c r="CX35" s="236"/>
      <c r="CY35" s="236"/>
      <c r="CZ35" s="232"/>
      <c r="DB35" s="232"/>
      <c r="DC35" s="236"/>
      <c r="DD35" s="236"/>
      <c r="DE35" s="232"/>
      <c r="DG35" s="232">
        <f t="shared" si="16"/>
        <v>0</v>
      </c>
      <c r="DH35" s="236"/>
      <c r="DI35" s="236"/>
      <c r="DJ35" s="232">
        <f t="shared" si="17"/>
        <v>0</v>
      </c>
    </row>
    <row r="36" spans="1:114" hidden="1" x14ac:dyDescent="0.25">
      <c r="A36" s="224" t="s">
        <v>98</v>
      </c>
      <c r="B36" s="224"/>
      <c r="D36" s="225"/>
      <c r="E36" s="226"/>
      <c r="F36" s="226"/>
      <c r="G36" s="226"/>
      <c r="H36" s="226"/>
      <c r="J36" s="232">
        <f t="shared" si="7"/>
        <v>0</v>
      </c>
      <c r="K36" s="236"/>
      <c r="L36" s="236"/>
      <c r="M36" s="232">
        <f t="shared" si="0"/>
        <v>0</v>
      </c>
      <c r="O36" s="232"/>
      <c r="P36" s="236"/>
      <c r="Q36" s="236"/>
      <c r="R36" s="232"/>
      <c r="T36" s="232"/>
      <c r="U36" s="236"/>
      <c r="V36" s="236"/>
      <c r="W36" s="232"/>
      <c r="Y36" s="232"/>
      <c r="Z36" s="236"/>
      <c r="AA36" s="236"/>
      <c r="AB36" s="232"/>
      <c r="AD36" s="232"/>
      <c r="AE36" s="236"/>
      <c r="AF36" s="236"/>
      <c r="AG36" s="232"/>
      <c r="AI36" s="303">
        <f t="shared" si="13"/>
        <v>0</v>
      </c>
      <c r="AJ36" s="236"/>
      <c r="AK36" s="236"/>
      <c r="AL36" s="232">
        <f t="shared" si="10"/>
        <v>0</v>
      </c>
      <c r="AM36" s="208"/>
      <c r="AN36" s="232"/>
      <c r="AO36" s="236"/>
      <c r="AP36" s="236"/>
      <c r="AQ36" s="232"/>
      <c r="AS36" s="232"/>
      <c r="AT36" s="236"/>
      <c r="AU36" s="236"/>
      <c r="AV36" s="232"/>
      <c r="AX36" s="232"/>
      <c r="AY36" s="236"/>
      <c r="AZ36" s="236"/>
      <c r="BA36" s="232"/>
      <c r="BC36" s="232"/>
      <c r="BD36" s="236"/>
      <c r="BE36" s="236"/>
      <c r="BF36" s="232"/>
      <c r="BI36" s="303">
        <f t="shared" si="11"/>
        <v>0</v>
      </c>
      <c r="BJ36" s="236"/>
      <c r="BK36" s="236"/>
      <c r="BL36" s="232">
        <f t="shared" si="12"/>
        <v>0</v>
      </c>
      <c r="BM36" s="208"/>
      <c r="BN36" s="232"/>
      <c r="BO36" s="236"/>
      <c r="BP36" s="236"/>
      <c r="BQ36" s="232"/>
      <c r="BS36" s="232"/>
      <c r="BT36" s="236"/>
      <c r="BU36" s="236"/>
      <c r="BV36" s="232"/>
      <c r="BX36" s="232"/>
      <c r="BY36" s="236"/>
      <c r="BZ36" s="236"/>
      <c r="CA36" s="232"/>
      <c r="CC36" s="232"/>
      <c r="CD36" s="236"/>
      <c r="CE36" s="236"/>
      <c r="CF36" s="232"/>
      <c r="CH36" s="232">
        <f t="shared" si="14"/>
        <v>0</v>
      </c>
      <c r="CI36" s="236"/>
      <c r="CJ36" s="236"/>
      <c r="CK36" s="232">
        <f t="shared" si="15"/>
        <v>0</v>
      </c>
      <c r="CM36" s="232"/>
      <c r="CN36" s="236"/>
      <c r="CO36" s="236"/>
      <c r="CP36" s="232"/>
      <c r="CR36" s="232"/>
      <c r="CS36" s="236"/>
      <c r="CT36" s="236"/>
      <c r="CU36" s="232"/>
      <c r="CW36" s="232"/>
      <c r="CX36" s="236"/>
      <c r="CY36" s="236"/>
      <c r="CZ36" s="232"/>
      <c r="DB36" s="232"/>
      <c r="DC36" s="236"/>
      <c r="DD36" s="236"/>
      <c r="DE36" s="232"/>
      <c r="DG36" s="232">
        <f t="shared" si="16"/>
        <v>0</v>
      </c>
      <c r="DH36" s="236"/>
      <c r="DI36" s="236"/>
      <c r="DJ36" s="232">
        <f t="shared" si="17"/>
        <v>0</v>
      </c>
    </row>
    <row r="37" spans="1:114" hidden="1" x14ac:dyDescent="0.25">
      <c r="A37" s="224" t="s">
        <v>99</v>
      </c>
      <c r="B37" s="224"/>
      <c r="D37" s="225"/>
      <c r="E37" s="226"/>
      <c r="F37" s="226"/>
      <c r="G37" s="226"/>
      <c r="H37" s="226"/>
      <c r="J37" s="232">
        <f t="shared" si="7"/>
        <v>0</v>
      </c>
      <c r="K37" s="236"/>
      <c r="L37" s="236"/>
      <c r="M37" s="232">
        <f t="shared" si="0"/>
        <v>0</v>
      </c>
      <c r="O37" s="232"/>
      <c r="P37" s="236"/>
      <c r="Q37" s="236"/>
      <c r="R37" s="232"/>
      <c r="T37" s="232"/>
      <c r="U37" s="236"/>
      <c r="V37" s="236"/>
      <c r="W37" s="232"/>
      <c r="Y37" s="232"/>
      <c r="Z37" s="236"/>
      <c r="AA37" s="236"/>
      <c r="AB37" s="232"/>
      <c r="AD37" s="253"/>
      <c r="AE37" s="236"/>
      <c r="AF37" s="236"/>
      <c r="AG37" s="232"/>
      <c r="AI37" s="303">
        <f t="shared" si="13"/>
        <v>0</v>
      </c>
      <c r="AJ37" s="236"/>
      <c r="AK37" s="236"/>
      <c r="AL37" s="232">
        <f t="shared" si="10"/>
        <v>0</v>
      </c>
      <c r="AM37" s="208"/>
      <c r="AN37" s="232"/>
      <c r="AO37" s="236"/>
      <c r="AP37" s="236"/>
      <c r="AQ37" s="232"/>
      <c r="AS37" s="232"/>
      <c r="AT37" s="236"/>
      <c r="AU37" s="236"/>
      <c r="AV37" s="232"/>
      <c r="AX37" s="232"/>
      <c r="AY37" s="236"/>
      <c r="AZ37" s="236"/>
      <c r="BA37" s="232"/>
      <c r="BC37" s="253"/>
      <c r="BD37" s="236"/>
      <c r="BE37" s="236"/>
      <c r="BF37" s="232"/>
      <c r="BI37" s="303">
        <f t="shared" si="11"/>
        <v>0</v>
      </c>
      <c r="BJ37" s="236"/>
      <c r="BK37" s="236"/>
      <c r="BL37" s="232">
        <f t="shared" si="12"/>
        <v>0</v>
      </c>
      <c r="BM37" s="208"/>
      <c r="BN37" s="232"/>
      <c r="BO37" s="236"/>
      <c r="BP37" s="236"/>
      <c r="BQ37" s="232"/>
      <c r="BS37" s="232"/>
      <c r="BT37" s="236"/>
      <c r="BU37" s="236"/>
      <c r="BV37" s="232"/>
      <c r="BX37" s="232"/>
      <c r="BY37" s="236"/>
      <c r="BZ37" s="236"/>
      <c r="CA37" s="232"/>
      <c r="CC37" s="253"/>
      <c r="CD37" s="236"/>
      <c r="CE37" s="236"/>
      <c r="CF37" s="232"/>
      <c r="CH37" s="232">
        <f t="shared" si="14"/>
        <v>0</v>
      </c>
      <c r="CI37" s="236"/>
      <c r="CJ37" s="236"/>
      <c r="CK37" s="232">
        <f t="shared" si="15"/>
        <v>0</v>
      </c>
      <c r="CM37" s="232"/>
      <c r="CN37" s="236"/>
      <c r="CO37" s="236"/>
      <c r="CP37" s="232"/>
      <c r="CR37" s="232"/>
      <c r="CS37" s="236"/>
      <c r="CT37" s="236"/>
      <c r="CU37" s="232"/>
      <c r="CW37" s="232"/>
      <c r="CX37" s="236"/>
      <c r="CY37" s="236"/>
      <c r="CZ37" s="232"/>
      <c r="DB37" s="253"/>
      <c r="DC37" s="236"/>
      <c r="DD37" s="236"/>
      <c r="DE37" s="232"/>
      <c r="DG37" s="232">
        <f t="shared" si="16"/>
        <v>0</v>
      </c>
      <c r="DH37" s="236"/>
      <c r="DI37" s="236"/>
      <c r="DJ37" s="232">
        <f t="shared" si="17"/>
        <v>0</v>
      </c>
    </row>
    <row r="38" spans="1:114" hidden="1" x14ac:dyDescent="0.25">
      <c r="A38" s="224" t="s">
        <v>100</v>
      </c>
      <c r="B38" s="224"/>
      <c r="D38" s="225"/>
      <c r="E38" s="226"/>
      <c r="F38" s="226"/>
      <c r="G38" s="226"/>
      <c r="H38" s="226"/>
      <c r="J38" s="232">
        <f t="shared" si="7"/>
        <v>0</v>
      </c>
      <c r="K38" s="236"/>
      <c r="L38" s="236"/>
      <c r="M38" s="232">
        <f t="shared" si="0"/>
        <v>0</v>
      </c>
      <c r="O38" s="232"/>
      <c r="P38" s="236"/>
      <c r="Q38" s="236"/>
      <c r="R38" s="232"/>
      <c r="T38" s="232"/>
      <c r="U38" s="236"/>
      <c r="V38" s="236"/>
      <c r="W38" s="232"/>
      <c r="Y38" s="232"/>
      <c r="Z38" s="236"/>
      <c r="AA38" s="236"/>
      <c r="AB38" s="232"/>
      <c r="AD38" s="232"/>
      <c r="AE38" s="236"/>
      <c r="AF38" s="236"/>
      <c r="AG38" s="232"/>
      <c r="AI38" s="303">
        <f t="shared" si="13"/>
        <v>0</v>
      </c>
      <c r="AJ38" s="236"/>
      <c r="AK38" s="236"/>
      <c r="AL38" s="232">
        <f t="shared" si="10"/>
        <v>0</v>
      </c>
      <c r="AM38" s="208"/>
      <c r="AN38" s="232"/>
      <c r="AO38" s="236"/>
      <c r="AP38" s="236"/>
      <c r="AQ38" s="232"/>
      <c r="AS38" s="232"/>
      <c r="AT38" s="236"/>
      <c r="AU38" s="236"/>
      <c r="AV38" s="232"/>
      <c r="AX38" s="232"/>
      <c r="AY38" s="236"/>
      <c r="AZ38" s="236"/>
      <c r="BA38" s="232"/>
      <c r="BC38" s="232"/>
      <c r="BD38" s="236"/>
      <c r="BE38" s="236"/>
      <c r="BF38" s="232"/>
      <c r="BI38" s="303">
        <f t="shared" si="11"/>
        <v>0</v>
      </c>
      <c r="BJ38" s="236"/>
      <c r="BK38" s="236"/>
      <c r="BL38" s="232">
        <f t="shared" si="12"/>
        <v>0</v>
      </c>
      <c r="BM38" s="208"/>
      <c r="BN38" s="232"/>
      <c r="BO38" s="236"/>
      <c r="BP38" s="236"/>
      <c r="BQ38" s="232"/>
      <c r="BS38" s="232"/>
      <c r="BT38" s="236"/>
      <c r="BU38" s="236"/>
      <c r="BV38" s="232"/>
      <c r="BX38" s="232"/>
      <c r="BY38" s="236"/>
      <c r="BZ38" s="236"/>
      <c r="CA38" s="232"/>
      <c r="CC38" s="232"/>
      <c r="CD38" s="236"/>
      <c r="CE38" s="236"/>
      <c r="CF38" s="232"/>
      <c r="CH38" s="232">
        <f t="shared" si="14"/>
        <v>0</v>
      </c>
      <c r="CI38" s="236"/>
      <c r="CJ38" s="236"/>
      <c r="CK38" s="232">
        <f t="shared" si="15"/>
        <v>0</v>
      </c>
      <c r="CM38" s="232"/>
      <c r="CN38" s="236"/>
      <c r="CO38" s="236"/>
      <c r="CP38" s="232"/>
      <c r="CR38" s="232"/>
      <c r="CS38" s="236"/>
      <c r="CT38" s="236"/>
      <c r="CU38" s="232"/>
      <c r="CW38" s="232"/>
      <c r="CX38" s="236"/>
      <c r="CY38" s="236"/>
      <c r="CZ38" s="232"/>
      <c r="DB38" s="232"/>
      <c r="DC38" s="236"/>
      <c r="DD38" s="236"/>
      <c r="DE38" s="232"/>
      <c r="DG38" s="232">
        <f t="shared" si="16"/>
        <v>0</v>
      </c>
      <c r="DH38" s="236"/>
      <c r="DI38" s="236"/>
      <c r="DJ38" s="232">
        <f t="shared" si="17"/>
        <v>0</v>
      </c>
    </row>
    <row r="39" spans="1:114" hidden="1" x14ac:dyDescent="0.25">
      <c r="A39" s="224" t="s">
        <v>101</v>
      </c>
      <c r="B39" s="224"/>
      <c r="D39" s="225"/>
      <c r="E39" s="226"/>
      <c r="F39" s="226"/>
      <c r="G39" s="226"/>
      <c r="H39" s="226"/>
      <c r="J39" s="232">
        <f t="shared" si="7"/>
        <v>0</v>
      </c>
      <c r="K39" s="236"/>
      <c r="L39" s="236"/>
      <c r="M39" s="232">
        <f t="shared" si="0"/>
        <v>0</v>
      </c>
      <c r="O39" s="232"/>
      <c r="P39" s="236"/>
      <c r="Q39" s="236"/>
      <c r="R39" s="232"/>
      <c r="T39" s="232"/>
      <c r="U39" s="236"/>
      <c r="V39" s="236"/>
      <c r="W39" s="232"/>
      <c r="Y39" s="232"/>
      <c r="Z39" s="236"/>
      <c r="AA39" s="236"/>
      <c r="AB39" s="232"/>
      <c r="AD39" s="232"/>
      <c r="AE39" s="236"/>
      <c r="AF39" s="236"/>
      <c r="AG39" s="232"/>
      <c r="AI39" s="303">
        <f t="shared" si="13"/>
        <v>0</v>
      </c>
      <c r="AJ39" s="236"/>
      <c r="AK39" s="236"/>
      <c r="AL39" s="232">
        <f t="shared" si="10"/>
        <v>0</v>
      </c>
      <c r="AM39" s="208"/>
      <c r="AN39" s="232"/>
      <c r="AO39" s="236"/>
      <c r="AP39" s="236"/>
      <c r="AQ39" s="232"/>
      <c r="AS39" s="232"/>
      <c r="AT39" s="236"/>
      <c r="AU39" s="236"/>
      <c r="AV39" s="232"/>
      <c r="AX39" s="232"/>
      <c r="AY39" s="236"/>
      <c r="AZ39" s="236"/>
      <c r="BA39" s="232"/>
      <c r="BC39" s="232"/>
      <c r="BD39" s="236"/>
      <c r="BE39" s="236"/>
      <c r="BF39" s="232"/>
      <c r="BI39" s="303">
        <f t="shared" si="11"/>
        <v>0</v>
      </c>
      <c r="BJ39" s="236"/>
      <c r="BK39" s="236"/>
      <c r="BL39" s="232">
        <f t="shared" si="12"/>
        <v>0</v>
      </c>
      <c r="BM39" s="208"/>
      <c r="BN39" s="232"/>
      <c r="BO39" s="236"/>
      <c r="BP39" s="236"/>
      <c r="BQ39" s="232"/>
      <c r="BS39" s="232"/>
      <c r="BT39" s="236"/>
      <c r="BU39" s="236"/>
      <c r="BV39" s="232"/>
      <c r="BX39" s="232"/>
      <c r="BY39" s="236"/>
      <c r="BZ39" s="236"/>
      <c r="CA39" s="232"/>
      <c r="CC39" s="232"/>
      <c r="CD39" s="236"/>
      <c r="CE39" s="236"/>
      <c r="CF39" s="232"/>
      <c r="CH39" s="232">
        <f t="shared" si="14"/>
        <v>0</v>
      </c>
      <c r="CI39" s="236"/>
      <c r="CJ39" s="236"/>
      <c r="CK39" s="232">
        <f t="shared" si="15"/>
        <v>0</v>
      </c>
      <c r="CM39" s="232"/>
      <c r="CN39" s="236"/>
      <c r="CO39" s="236"/>
      <c r="CP39" s="232"/>
      <c r="CR39" s="232"/>
      <c r="CS39" s="236"/>
      <c r="CT39" s="236"/>
      <c r="CU39" s="232"/>
      <c r="CW39" s="232"/>
      <c r="CX39" s="236"/>
      <c r="CY39" s="236"/>
      <c r="CZ39" s="232"/>
      <c r="DB39" s="232"/>
      <c r="DC39" s="236"/>
      <c r="DD39" s="236"/>
      <c r="DE39" s="232"/>
      <c r="DG39" s="232">
        <f t="shared" si="16"/>
        <v>0</v>
      </c>
      <c r="DH39" s="236"/>
      <c r="DI39" s="236"/>
      <c r="DJ39" s="232">
        <f t="shared" si="17"/>
        <v>0</v>
      </c>
    </row>
    <row r="40" spans="1:114" hidden="1" x14ac:dyDescent="0.25">
      <c r="A40" s="224" t="s">
        <v>102</v>
      </c>
      <c r="B40" s="224"/>
      <c r="D40" s="225"/>
      <c r="E40" s="226"/>
      <c r="F40" s="226"/>
      <c r="G40" s="226"/>
      <c r="H40" s="226"/>
      <c r="J40" s="232">
        <f t="shared" si="7"/>
        <v>0</v>
      </c>
      <c r="K40" s="236"/>
      <c r="L40" s="236"/>
      <c r="M40" s="232">
        <f t="shared" si="0"/>
        <v>0</v>
      </c>
      <c r="O40" s="232"/>
      <c r="P40" s="236"/>
      <c r="Q40" s="236"/>
      <c r="R40" s="232"/>
      <c r="T40" s="232"/>
      <c r="U40" s="236"/>
      <c r="V40" s="236"/>
      <c r="W40" s="232"/>
      <c r="Y40" s="232"/>
      <c r="Z40" s="236"/>
      <c r="AA40" s="236"/>
      <c r="AB40" s="232"/>
      <c r="AD40" s="232"/>
      <c r="AE40" s="236"/>
      <c r="AF40" s="236"/>
      <c r="AG40" s="232"/>
      <c r="AI40" s="303">
        <f t="shared" si="13"/>
        <v>0</v>
      </c>
      <c r="AJ40" s="236"/>
      <c r="AK40" s="236"/>
      <c r="AL40" s="232">
        <f t="shared" si="10"/>
        <v>0</v>
      </c>
      <c r="AM40" s="208"/>
      <c r="AN40" s="232"/>
      <c r="AO40" s="236"/>
      <c r="AP40" s="236"/>
      <c r="AQ40" s="232"/>
      <c r="AS40" s="232"/>
      <c r="AT40" s="236"/>
      <c r="AU40" s="236"/>
      <c r="AV40" s="232"/>
      <c r="AX40" s="232"/>
      <c r="AY40" s="236"/>
      <c r="AZ40" s="236"/>
      <c r="BA40" s="232"/>
      <c r="BC40" s="232"/>
      <c r="BD40" s="236"/>
      <c r="BE40" s="236"/>
      <c r="BF40" s="232"/>
      <c r="BI40" s="303">
        <f t="shared" si="11"/>
        <v>0</v>
      </c>
      <c r="BJ40" s="236"/>
      <c r="BK40" s="236"/>
      <c r="BL40" s="232">
        <f t="shared" si="12"/>
        <v>0</v>
      </c>
      <c r="BM40" s="208"/>
      <c r="BN40" s="232"/>
      <c r="BO40" s="236"/>
      <c r="BP40" s="236"/>
      <c r="BQ40" s="232"/>
      <c r="BS40" s="232"/>
      <c r="BT40" s="236"/>
      <c r="BU40" s="236"/>
      <c r="BV40" s="232"/>
      <c r="BX40" s="232"/>
      <c r="BY40" s="236"/>
      <c r="BZ40" s="236"/>
      <c r="CA40" s="232"/>
      <c r="CC40" s="232"/>
      <c r="CD40" s="236"/>
      <c r="CE40" s="236"/>
      <c r="CF40" s="232"/>
      <c r="CH40" s="232">
        <f t="shared" si="14"/>
        <v>0</v>
      </c>
      <c r="CI40" s="236"/>
      <c r="CJ40" s="236"/>
      <c r="CK40" s="232">
        <f t="shared" si="15"/>
        <v>0</v>
      </c>
      <c r="CM40" s="232"/>
      <c r="CN40" s="236"/>
      <c r="CO40" s="236"/>
      <c r="CP40" s="232"/>
      <c r="CR40" s="232"/>
      <c r="CS40" s="236"/>
      <c r="CT40" s="236"/>
      <c r="CU40" s="232"/>
      <c r="CW40" s="232"/>
      <c r="CX40" s="236"/>
      <c r="CY40" s="236"/>
      <c r="CZ40" s="232"/>
      <c r="DB40" s="232"/>
      <c r="DC40" s="236"/>
      <c r="DD40" s="236"/>
      <c r="DE40" s="232"/>
      <c r="DG40" s="232">
        <f t="shared" si="16"/>
        <v>0</v>
      </c>
      <c r="DH40" s="236"/>
      <c r="DI40" s="236"/>
      <c r="DJ40" s="232">
        <f t="shared" si="17"/>
        <v>0</v>
      </c>
    </row>
    <row r="41" spans="1:114" hidden="1" x14ac:dyDescent="0.25">
      <c r="A41" s="224" t="s">
        <v>103</v>
      </c>
      <c r="B41" s="224"/>
      <c r="D41" s="225"/>
      <c r="E41" s="226"/>
      <c r="F41" s="226"/>
      <c r="G41" s="226"/>
      <c r="H41" s="226"/>
      <c r="J41" s="232">
        <f t="shared" si="7"/>
        <v>0</v>
      </c>
      <c r="K41" s="236"/>
      <c r="L41" s="236"/>
      <c r="M41" s="232">
        <f t="shared" si="0"/>
        <v>0</v>
      </c>
      <c r="O41" s="232"/>
      <c r="P41" s="236"/>
      <c r="Q41" s="236"/>
      <c r="R41" s="232"/>
      <c r="T41" s="232"/>
      <c r="U41" s="236"/>
      <c r="V41" s="236"/>
      <c r="W41" s="232"/>
      <c r="Y41" s="232"/>
      <c r="Z41" s="236"/>
      <c r="AA41" s="236"/>
      <c r="AB41" s="232"/>
      <c r="AD41" s="232"/>
      <c r="AE41" s="236"/>
      <c r="AF41" s="236"/>
      <c r="AG41" s="232"/>
      <c r="AI41" s="303">
        <f t="shared" si="13"/>
        <v>0</v>
      </c>
      <c r="AJ41" s="236"/>
      <c r="AK41" s="236"/>
      <c r="AL41" s="232">
        <f t="shared" si="10"/>
        <v>0</v>
      </c>
      <c r="AM41" s="208"/>
      <c r="AN41" s="232"/>
      <c r="AO41" s="236"/>
      <c r="AP41" s="236"/>
      <c r="AQ41" s="232"/>
      <c r="AS41" s="232"/>
      <c r="AT41" s="236"/>
      <c r="AU41" s="236"/>
      <c r="AV41" s="232"/>
      <c r="AX41" s="232"/>
      <c r="AY41" s="236"/>
      <c r="AZ41" s="236"/>
      <c r="BA41" s="232"/>
      <c r="BC41" s="232"/>
      <c r="BD41" s="236"/>
      <c r="BE41" s="236"/>
      <c r="BF41" s="232"/>
      <c r="BI41" s="303">
        <f t="shared" si="11"/>
        <v>0</v>
      </c>
      <c r="BJ41" s="236"/>
      <c r="BK41" s="236"/>
      <c r="BL41" s="232">
        <f t="shared" si="12"/>
        <v>0</v>
      </c>
      <c r="BM41" s="208"/>
      <c r="BN41" s="232"/>
      <c r="BO41" s="236"/>
      <c r="BP41" s="236"/>
      <c r="BQ41" s="232"/>
      <c r="BS41" s="232"/>
      <c r="BT41" s="236"/>
      <c r="BU41" s="236"/>
      <c r="BV41" s="232"/>
      <c r="BX41" s="232"/>
      <c r="BY41" s="236"/>
      <c r="BZ41" s="236"/>
      <c r="CA41" s="232"/>
      <c r="CC41" s="232"/>
      <c r="CD41" s="236"/>
      <c r="CE41" s="236"/>
      <c r="CF41" s="232"/>
      <c r="CH41" s="232">
        <f t="shared" si="14"/>
        <v>0</v>
      </c>
      <c r="CI41" s="236"/>
      <c r="CJ41" s="236"/>
      <c r="CK41" s="232">
        <f t="shared" si="15"/>
        <v>0</v>
      </c>
      <c r="CM41" s="232"/>
      <c r="CN41" s="236"/>
      <c r="CO41" s="236"/>
      <c r="CP41" s="232"/>
      <c r="CR41" s="232"/>
      <c r="CS41" s="236"/>
      <c r="CT41" s="236"/>
      <c r="CU41" s="232"/>
      <c r="CW41" s="232"/>
      <c r="CX41" s="236"/>
      <c r="CY41" s="236"/>
      <c r="CZ41" s="232"/>
      <c r="DB41" s="232"/>
      <c r="DC41" s="236"/>
      <c r="DD41" s="236"/>
      <c r="DE41" s="232"/>
      <c r="DG41" s="232">
        <f t="shared" si="16"/>
        <v>0</v>
      </c>
      <c r="DH41" s="236"/>
      <c r="DI41" s="236"/>
      <c r="DJ41" s="232">
        <f t="shared" si="17"/>
        <v>0</v>
      </c>
    </row>
    <row r="42" spans="1:114" hidden="1" x14ac:dyDescent="0.25">
      <c r="A42" s="224" t="s">
        <v>104</v>
      </c>
      <c r="B42" s="224"/>
      <c r="D42" s="225"/>
      <c r="E42" s="226"/>
      <c r="F42" s="226"/>
      <c r="G42" s="226"/>
      <c r="H42" s="226"/>
      <c r="J42" s="232">
        <f t="shared" si="7"/>
        <v>0</v>
      </c>
      <c r="K42" s="236"/>
      <c r="L42" s="236"/>
      <c r="M42" s="232">
        <f t="shared" si="0"/>
        <v>0</v>
      </c>
      <c r="O42" s="232"/>
      <c r="P42" s="236"/>
      <c r="Q42" s="236"/>
      <c r="R42" s="232"/>
      <c r="T42" s="232"/>
      <c r="U42" s="236"/>
      <c r="V42" s="236"/>
      <c r="W42" s="232"/>
      <c r="Y42" s="232"/>
      <c r="Z42" s="236"/>
      <c r="AA42" s="236"/>
      <c r="AB42" s="232"/>
      <c r="AD42" s="232"/>
      <c r="AE42" s="236"/>
      <c r="AF42" s="236"/>
      <c r="AG42" s="232"/>
      <c r="AI42" s="303">
        <f t="shared" si="13"/>
        <v>0</v>
      </c>
      <c r="AJ42" s="236"/>
      <c r="AK42" s="236"/>
      <c r="AL42" s="232">
        <f t="shared" si="10"/>
        <v>0</v>
      </c>
      <c r="AM42" s="208"/>
      <c r="AN42" s="232"/>
      <c r="AO42" s="236"/>
      <c r="AP42" s="236"/>
      <c r="AQ42" s="232"/>
      <c r="AS42" s="232"/>
      <c r="AT42" s="236"/>
      <c r="AU42" s="236"/>
      <c r="AV42" s="232"/>
      <c r="AX42" s="232"/>
      <c r="AY42" s="236"/>
      <c r="AZ42" s="236"/>
      <c r="BA42" s="232"/>
      <c r="BC42" s="232"/>
      <c r="BD42" s="236"/>
      <c r="BE42" s="236"/>
      <c r="BF42" s="232"/>
      <c r="BI42" s="303">
        <f t="shared" si="11"/>
        <v>0</v>
      </c>
      <c r="BJ42" s="236"/>
      <c r="BK42" s="236"/>
      <c r="BL42" s="232">
        <f t="shared" si="12"/>
        <v>0</v>
      </c>
      <c r="BM42" s="208"/>
      <c r="BN42" s="232"/>
      <c r="BO42" s="236"/>
      <c r="BP42" s="236"/>
      <c r="BQ42" s="232"/>
      <c r="BS42" s="232"/>
      <c r="BT42" s="236"/>
      <c r="BU42" s="236"/>
      <c r="BV42" s="232"/>
      <c r="BX42" s="232"/>
      <c r="BY42" s="236"/>
      <c r="BZ42" s="236"/>
      <c r="CA42" s="232"/>
      <c r="CC42" s="232"/>
      <c r="CD42" s="236"/>
      <c r="CE42" s="236"/>
      <c r="CF42" s="232"/>
      <c r="CH42" s="232">
        <f t="shared" si="14"/>
        <v>0</v>
      </c>
      <c r="CI42" s="236"/>
      <c r="CJ42" s="236"/>
      <c r="CK42" s="232">
        <f t="shared" si="15"/>
        <v>0</v>
      </c>
      <c r="CM42" s="232"/>
      <c r="CN42" s="236"/>
      <c r="CO42" s="236"/>
      <c r="CP42" s="232"/>
      <c r="CR42" s="232"/>
      <c r="CS42" s="236"/>
      <c r="CT42" s="236"/>
      <c r="CU42" s="232"/>
      <c r="CW42" s="232"/>
      <c r="CX42" s="236"/>
      <c r="CY42" s="236"/>
      <c r="CZ42" s="232"/>
      <c r="DB42" s="232"/>
      <c r="DC42" s="236"/>
      <c r="DD42" s="236"/>
      <c r="DE42" s="232"/>
      <c r="DG42" s="232">
        <f t="shared" si="16"/>
        <v>0</v>
      </c>
      <c r="DH42" s="236"/>
      <c r="DI42" s="236"/>
      <c r="DJ42" s="232">
        <f t="shared" si="17"/>
        <v>0</v>
      </c>
    </row>
    <row r="43" spans="1:114" hidden="1" x14ac:dyDescent="0.25">
      <c r="A43" s="224" t="s">
        <v>105</v>
      </c>
      <c r="B43" s="224"/>
      <c r="D43" s="225"/>
      <c r="E43" s="226"/>
      <c r="F43" s="226"/>
      <c r="G43" s="226"/>
      <c r="H43" s="226"/>
      <c r="J43" s="232">
        <f t="shared" si="7"/>
        <v>0</v>
      </c>
      <c r="K43" s="236"/>
      <c r="L43" s="236"/>
      <c r="M43" s="232">
        <f t="shared" si="0"/>
        <v>0</v>
      </c>
      <c r="O43" s="232"/>
      <c r="P43" s="236"/>
      <c r="Q43" s="236"/>
      <c r="R43" s="232"/>
      <c r="T43" s="232"/>
      <c r="U43" s="236"/>
      <c r="V43" s="236"/>
      <c r="W43" s="232"/>
      <c r="Y43" s="232"/>
      <c r="Z43" s="236"/>
      <c r="AA43" s="236"/>
      <c r="AB43" s="232"/>
      <c r="AD43" s="232"/>
      <c r="AE43" s="236"/>
      <c r="AF43" s="236"/>
      <c r="AG43" s="232"/>
      <c r="AI43" s="303">
        <f t="shared" si="13"/>
        <v>0</v>
      </c>
      <c r="AJ43" s="236"/>
      <c r="AK43" s="236"/>
      <c r="AL43" s="232">
        <f t="shared" si="10"/>
        <v>0</v>
      </c>
      <c r="AM43" s="208"/>
      <c r="AN43" s="232"/>
      <c r="AO43" s="236"/>
      <c r="AP43" s="236"/>
      <c r="AQ43" s="232"/>
      <c r="AS43" s="232"/>
      <c r="AT43" s="236"/>
      <c r="AU43" s="236"/>
      <c r="AV43" s="232"/>
      <c r="AX43" s="232"/>
      <c r="AY43" s="236"/>
      <c r="AZ43" s="236"/>
      <c r="BA43" s="232"/>
      <c r="BC43" s="232"/>
      <c r="BD43" s="236"/>
      <c r="BE43" s="236"/>
      <c r="BF43" s="232"/>
      <c r="BI43" s="303">
        <f t="shared" si="11"/>
        <v>0</v>
      </c>
      <c r="BJ43" s="236"/>
      <c r="BK43" s="236"/>
      <c r="BL43" s="232">
        <f t="shared" si="12"/>
        <v>0</v>
      </c>
      <c r="BM43" s="208"/>
      <c r="BN43" s="232"/>
      <c r="BO43" s="236"/>
      <c r="BP43" s="236"/>
      <c r="BQ43" s="232"/>
      <c r="BS43" s="232"/>
      <c r="BT43" s="236"/>
      <c r="BU43" s="236"/>
      <c r="BV43" s="232"/>
      <c r="BX43" s="232"/>
      <c r="BY43" s="236"/>
      <c r="BZ43" s="236"/>
      <c r="CA43" s="232"/>
      <c r="CC43" s="232"/>
      <c r="CD43" s="236"/>
      <c r="CE43" s="236"/>
      <c r="CF43" s="232"/>
      <c r="CH43" s="232">
        <f t="shared" si="14"/>
        <v>0</v>
      </c>
      <c r="CI43" s="236"/>
      <c r="CJ43" s="236"/>
      <c r="CK43" s="232">
        <f t="shared" si="15"/>
        <v>0</v>
      </c>
      <c r="CM43" s="232"/>
      <c r="CN43" s="236"/>
      <c r="CO43" s="236"/>
      <c r="CP43" s="232"/>
      <c r="CR43" s="232"/>
      <c r="CS43" s="236"/>
      <c r="CT43" s="236"/>
      <c r="CU43" s="232"/>
      <c r="CW43" s="232"/>
      <c r="CX43" s="236"/>
      <c r="CY43" s="236"/>
      <c r="CZ43" s="232"/>
      <c r="DB43" s="232"/>
      <c r="DC43" s="236"/>
      <c r="DD43" s="236"/>
      <c r="DE43" s="232"/>
      <c r="DG43" s="232">
        <f t="shared" si="16"/>
        <v>0</v>
      </c>
      <c r="DH43" s="236"/>
      <c r="DI43" s="236"/>
      <c r="DJ43" s="232">
        <f t="shared" si="17"/>
        <v>0</v>
      </c>
    </row>
    <row r="44" spans="1:114" hidden="1" x14ac:dyDescent="0.25">
      <c r="A44" s="224" t="s">
        <v>106</v>
      </c>
      <c r="B44" s="224"/>
      <c r="D44" s="225"/>
      <c r="E44" s="226"/>
      <c r="F44" s="226"/>
      <c r="G44" s="226"/>
      <c r="H44" s="226"/>
      <c r="J44" s="232">
        <f t="shared" si="7"/>
        <v>0</v>
      </c>
      <c r="K44" s="236"/>
      <c r="L44" s="236"/>
      <c r="M44" s="232">
        <f t="shared" si="0"/>
        <v>0</v>
      </c>
      <c r="O44" s="232"/>
      <c r="P44" s="236"/>
      <c r="Q44" s="236"/>
      <c r="R44" s="232"/>
      <c r="T44" s="232"/>
      <c r="U44" s="236"/>
      <c r="V44" s="236"/>
      <c r="W44" s="232"/>
      <c r="Y44" s="232"/>
      <c r="Z44" s="236"/>
      <c r="AA44" s="236"/>
      <c r="AB44" s="232"/>
      <c r="AD44" s="232"/>
      <c r="AE44" s="236"/>
      <c r="AF44" s="236"/>
      <c r="AG44" s="232"/>
      <c r="AI44" s="232">
        <f t="shared" si="13"/>
        <v>0</v>
      </c>
      <c r="AJ44" s="236"/>
      <c r="AK44" s="236"/>
      <c r="AL44" s="232">
        <f t="shared" si="10"/>
        <v>0</v>
      </c>
      <c r="AM44" s="208"/>
      <c r="AN44" s="232"/>
      <c r="AO44" s="236"/>
      <c r="AP44" s="236"/>
      <c r="AQ44" s="232"/>
      <c r="AS44" s="232"/>
      <c r="AT44" s="236"/>
      <c r="AU44" s="236"/>
      <c r="AV44" s="232"/>
      <c r="AX44" s="232"/>
      <c r="AY44" s="236"/>
      <c r="AZ44" s="236"/>
      <c r="BA44" s="232"/>
      <c r="BC44" s="232"/>
      <c r="BD44" s="236"/>
      <c r="BE44" s="236"/>
      <c r="BF44" s="232"/>
      <c r="BI44" s="232">
        <f t="shared" si="11"/>
        <v>0</v>
      </c>
      <c r="BJ44" s="236"/>
      <c r="BK44" s="236"/>
      <c r="BL44" s="232">
        <f t="shared" si="12"/>
        <v>0</v>
      </c>
      <c r="BM44" s="208"/>
      <c r="BN44" s="232"/>
      <c r="BO44" s="236"/>
      <c r="BP44" s="236"/>
      <c r="BQ44" s="232"/>
      <c r="BS44" s="232"/>
      <c r="BT44" s="236"/>
      <c r="BU44" s="236"/>
      <c r="BV44" s="232"/>
      <c r="BX44" s="232"/>
      <c r="BY44" s="236"/>
      <c r="BZ44" s="236"/>
      <c r="CA44" s="232"/>
      <c r="CC44" s="232"/>
      <c r="CD44" s="236"/>
      <c r="CE44" s="236"/>
      <c r="CF44" s="232"/>
      <c r="CH44" s="232">
        <f t="shared" si="14"/>
        <v>0</v>
      </c>
      <c r="CI44" s="236"/>
      <c r="CJ44" s="236"/>
      <c r="CK44" s="232">
        <f t="shared" si="15"/>
        <v>0</v>
      </c>
      <c r="CM44" s="232"/>
      <c r="CN44" s="236"/>
      <c r="CO44" s="236"/>
      <c r="CP44" s="232"/>
      <c r="CR44" s="232"/>
      <c r="CS44" s="236"/>
      <c r="CT44" s="236"/>
      <c r="CU44" s="232"/>
      <c r="CW44" s="232"/>
      <c r="CX44" s="236"/>
      <c r="CY44" s="236"/>
      <c r="CZ44" s="232"/>
      <c r="DB44" s="232"/>
      <c r="DC44" s="236"/>
      <c r="DD44" s="236"/>
      <c r="DE44" s="232"/>
      <c r="DG44" s="232">
        <f t="shared" si="16"/>
        <v>0</v>
      </c>
      <c r="DH44" s="236"/>
      <c r="DI44" s="236"/>
      <c r="DJ44" s="232">
        <f t="shared" si="17"/>
        <v>0</v>
      </c>
    </row>
    <row r="45" spans="1:114" s="208" customFormat="1" x14ac:dyDescent="0.25">
      <c r="A45" s="227"/>
      <c r="B45" s="227"/>
      <c r="D45" s="218"/>
      <c r="J45" s="252"/>
      <c r="K45" s="252"/>
      <c r="L45" s="252"/>
      <c r="M45" s="252"/>
      <c r="O45" s="252"/>
      <c r="P45" s="252"/>
      <c r="Q45" s="252"/>
      <c r="R45" s="252"/>
      <c r="T45" s="252"/>
      <c r="U45" s="252"/>
      <c r="V45" s="252"/>
      <c r="W45" s="252"/>
      <c r="Y45" s="252"/>
      <c r="Z45" s="252"/>
      <c r="AA45" s="252"/>
      <c r="AB45" s="252"/>
      <c r="AD45" s="252"/>
      <c r="AE45" s="252"/>
      <c r="AF45" s="252"/>
      <c r="AG45" s="252"/>
      <c r="AI45" s="252"/>
      <c r="AJ45" s="252"/>
      <c r="AK45" s="252"/>
      <c r="AL45" s="252"/>
      <c r="AN45" s="252"/>
      <c r="AO45" s="252"/>
      <c r="AP45" s="252"/>
      <c r="AQ45" s="252"/>
      <c r="AS45" s="252"/>
      <c r="AT45" s="252"/>
      <c r="AU45" s="252"/>
      <c r="AV45" s="252"/>
      <c r="AX45" s="252"/>
      <c r="AY45" s="252"/>
      <c r="AZ45" s="252"/>
      <c r="BA45" s="252"/>
      <c r="BC45" s="252"/>
      <c r="BD45" s="252"/>
      <c r="BE45" s="252"/>
      <c r="BF45" s="252"/>
      <c r="BI45" s="252"/>
      <c r="BJ45" s="252"/>
      <c r="BK45" s="252"/>
      <c r="BL45" s="252"/>
      <c r="BN45" s="252"/>
      <c r="BO45" s="252"/>
      <c r="BP45" s="252"/>
      <c r="BQ45" s="252"/>
      <c r="BS45" s="252"/>
      <c r="BT45" s="252"/>
      <c r="BU45" s="252"/>
      <c r="BV45" s="252"/>
      <c r="BX45" s="252"/>
      <c r="BY45" s="252"/>
      <c r="BZ45" s="252"/>
      <c r="CA45" s="252"/>
      <c r="CC45" s="252"/>
      <c r="CD45" s="252"/>
      <c r="CE45" s="252"/>
      <c r="CF45" s="252"/>
      <c r="CH45" s="252"/>
      <c r="CI45" s="252"/>
      <c r="CJ45" s="252"/>
      <c r="CK45" s="252"/>
      <c r="CM45" s="252"/>
      <c r="CN45" s="252"/>
      <c r="CO45" s="252"/>
      <c r="CP45" s="252"/>
      <c r="CR45" s="252"/>
      <c r="CS45" s="252"/>
      <c r="CT45" s="252"/>
      <c r="CU45" s="252"/>
      <c r="CW45" s="252"/>
      <c r="CX45" s="252"/>
      <c r="CY45" s="252"/>
      <c r="CZ45" s="252"/>
      <c r="DB45" s="252"/>
      <c r="DC45" s="252"/>
      <c r="DD45" s="252"/>
      <c r="DE45" s="252"/>
      <c r="DG45" s="252"/>
      <c r="DH45" s="252"/>
      <c r="DI45" s="252"/>
      <c r="DJ45" s="252"/>
    </row>
    <row r="46" spans="1:114" s="250" customFormat="1" ht="30" x14ac:dyDescent="0.25">
      <c r="A46" s="219" t="s">
        <v>208</v>
      </c>
      <c r="B46" s="220" t="s">
        <v>215</v>
      </c>
      <c r="C46" s="221"/>
      <c r="D46" s="222"/>
      <c r="E46" s="223"/>
      <c r="F46" s="223"/>
      <c r="G46" s="223"/>
      <c r="H46" s="223"/>
      <c r="I46" s="221"/>
      <c r="J46" s="238"/>
      <c r="K46" s="238"/>
      <c r="L46" s="238"/>
      <c r="M46" s="238"/>
      <c r="N46" s="221"/>
      <c r="O46" s="238"/>
      <c r="P46" s="238"/>
      <c r="Q46" s="238"/>
      <c r="R46" s="238"/>
      <c r="S46" s="221"/>
      <c r="T46" s="238"/>
      <c r="U46" s="238"/>
      <c r="V46" s="238"/>
      <c r="W46" s="238"/>
      <c r="X46" s="221"/>
      <c r="Y46" s="238"/>
      <c r="Z46" s="238"/>
      <c r="AA46" s="238"/>
      <c r="AB46" s="238"/>
      <c r="AD46" s="238"/>
      <c r="AE46" s="238"/>
      <c r="AF46" s="238"/>
      <c r="AG46" s="238"/>
      <c r="AI46" s="238"/>
      <c r="AJ46" s="238"/>
      <c r="AK46" s="238"/>
      <c r="AL46" s="238"/>
      <c r="AM46" s="221"/>
      <c r="AN46" s="238"/>
      <c r="AO46" s="238"/>
      <c r="AP46" s="238"/>
      <c r="AQ46" s="238"/>
      <c r="AR46" s="221"/>
      <c r="AS46" s="238"/>
      <c r="AT46" s="238"/>
      <c r="AU46" s="238"/>
      <c r="AV46" s="238"/>
      <c r="AW46" s="221"/>
      <c r="AX46" s="238"/>
      <c r="AY46" s="238"/>
      <c r="AZ46" s="238"/>
      <c r="BA46" s="238"/>
      <c r="BC46" s="238"/>
      <c r="BD46" s="238"/>
      <c r="BE46" s="238"/>
      <c r="BF46" s="238"/>
      <c r="BI46" s="238"/>
      <c r="BJ46" s="238"/>
      <c r="BK46" s="238"/>
      <c r="BL46" s="238"/>
      <c r="BM46" s="221"/>
      <c r="BN46" s="238"/>
      <c r="BO46" s="238"/>
      <c r="BP46" s="238"/>
      <c r="BQ46" s="238"/>
      <c r="BR46" s="221"/>
      <c r="BS46" s="238"/>
      <c r="BT46" s="238"/>
      <c r="BU46" s="238"/>
      <c r="BV46" s="238"/>
      <c r="BW46" s="221"/>
      <c r="BX46" s="238"/>
      <c r="BY46" s="238"/>
      <c r="BZ46" s="238"/>
      <c r="CA46" s="238"/>
      <c r="CC46" s="238"/>
      <c r="CD46" s="238"/>
      <c r="CE46" s="238"/>
      <c r="CF46" s="238"/>
      <c r="CH46" s="238"/>
      <c r="CI46" s="238"/>
      <c r="CJ46" s="238"/>
      <c r="CK46" s="238"/>
      <c r="CM46" s="238"/>
      <c r="CN46" s="238"/>
      <c r="CO46" s="238"/>
      <c r="CP46" s="238"/>
      <c r="CQ46" s="221"/>
      <c r="CR46" s="238"/>
      <c r="CS46" s="238"/>
      <c r="CT46" s="238"/>
      <c r="CU46" s="238"/>
      <c r="CV46" s="221"/>
      <c r="CW46" s="238"/>
      <c r="CX46" s="238"/>
      <c r="CY46" s="238"/>
      <c r="CZ46" s="238"/>
      <c r="DB46" s="238"/>
      <c r="DC46" s="238"/>
      <c r="DD46" s="238"/>
      <c r="DE46" s="238"/>
      <c r="DG46" s="238"/>
      <c r="DH46" s="238"/>
      <c r="DI46" s="238"/>
      <c r="DJ46" s="238"/>
    </row>
    <row r="47" spans="1:114" x14ac:dyDescent="0.25">
      <c r="A47" s="224" t="s">
        <v>209</v>
      </c>
      <c r="B47" s="224"/>
      <c r="D47" s="228" t="s">
        <v>208</v>
      </c>
      <c r="E47" s="229"/>
      <c r="F47" s="229"/>
      <c r="G47" s="229"/>
      <c r="H47" s="229"/>
      <c r="J47" s="232">
        <f t="shared" si="7"/>
        <v>0</v>
      </c>
      <c r="K47" s="236"/>
      <c r="L47" s="236"/>
      <c r="M47" s="232">
        <v>240</v>
      </c>
      <c r="O47" s="232"/>
      <c r="P47" s="236"/>
      <c r="Q47" s="236"/>
      <c r="R47" s="232"/>
      <c r="T47" s="232"/>
      <c r="U47" s="236"/>
      <c r="V47" s="236"/>
      <c r="W47" s="232"/>
      <c r="Y47" s="232"/>
      <c r="Z47" s="236"/>
      <c r="AA47" s="236"/>
      <c r="AB47" s="232"/>
      <c r="AD47" s="232"/>
      <c r="AE47" s="236"/>
      <c r="AF47" s="236"/>
      <c r="AG47" s="232"/>
      <c r="AI47" s="303">
        <f t="shared" ref="AI47:AI50" si="18">SUM(AN47,AS47,AX47,BC47)</f>
        <v>0</v>
      </c>
      <c r="AJ47" s="236"/>
      <c r="AK47" s="236"/>
      <c r="AL47" s="232">
        <f t="shared" ref="AL47:AL50" si="19">SUM(AQ47,AV47,BA47,BF47)</f>
        <v>0</v>
      </c>
      <c r="AM47" s="208"/>
      <c r="AN47" s="232"/>
      <c r="AO47" s="236"/>
      <c r="AP47" s="236"/>
      <c r="AQ47" s="232"/>
      <c r="AS47" s="232"/>
      <c r="AT47" s="236"/>
      <c r="AU47" s="236"/>
      <c r="AV47" s="232"/>
      <c r="AX47" s="232"/>
      <c r="AY47" s="236"/>
      <c r="AZ47" s="236"/>
      <c r="BA47" s="232"/>
      <c r="BC47" s="232"/>
      <c r="BD47" s="236"/>
      <c r="BE47" s="236"/>
      <c r="BF47" s="232"/>
      <c r="BI47" s="303">
        <f t="shared" ref="BI47:BI50" si="20">SUM(BN47,BS47,BX47,CC47)</f>
        <v>0</v>
      </c>
      <c r="BJ47" s="236"/>
      <c r="BK47" s="236"/>
      <c r="BL47" s="232">
        <f t="shared" ref="BL47:BL50" si="21">SUM(BQ47,BV47,CA47,CF47)</f>
        <v>0</v>
      </c>
      <c r="BM47" s="208"/>
      <c r="BN47" s="232"/>
      <c r="BO47" s="236"/>
      <c r="BP47" s="236"/>
      <c r="BQ47" s="232"/>
      <c r="BS47" s="232"/>
      <c r="BT47" s="236"/>
      <c r="BU47" s="236"/>
      <c r="BV47" s="232"/>
      <c r="BX47" s="232"/>
      <c r="BY47" s="236"/>
      <c r="BZ47" s="236"/>
      <c r="CA47" s="232"/>
      <c r="CC47" s="232"/>
      <c r="CD47" s="236"/>
      <c r="CE47" s="236"/>
      <c r="CF47" s="232"/>
      <c r="CH47" s="232">
        <f>SUM(CM47,CR47,CW47,DB47)</f>
        <v>0</v>
      </c>
      <c r="CI47" s="236"/>
      <c r="CJ47" s="236"/>
      <c r="CK47" s="232">
        <f>SUM(CP47,CU47,CZ47,DE47)</f>
        <v>0</v>
      </c>
      <c r="CM47" s="232"/>
      <c r="CN47" s="236"/>
      <c r="CO47" s="236"/>
      <c r="CP47" s="232"/>
      <c r="CR47" s="232"/>
      <c r="CS47" s="236"/>
      <c r="CT47" s="236"/>
      <c r="CU47" s="232"/>
      <c r="CW47" s="232"/>
      <c r="CX47" s="236"/>
      <c r="CY47" s="236"/>
      <c r="CZ47" s="232"/>
      <c r="DB47" s="232"/>
      <c r="DC47" s="236"/>
      <c r="DD47" s="236"/>
      <c r="DE47" s="232"/>
      <c r="DG47" s="232">
        <f>SUM(AI47,BH47,CH47)</f>
        <v>0</v>
      </c>
      <c r="DH47" s="236"/>
      <c r="DI47" s="236"/>
      <c r="DJ47" s="232">
        <f>SUM(M47,AL47,BK47,CK47)</f>
        <v>240</v>
      </c>
    </row>
    <row r="48" spans="1:114" x14ac:dyDescent="0.25">
      <c r="A48" s="224" t="s">
        <v>210</v>
      </c>
      <c r="B48" s="224"/>
      <c r="D48" s="228" t="s">
        <v>208</v>
      </c>
      <c r="E48" s="229"/>
      <c r="F48" s="229"/>
      <c r="G48" s="229"/>
      <c r="H48" s="229"/>
      <c r="J48" s="232">
        <f t="shared" si="7"/>
        <v>0</v>
      </c>
      <c r="K48" s="236"/>
      <c r="L48" s="236"/>
      <c r="M48" s="232">
        <f t="shared" ref="M48" si="22">SUM(R48,W48,AB48,AG48)</f>
        <v>0</v>
      </c>
      <c r="O48" s="232"/>
      <c r="P48" s="236"/>
      <c r="Q48" s="236"/>
      <c r="R48" s="232"/>
      <c r="T48" s="232"/>
      <c r="U48" s="236"/>
      <c r="V48" s="236"/>
      <c r="W48" s="232"/>
      <c r="Y48" s="232"/>
      <c r="Z48" s="236"/>
      <c r="AA48" s="236"/>
      <c r="AB48" s="232"/>
      <c r="AD48" s="232"/>
      <c r="AE48" s="236"/>
      <c r="AF48" s="236"/>
      <c r="AG48" s="232"/>
      <c r="AI48" s="303">
        <f t="shared" si="18"/>
        <v>0</v>
      </c>
      <c r="AJ48" s="236"/>
      <c r="AK48" s="236"/>
      <c r="AL48" s="232">
        <v>240</v>
      </c>
      <c r="AM48" s="208"/>
      <c r="AN48" s="232"/>
      <c r="AO48" s="236"/>
      <c r="AP48" s="236"/>
      <c r="AQ48" s="232"/>
      <c r="AS48" s="232"/>
      <c r="AT48" s="236"/>
      <c r="AU48" s="236"/>
      <c r="AV48" s="232"/>
      <c r="AX48" s="232"/>
      <c r="AY48" s="236"/>
      <c r="AZ48" s="236"/>
      <c r="BA48" s="232"/>
      <c r="BC48" s="232"/>
      <c r="BD48" s="236"/>
      <c r="BE48" s="236"/>
      <c r="BF48" s="232"/>
      <c r="BI48" s="303">
        <f t="shared" si="20"/>
        <v>0</v>
      </c>
      <c r="BJ48" s="236"/>
      <c r="BK48" s="236"/>
      <c r="BL48" s="232">
        <f t="shared" si="21"/>
        <v>0</v>
      </c>
      <c r="BM48" s="208"/>
      <c r="BN48" s="232"/>
      <c r="BO48" s="236"/>
      <c r="BP48" s="236"/>
      <c r="BQ48" s="232"/>
      <c r="BS48" s="232"/>
      <c r="BT48" s="236"/>
      <c r="BU48" s="236"/>
      <c r="BV48" s="232"/>
      <c r="BX48" s="232"/>
      <c r="BY48" s="236"/>
      <c r="BZ48" s="236"/>
      <c r="CA48" s="232"/>
      <c r="CC48" s="232"/>
      <c r="CD48" s="236"/>
      <c r="CE48" s="236"/>
      <c r="CF48" s="232"/>
      <c r="CH48" s="232">
        <f t="shared" ref="CH48:CH50" si="23">SUM(CM48,CR48,CW48,DB48)</f>
        <v>0</v>
      </c>
      <c r="CI48" s="236"/>
      <c r="CJ48" s="236"/>
      <c r="CK48" s="232">
        <f t="shared" ref="CK48:CK50" si="24">SUM(CP48,CU48,CZ48,DE48)</f>
        <v>0</v>
      </c>
      <c r="CM48" s="232"/>
      <c r="CN48" s="236"/>
      <c r="CO48" s="236"/>
      <c r="CP48" s="232"/>
      <c r="CR48" s="232"/>
      <c r="CS48" s="236"/>
      <c r="CT48" s="236"/>
      <c r="CU48" s="232"/>
      <c r="CW48" s="232"/>
      <c r="CX48" s="236"/>
      <c r="CY48" s="236"/>
      <c r="CZ48" s="232"/>
      <c r="DB48" s="232"/>
      <c r="DC48" s="236"/>
      <c r="DD48" s="236"/>
      <c r="DE48" s="232"/>
      <c r="DG48" s="232">
        <f t="shared" ref="DG48:DG50" si="25">SUM(AI48,BH48,CH48)</f>
        <v>0</v>
      </c>
      <c r="DH48" s="236"/>
      <c r="DI48" s="236"/>
      <c r="DJ48" s="232">
        <f t="shared" ref="DJ48:DJ50" si="26">SUM(AL48,BK48,CK48)</f>
        <v>240</v>
      </c>
    </row>
    <row r="49" spans="1:114" x14ac:dyDescent="0.25">
      <c r="A49" s="224" t="s">
        <v>211</v>
      </c>
      <c r="B49" s="224"/>
      <c r="D49" s="228" t="s">
        <v>208</v>
      </c>
      <c r="E49" s="229"/>
      <c r="F49" s="229"/>
      <c r="G49" s="229"/>
      <c r="H49" s="229"/>
      <c r="J49" s="232">
        <f t="shared" si="7"/>
        <v>0</v>
      </c>
      <c r="K49" s="236"/>
      <c r="L49" s="236"/>
      <c r="M49" s="232">
        <f t="shared" si="0"/>
        <v>0</v>
      </c>
      <c r="O49" s="232"/>
      <c r="P49" s="236"/>
      <c r="Q49" s="236"/>
      <c r="R49" s="232"/>
      <c r="T49" s="232"/>
      <c r="U49" s="236"/>
      <c r="V49" s="236"/>
      <c r="W49" s="232"/>
      <c r="Y49" s="232"/>
      <c r="Z49" s="236"/>
      <c r="AA49" s="236"/>
      <c r="AB49" s="232"/>
      <c r="AD49" s="232"/>
      <c r="AE49" s="236"/>
      <c r="AF49" s="236"/>
      <c r="AG49" s="232"/>
      <c r="AI49" s="303">
        <f t="shared" si="18"/>
        <v>0</v>
      </c>
      <c r="AJ49" s="236"/>
      <c r="AK49" s="236"/>
      <c r="AL49" s="232">
        <v>240</v>
      </c>
      <c r="AM49" s="208"/>
      <c r="AN49" s="232"/>
      <c r="AO49" s="236"/>
      <c r="AP49" s="236"/>
      <c r="AQ49" s="232"/>
      <c r="AS49" s="232"/>
      <c r="AT49" s="236"/>
      <c r="AU49" s="236"/>
      <c r="AV49" s="232"/>
      <c r="AX49" s="232"/>
      <c r="AY49" s="236"/>
      <c r="AZ49" s="236"/>
      <c r="BA49" s="232"/>
      <c r="BC49" s="232"/>
      <c r="BD49" s="236"/>
      <c r="BE49" s="236"/>
      <c r="BF49" s="232"/>
      <c r="BI49" s="303">
        <f t="shared" si="20"/>
        <v>0</v>
      </c>
      <c r="BJ49" s="236"/>
      <c r="BK49" s="236"/>
      <c r="BL49" s="232">
        <f t="shared" si="21"/>
        <v>0</v>
      </c>
      <c r="BM49" s="208"/>
      <c r="BN49" s="232"/>
      <c r="BO49" s="236"/>
      <c r="BP49" s="236"/>
      <c r="BQ49" s="232"/>
      <c r="BS49" s="232"/>
      <c r="BT49" s="236"/>
      <c r="BU49" s="236"/>
      <c r="BV49" s="232"/>
      <c r="BX49" s="232"/>
      <c r="BY49" s="236"/>
      <c r="BZ49" s="236"/>
      <c r="CA49" s="232"/>
      <c r="CC49" s="232"/>
      <c r="CD49" s="236"/>
      <c r="CE49" s="236"/>
      <c r="CF49" s="232"/>
      <c r="CH49" s="232">
        <f t="shared" si="23"/>
        <v>0</v>
      </c>
      <c r="CI49" s="236"/>
      <c r="CJ49" s="236"/>
      <c r="CK49" s="232">
        <f t="shared" si="24"/>
        <v>0</v>
      </c>
      <c r="CM49" s="232"/>
      <c r="CN49" s="236"/>
      <c r="CO49" s="236"/>
      <c r="CP49" s="232"/>
      <c r="CR49" s="232"/>
      <c r="CS49" s="236"/>
      <c r="CT49" s="236"/>
      <c r="CU49" s="232"/>
      <c r="CW49" s="232"/>
      <c r="CX49" s="236"/>
      <c r="CY49" s="236"/>
      <c r="CZ49" s="232"/>
      <c r="DB49" s="232"/>
      <c r="DC49" s="236"/>
      <c r="DD49" s="236"/>
      <c r="DE49" s="232"/>
      <c r="DG49" s="232">
        <f t="shared" si="25"/>
        <v>0</v>
      </c>
      <c r="DH49" s="236"/>
      <c r="DI49" s="236"/>
      <c r="DJ49" s="232">
        <v>240</v>
      </c>
    </row>
    <row r="50" spans="1:114" s="230" customFormat="1" hidden="1" x14ac:dyDescent="0.25">
      <c r="A50" s="224" t="s">
        <v>214</v>
      </c>
      <c r="B50" s="224"/>
      <c r="D50" s="228"/>
      <c r="E50" s="229"/>
      <c r="F50" s="229"/>
      <c r="G50" s="229"/>
      <c r="H50" s="229"/>
      <c r="I50" s="208"/>
      <c r="J50" s="232">
        <f t="shared" si="7"/>
        <v>0</v>
      </c>
      <c r="K50" s="236"/>
      <c r="L50" s="236"/>
      <c r="M50" s="232">
        <f t="shared" si="0"/>
        <v>0</v>
      </c>
      <c r="O50" s="232"/>
      <c r="P50" s="236"/>
      <c r="Q50" s="236"/>
      <c r="R50" s="232"/>
      <c r="T50" s="232"/>
      <c r="U50" s="236"/>
      <c r="V50" s="236"/>
      <c r="W50" s="232"/>
      <c r="Y50" s="232"/>
      <c r="Z50" s="236"/>
      <c r="AA50" s="236"/>
      <c r="AB50" s="232"/>
      <c r="AD50" s="232"/>
      <c r="AE50" s="236"/>
      <c r="AF50" s="236"/>
      <c r="AG50" s="232"/>
      <c r="AI50" s="303">
        <f t="shared" si="18"/>
        <v>0</v>
      </c>
      <c r="AJ50" s="236"/>
      <c r="AK50" s="236"/>
      <c r="AL50" s="232">
        <f t="shared" si="19"/>
        <v>0</v>
      </c>
      <c r="AN50" s="232"/>
      <c r="AO50" s="236"/>
      <c r="AP50" s="236"/>
      <c r="AQ50" s="232"/>
      <c r="AS50" s="232"/>
      <c r="AT50" s="236"/>
      <c r="AU50" s="236"/>
      <c r="AV50" s="232"/>
      <c r="AX50" s="232"/>
      <c r="AY50" s="236"/>
      <c r="AZ50" s="236"/>
      <c r="BA50" s="232"/>
      <c r="BC50" s="232"/>
      <c r="BD50" s="236"/>
      <c r="BE50" s="236"/>
      <c r="BF50" s="232"/>
      <c r="BI50" s="303">
        <f t="shared" si="20"/>
        <v>0</v>
      </c>
      <c r="BJ50" s="236"/>
      <c r="BK50" s="236"/>
      <c r="BL50" s="232">
        <f t="shared" si="21"/>
        <v>0</v>
      </c>
      <c r="BN50" s="232"/>
      <c r="BO50" s="236"/>
      <c r="BP50" s="236"/>
      <c r="BQ50" s="232"/>
      <c r="BS50" s="232"/>
      <c r="BT50" s="236"/>
      <c r="BU50" s="236"/>
      <c r="BV50" s="232"/>
      <c r="BX50" s="232"/>
      <c r="BY50" s="236"/>
      <c r="BZ50" s="236"/>
      <c r="CA50" s="232"/>
      <c r="CC50" s="232"/>
      <c r="CD50" s="236"/>
      <c r="CE50" s="236"/>
      <c r="CF50" s="232"/>
      <c r="CH50" s="232">
        <f t="shared" si="23"/>
        <v>0</v>
      </c>
      <c r="CI50" s="236"/>
      <c r="CJ50" s="236"/>
      <c r="CK50" s="232">
        <f t="shared" si="24"/>
        <v>0</v>
      </c>
      <c r="CM50" s="232"/>
      <c r="CN50" s="236"/>
      <c r="CO50" s="236"/>
      <c r="CP50" s="232"/>
      <c r="CR50" s="232"/>
      <c r="CS50" s="236"/>
      <c r="CT50" s="236"/>
      <c r="CU50" s="232"/>
      <c r="CW50" s="232"/>
      <c r="CX50" s="236"/>
      <c r="CY50" s="236"/>
      <c r="CZ50" s="232"/>
      <c r="DB50" s="232"/>
      <c r="DC50" s="236"/>
      <c r="DD50" s="236"/>
      <c r="DE50" s="232"/>
      <c r="DG50" s="232">
        <f t="shared" si="25"/>
        <v>0</v>
      </c>
      <c r="DH50" s="236"/>
      <c r="DI50" s="236"/>
      <c r="DJ50" s="232">
        <f t="shared" si="26"/>
        <v>0</v>
      </c>
    </row>
    <row r="51" spans="1:114" s="208" customFormat="1" x14ac:dyDescent="0.25">
      <c r="D51" s="218"/>
      <c r="J51" s="252"/>
      <c r="K51" s="252"/>
      <c r="L51" s="252"/>
      <c r="M51" s="252"/>
      <c r="O51" s="252"/>
      <c r="P51" s="252"/>
      <c r="Q51" s="252"/>
      <c r="R51" s="252"/>
      <c r="T51" s="252"/>
      <c r="U51" s="252"/>
      <c r="V51" s="252"/>
      <c r="W51" s="252"/>
      <c r="Y51" s="252"/>
      <c r="Z51" s="252"/>
      <c r="AA51" s="252"/>
      <c r="AB51" s="252"/>
      <c r="AD51" s="252"/>
      <c r="AE51" s="252"/>
      <c r="AF51" s="252"/>
      <c r="AG51" s="252"/>
      <c r="AI51" s="252"/>
      <c r="AJ51" s="252"/>
      <c r="AK51" s="252"/>
      <c r="AL51" s="252"/>
      <c r="AN51" s="252"/>
      <c r="AO51" s="252"/>
      <c r="AP51" s="252"/>
      <c r="AQ51" s="252"/>
      <c r="AS51" s="252"/>
      <c r="AT51" s="252"/>
      <c r="AU51" s="252"/>
      <c r="AV51" s="252"/>
      <c r="AX51" s="252"/>
      <c r="AY51" s="252"/>
      <c r="AZ51" s="252"/>
      <c r="BA51" s="252"/>
      <c r="BC51" s="252"/>
      <c r="BD51" s="252"/>
      <c r="BE51" s="252"/>
      <c r="BF51" s="252"/>
      <c r="BI51" s="252"/>
      <c r="BJ51" s="252"/>
      <c r="BK51" s="252"/>
      <c r="BL51" s="252"/>
      <c r="BN51" s="252"/>
      <c r="BO51" s="252"/>
      <c r="BP51" s="252"/>
      <c r="BQ51" s="252"/>
      <c r="BS51" s="252"/>
      <c r="BT51" s="252"/>
      <c r="BU51" s="252"/>
      <c r="BV51" s="252"/>
      <c r="BX51" s="252"/>
      <c r="BY51" s="252"/>
      <c r="BZ51" s="252"/>
      <c r="CA51" s="252"/>
      <c r="CC51" s="252"/>
      <c r="CD51" s="252"/>
      <c r="CE51" s="252"/>
      <c r="CF51" s="252"/>
      <c r="CH51" s="252"/>
      <c r="CI51" s="252"/>
      <c r="CJ51" s="252"/>
      <c r="CK51" s="252"/>
      <c r="CM51" s="252"/>
      <c r="CN51" s="252"/>
      <c r="CO51" s="252"/>
      <c r="CP51" s="252"/>
      <c r="CR51" s="252"/>
      <c r="CS51" s="252"/>
      <c r="CT51" s="252"/>
      <c r="CU51" s="252"/>
      <c r="CW51" s="252"/>
      <c r="CX51" s="252"/>
      <c r="CY51" s="252"/>
      <c r="CZ51" s="252"/>
      <c r="DB51" s="252"/>
      <c r="DC51" s="252"/>
      <c r="DD51" s="252"/>
      <c r="DE51" s="252"/>
      <c r="DG51" s="252"/>
      <c r="DH51" s="252"/>
      <c r="DI51" s="252"/>
      <c r="DJ51" s="252"/>
    </row>
    <row r="52" spans="1:114" s="250" customFormat="1" ht="30" x14ac:dyDescent="0.25">
      <c r="A52" s="219" t="s">
        <v>0</v>
      </c>
      <c r="B52" s="220" t="s">
        <v>215</v>
      </c>
      <c r="C52" s="221"/>
      <c r="D52" s="222"/>
      <c r="E52" s="223"/>
      <c r="F52" s="223"/>
      <c r="G52" s="223"/>
      <c r="H52" s="223"/>
      <c r="I52" s="221"/>
      <c r="J52" s="238"/>
      <c r="K52" s="238"/>
      <c r="L52" s="238"/>
      <c r="M52" s="238"/>
      <c r="N52" s="221"/>
      <c r="O52" s="238"/>
      <c r="P52" s="238"/>
      <c r="Q52" s="238"/>
      <c r="R52" s="238"/>
      <c r="S52" s="221"/>
      <c r="T52" s="238"/>
      <c r="U52" s="238"/>
      <c r="V52" s="238"/>
      <c r="W52" s="238"/>
      <c r="X52" s="221"/>
      <c r="Y52" s="238"/>
      <c r="Z52" s="238"/>
      <c r="AA52" s="238"/>
      <c r="AB52" s="238"/>
      <c r="AD52" s="238"/>
      <c r="AE52" s="238"/>
      <c r="AF52" s="238"/>
      <c r="AG52" s="238"/>
      <c r="AI52" s="238"/>
      <c r="AJ52" s="238"/>
      <c r="AK52" s="238"/>
      <c r="AL52" s="238"/>
      <c r="AM52" s="221"/>
      <c r="AN52" s="238"/>
      <c r="AO52" s="238"/>
      <c r="AP52" s="238"/>
      <c r="AQ52" s="238"/>
      <c r="AR52" s="221"/>
      <c r="AS52" s="238"/>
      <c r="AT52" s="238"/>
      <c r="AU52" s="238"/>
      <c r="AV52" s="238"/>
      <c r="AW52" s="221"/>
      <c r="AX52" s="238"/>
      <c r="AY52" s="238"/>
      <c r="AZ52" s="238"/>
      <c r="BA52" s="238"/>
      <c r="BC52" s="238"/>
      <c r="BD52" s="238"/>
      <c r="BE52" s="238"/>
      <c r="BF52" s="238"/>
      <c r="BI52" s="238"/>
      <c r="BJ52" s="238"/>
      <c r="BK52" s="238"/>
      <c r="BL52" s="238"/>
      <c r="BM52" s="221"/>
      <c r="BN52" s="238"/>
      <c r="BO52" s="238"/>
      <c r="BP52" s="238"/>
      <c r="BQ52" s="238"/>
      <c r="BR52" s="221"/>
      <c r="BS52" s="238"/>
      <c r="BT52" s="238"/>
      <c r="BU52" s="238"/>
      <c r="BV52" s="238"/>
      <c r="BW52" s="221"/>
      <c r="BX52" s="238"/>
      <c r="BY52" s="238"/>
      <c r="BZ52" s="238"/>
      <c r="CA52" s="238"/>
      <c r="CC52" s="238"/>
      <c r="CD52" s="238"/>
      <c r="CE52" s="238"/>
      <c r="CF52" s="238"/>
      <c r="CH52" s="238"/>
      <c r="CI52" s="238"/>
      <c r="CJ52" s="238"/>
      <c r="CK52" s="238"/>
      <c r="CM52" s="238"/>
      <c r="CN52" s="238"/>
      <c r="CO52" s="238"/>
      <c r="CP52" s="238"/>
      <c r="CQ52" s="221"/>
      <c r="CR52" s="238"/>
      <c r="CS52" s="238"/>
      <c r="CT52" s="238"/>
      <c r="CU52" s="238"/>
      <c r="CV52" s="221"/>
      <c r="CW52" s="238"/>
      <c r="CX52" s="238"/>
      <c r="CY52" s="238"/>
      <c r="CZ52" s="238"/>
      <c r="DB52" s="238"/>
      <c r="DC52" s="238"/>
      <c r="DD52" s="238"/>
      <c r="DE52" s="238"/>
      <c r="DG52" s="238"/>
      <c r="DH52" s="238"/>
      <c r="DI52" s="238"/>
      <c r="DJ52" s="238"/>
    </row>
    <row r="53" spans="1:114" x14ac:dyDescent="0.25">
      <c r="A53" s="231" t="s">
        <v>107</v>
      </c>
      <c r="B53" s="231"/>
      <c r="D53" s="228" t="s">
        <v>981</v>
      </c>
      <c r="E53" s="229"/>
      <c r="F53" s="229"/>
      <c r="G53" s="229"/>
      <c r="H53" s="229"/>
      <c r="J53" s="236"/>
      <c r="K53" s="232">
        <v>650</v>
      </c>
      <c r="L53" s="236"/>
      <c r="M53" s="236"/>
      <c r="O53" s="236"/>
      <c r="P53" s="232"/>
      <c r="Q53" s="236"/>
      <c r="R53" s="236"/>
      <c r="T53" s="236"/>
      <c r="U53" s="232"/>
      <c r="V53" s="236"/>
      <c r="W53" s="236"/>
      <c r="Y53" s="236"/>
      <c r="Z53" s="232"/>
      <c r="AA53" s="236"/>
      <c r="AB53" s="236"/>
      <c r="AD53" s="236"/>
      <c r="AE53" s="232"/>
      <c r="AF53" s="236"/>
      <c r="AG53" s="236"/>
      <c r="AI53" s="304"/>
      <c r="AJ53" s="232">
        <f t="shared" ref="AJ53" si="27">SUM(AO53,AT53,AY53,BD53)</f>
        <v>0</v>
      </c>
      <c r="AK53" s="236"/>
      <c r="AL53" s="236"/>
      <c r="AM53" s="208"/>
      <c r="AN53" s="236"/>
      <c r="AO53" s="232"/>
      <c r="AP53" s="236"/>
      <c r="AQ53" s="236"/>
      <c r="AS53" s="236"/>
      <c r="AT53" s="232"/>
      <c r="AU53" s="236"/>
      <c r="AV53" s="236"/>
      <c r="AX53" s="236"/>
      <c r="AY53" s="232"/>
      <c r="AZ53" s="236"/>
      <c r="BA53" s="236"/>
      <c r="BC53" s="236"/>
      <c r="BD53" s="232"/>
      <c r="BE53" s="236"/>
      <c r="BF53" s="236"/>
      <c r="BI53" s="304"/>
      <c r="BJ53" s="232">
        <f>SUM(BO53,BT53,BY53,CD53)</f>
        <v>0</v>
      </c>
      <c r="BK53" s="236"/>
      <c r="BL53" s="236"/>
      <c r="BM53" s="208"/>
      <c r="BN53" s="236"/>
      <c r="BO53" s="232"/>
      <c r="BP53" s="236"/>
      <c r="BQ53" s="236"/>
      <c r="BS53" s="236"/>
      <c r="BT53" s="232"/>
      <c r="BU53" s="236"/>
      <c r="BV53" s="236"/>
      <c r="BX53" s="236"/>
      <c r="BY53" s="232"/>
      <c r="BZ53" s="236"/>
      <c r="CA53" s="236"/>
      <c r="CC53" s="236"/>
      <c r="CD53" s="232"/>
      <c r="CE53" s="236"/>
      <c r="CF53" s="236"/>
      <c r="CH53" s="236"/>
      <c r="CI53" s="232">
        <f>SUM(CN53,CS53,CX53,DC53)</f>
        <v>0</v>
      </c>
      <c r="CJ53" s="236"/>
      <c r="CK53" s="236"/>
      <c r="CM53" s="236"/>
      <c r="CN53" s="232"/>
      <c r="CO53" s="236"/>
      <c r="CP53" s="236"/>
      <c r="CR53" s="236"/>
      <c r="CS53" s="232"/>
      <c r="CT53" s="236"/>
      <c r="CU53" s="236"/>
      <c r="CW53" s="236"/>
      <c r="CX53" s="232"/>
      <c r="CY53" s="236"/>
      <c r="CZ53" s="236"/>
      <c r="DB53" s="236"/>
      <c r="DC53" s="232"/>
      <c r="DD53" s="236"/>
      <c r="DE53" s="236"/>
      <c r="DG53" s="236"/>
      <c r="DH53" s="232">
        <f>SUM(K53,AJ53,BI53,CI53)</f>
        <v>650</v>
      </c>
      <c r="DI53" s="236"/>
      <c r="DJ53" s="236"/>
    </row>
    <row r="54" spans="1:114" x14ac:dyDescent="0.25">
      <c r="A54" s="231" t="s">
        <v>108</v>
      </c>
      <c r="B54" s="231"/>
      <c r="D54" s="228" t="s">
        <v>981</v>
      </c>
      <c r="E54" s="229"/>
      <c r="F54" s="229"/>
      <c r="G54" s="229"/>
      <c r="H54" s="229"/>
      <c r="J54" s="236"/>
      <c r="K54" s="232">
        <f t="shared" ref="K54" si="28">SUM(P54,U54,Z54,AE54)</f>
        <v>0</v>
      </c>
      <c r="L54" s="236"/>
      <c r="M54" s="236"/>
      <c r="O54" s="236"/>
      <c r="P54" s="232"/>
      <c r="Q54" s="236"/>
      <c r="R54" s="236"/>
      <c r="T54" s="236"/>
      <c r="U54" s="232"/>
      <c r="V54" s="236"/>
      <c r="W54" s="236"/>
      <c r="Y54" s="236"/>
      <c r="Z54" s="232"/>
      <c r="AA54" s="236"/>
      <c r="AB54" s="236"/>
      <c r="AD54" s="236"/>
      <c r="AE54" s="232"/>
      <c r="AF54" s="236"/>
      <c r="AG54" s="236"/>
      <c r="AI54" s="304"/>
      <c r="AJ54" s="232">
        <v>650</v>
      </c>
      <c r="AK54" s="236"/>
      <c r="AL54" s="236"/>
      <c r="AM54" s="208"/>
      <c r="AN54" s="236"/>
      <c r="AO54" s="232"/>
      <c r="AP54" s="236"/>
      <c r="AQ54" s="236"/>
      <c r="AS54" s="236"/>
      <c r="AT54" s="232"/>
      <c r="AU54" s="236"/>
      <c r="AV54" s="236"/>
      <c r="AX54" s="236"/>
      <c r="AY54" s="232"/>
      <c r="AZ54" s="236"/>
      <c r="BA54" s="236"/>
      <c r="BC54" s="236"/>
      <c r="BD54" s="232"/>
      <c r="BE54" s="236"/>
      <c r="BF54" s="236"/>
      <c r="BI54" s="304"/>
      <c r="BJ54" s="232">
        <f t="shared" ref="BJ54:BJ57" si="29">SUM(BO54,BT54,BY54,CD54)</f>
        <v>0</v>
      </c>
      <c r="BK54" s="236"/>
      <c r="BL54" s="236"/>
      <c r="BM54" s="208"/>
      <c r="BN54" s="236"/>
      <c r="BO54" s="232"/>
      <c r="BP54" s="236"/>
      <c r="BQ54" s="236"/>
      <c r="BS54" s="236"/>
      <c r="BT54" s="232"/>
      <c r="BU54" s="236"/>
      <c r="BV54" s="236"/>
      <c r="BX54" s="236"/>
      <c r="BY54" s="232"/>
      <c r="BZ54" s="236"/>
      <c r="CA54" s="236"/>
      <c r="CC54" s="236"/>
      <c r="CD54" s="232"/>
      <c r="CE54" s="236"/>
      <c r="CF54" s="236"/>
      <c r="CH54" s="236"/>
      <c r="CI54" s="232">
        <f t="shared" ref="CI54:CI57" si="30">SUM(CN54,CS54,CX54,DC54)</f>
        <v>0</v>
      </c>
      <c r="CJ54" s="236"/>
      <c r="CK54" s="236"/>
      <c r="CM54" s="236"/>
      <c r="CN54" s="232"/>
      <c r="CO54" s="236"/>
      <c r="CP54" s="236"/>
      <c r="CR54" s="236"/>
      <c r="CS54" s="232"/>
      <c r="CT54" s="236"/>
      <c r="CU54" s="236"/>
      <c r="CW54" s="236"/>
      <c r="CX54" s="232"/>
      <c r="CY54" s="236"/>
      <c r="CZ54" s="236"/>
      <c r="DB54" s="236"/>
      <c r="DC54" s="232"/>
      <c r="DD54" s="236"/>
      <c r="DE54" s="236"/>
      <c r="DG54" s="236"/>
      <c r="DH54" s="232">
        <f>SUM(K54,AJ54,BI54,CI54)</f>
        <v>650</v>
      </c>
      <c r="DI54" s="236"/>
      <c r="DJ54" s="236"/>
    </row>
    <row r="55" spans="1:114" hidden="1" x14ac:dyDescent="0.25">
      <c r="A55" s="231" t="s">
        <v>109</v>
      </c>
      <c r="B55" s="231"/>
      <c r="D55" s="228"/>
      <c r="E55" s="229"/>
      <c r="F55" s="229"/>
      <c r="G55" s="229"/>
      <c r="H55" s="229"/>
      <c r="J55" s="236"/>
      <c r="K55" s="232">
        <f t="shared" ref="K55:K57" si="31">SUM(P55,U55,Z55,AE55)</f>
        <v>0</v>
      </c>
      <c r="L55" s="236"/>
      <c r="M55" s="236"/>
      <c r="O55" s="236"/>
      <c r="P55" s="232"/>
      <c r="Q55" s="236"/>
      <c r="R55" s="236"/>
      <c r="T55" s="236"/>
      <c r="U55" s="232"/>
      <c r="V55" s="236"/>
      <c r="W55" s="236"/>
      <c r="Y55" s="236"/>
      <c r="Z55" s="232"/>
      <c r="AA55" s="236"/>
      <c r="AB55" s="236"/>
      <c r="AD55" s="236"/>
      <c r="AE55" s="232"/>
      <c r="AF55" s="236"/>
      <c r="AG55" s="236"/>
      <c r="AI55" s="304"/>
      <c r="AJ55" s="232">
        <f t="shared" ref="AJ55:AJ57" si="32">SUM(AO55,AT55,AY55,BD55)</f>
        <v>0</v>
      </c>
      <c r="AK55" s="236"/>
      <c r="AL55" s="236"/>
      <c r="AM55" s="208"/>
      <c r="AN55" s="236"/>
      <c r="AO55" s="232"/>
      <c r="AP55" s="236"/>
      <c r="AQ55" s="236"/>
      <c r="AS55" s="236"/>
      <c r="AT55" s="232"/>
      <c r="AU55" s="236"/>
      <c r="AV55" s="236"/>
      <c r="AX55" s="236"/>
      <c r="AY55" s="232"/>
      <c r="AZ55" s="236"/>
      <c r="BA55" s="236"/>
      <c r="BC55" s="236"/>
      <c r="BD55" s="232"/>
      <c r="BE55" s="236"/>
      <c r="BF55" s="236"/>
      <c r="BI55" s="304"/>
      <c r="BJ55" s="232">
        <f t="shared" si="29"/>
        <v>0</v>
      </c>
      <c r="BK55" s="236"/>
      <c r="BL55" s="236"/>
      <c r="BM55" s="208"/>
      <c r="BN55" s="236"/>
      <c r="BO55" s="232"/>
      <c r="BP55" s="236"/>
      <c r="BQ55" s="236"/>
      <c r="BS55" s="236"/>
      <c r="BT55" s="232"/>
      <c r="BU55" s="236"/>
      <c r="BV55" s="236"/>
      <c r="BX55" s="236"/>
      <c r="BY55" s="232"/>
      <c r="BZ55" s="236"/>
      <c r="CA55" s="236"/>
      <c r="CC55" s="236"/>
      <c r="CD55" s="232"/>
      <c r="CE55" s="236"/>
      <c r="CF55" s="236"/>
      <c r="CH55" s="236"/>
      <c r="CI55" s="232">
        <f t="shared" si="30"/>
        <v>0</v>
      </c>
      <c r="CJ55" s="236"/>
      <c r="CK55" s="236"/>
      <c r="CM55" s="236"/>
      <c r="CN55" s="232"/>
      <c r="CO55" s="236"/>
      <c r="CP55" s="236"/>
      <c r="CR55" s="236"/>
      <c r="CS55" s="232"/>
      <c r="CT55" s="236"/>
      <c r="CU55" s="236"/>
      <c r="CW55" s="236"/>
      <c r="CX55" s="232"/>
      <c r="CY55" s="236"/>
      <c r="CZ55" s="236"/>
      <c r="DB55" s="236"/>
      <c r="DC55" s="232"/>
      <c r="DD55" s="236"/>
      <c r="DE55" s="236"/>
      <c r="DG55" s="236"/>
      <c r="DH55" s="232">
        <f t="shared" ref="DH55:DH57" si="33">SUM(AJ55,BI55,CI55)</f>
        <v>0</v>
      </c>
      <c r="DI55" s="236"/>
      <c r="DJ55" s="236"/>
    </row>
    <row r="56" spans="1:114" hidden="1" x14ac:dyDescent="0.25">
      <c r="A56" s="231" t="s">
        <v>110</v>
      </c>
      <c r="B56" s="231"/>
      <c r="D56" s="228"/>
      <c r="E56" s="229"/>
      <c r="F56" s="229"/>
      <c r="G56" s="229"/>
      <c r="H56" s="229"/>
      <c r="J56" s="236"/>
      <c r="K56" s="232">
        <f t="shared" si="31"/>
        <v>0</v>
      </c>
      <c r="L56" s="236"/>
      <c r="M56" s="236"/>
      <c r="O56" s="236"/>
      <c r="P56" s="232"/>
      <c r="Q56" s="236"/>
      <c r="R56" s="236"/>
      <c r="T56" s="236"/>
      <c r="U56" s="232"/>
      <c r="V56" s="236"/>
      <c r="W56" s="236"/>
      <c r="Y56" s="236"/>
      <c r="Z56" s="232"/>
      <c r="AA56" s="236"/>
      <c r="AB56" s="236"/>
      <c r="AD56" s="236"/>
      <c r="AE56" s="232"/>
      <c r="AF56" s="236"/>
      <c r="AG56" s="236"/>
      <c r="AI56" s="304"/>
      <c r="AJ56" s="232">
        <f t="shared" si="32"/>
        <v>0</v>
      </c>
      <c r="AK56" s="236"/>
      <c r="AL56" s="236"/>
      <c r="AM56" s="208"/>
      <c r="AN56" s="236"/>
      <c r="AO56" s="232"/>
      <c r="AP56" s="236"/>
      <c r="AQ56" s="236"/>
      <c r="AS56" s="236"/>
      <c r="AT56" s="232"/>
      <c r="AU56" s="236"/>
      <c r="AV56" s="236"/>
      <c r="AX56" s="236"/>
      <c r="AY56" s="232"/>
      <c r="AZ56" s="236"/>
      <c r="BA56" s="236"/>
      <c r="BC56" s="236"/>
      <c r="BD56" s="232"/>
      <c r="BE56" s="236"/>
      <c r="BF56" s="236"/>
      <c r="BI56" s="304"/>
      <c r="BJ56" s="232">
        <f t="shared" si="29"/>
        <v>0</v>
      </c>
      <c r="BK56" s="236"/>
      <c r="BL56" s="236"/>
      <c r="BM56" s="208"/>
      <c r="BN56" s="236"/>
      <c r="BO56" s="232"/>
      <c r="BP56" s="236"/>
      <c r="BQ56" s="236"/>
      <c r="BS56" s="236"/>
      <c r="BT56" s="232"/>
      <c r="BU56" s="236"/>
      <c r="BV56" s="236"/>
      <c r="BX56" s="236"/>
      <c r="BY56" s="232"/>
      <c r="BZ56" s="236"/>
      <c r="CA56" s="236"/>
      <c r="CC56" s="236"/>
      <c r="CD56" s="232"/>
      <c r="CE56" s="236"/>
      <c r="CF56" s="236"/>
      <c r="CH56" s="236"/>
      <c r="CI56" s="232">
        <f t="shared" si="30"/>
        <v>0</v>
      </c>
      <c r="CJ56" s="236"/>
      <c r="CK56" s="236"/>
      <c r="CM56" s="236"/>
      <c r="CN56" s="232"/>
      <c r="CO56" s="236"/>
      <c r="CP56" s="236"/>
      <c r="CR56" s="236"/>
      <c r="CS56" s="232"/>
      <c r="CT56" s="236"/>
      <c r="CU56" s="236"/>
      <c r="CW56" s="236"/>
      <c r="CX56" s="232"/>
      <c r="CY56" s="236"/>
      <c r="CZ56" s="236"/>
      <c r="DB56" s="236"/>
      <c r="DC56" s="232"/>
      <c r="DD56" s="236"/>
      <c r="DE56" s="236"/>
      <c r="DG56" s="236"/>
      <c r="DH56" s="232">
        <f t="shared" si="33"/>
        <v>0</v>
      </c>
      <c r="DI56" s="236"/>
      <c r="DJ56" s="236"/>
    </row>
    <row r="57" spans="1:114" hidden="1" x14ac:dyDescent="0.25">
      <c r="A57" s="231" t="s">
        <v>111</v>
      </c>
      <c r="B57" s="231"/>
      <c r="D57" s="228"/>
      <c r="E57" s="229"/>
      <c r="F57" s="229"/>
      <c r="G57" s="229"/>
      <c r="H57" s="229"/>
      <c r="J57" s="236"/>
      <c r="K57" s="232">
        <f t="shared" si="31"/>
        <v>0</v>
      </c>
      <c r="L57" s="236"/>
      <c r="M57" s="236"/>
      <c r="O57" s="236"/>
      <c r="P57" s="232"/>
      <c r="Q57" s="236"/>
      <c r="R57" s="236"/>
      <c r="T57" s="236"/>
      <c r="U57" s="232"/>
      <c r="V57" s="236"/>
      <c r="W57" s="236"/>
      <c r="Y57" s="236"/>
      <c r="Z57" s="232"/>
      <c r="AA57" s="236"/>
      <c r="AB57" s="236"/>
      <c r="AD57" s="236"/>
      <c r="AE57" s="232"/>
      <c r="AF57" s="236"/>
      <c r="AG57" s="236"/>
      <c r="AI57" s="236"/>
      <c r="AJ57" s="232">
        <f t="shared" si="32"/>
        <v>0</v>
      </c>
      <c r="AK57" s="236"/>
      <c r="AL57" s="236"/>
      <c r="AM57" s="208"/>
      <c r="AN57" s="236"/>
      <c r="AO57" s="232"/>
      <c r="AP57" s="236"/>
      <c r="AQ57" s="236"/>
      <c r="AS57" s="236"/>
      <c r="AT57" s="232"/>
      <c r="AU57" s="236"/>
      <c r="AV57" s="236"/>
      <c r="AX57" s="236"/>
      <c r="AY57" s="232"/>
      <c r="AZ57" s="236"/>
      <c r="BA57" s="236"/>
      <c r="BC57" s="236"/>
      <c r="BD57" s="232"/>
      <c r="BE57" s="236"/>
      <c r="BF57" s="236"/>
      <c r="BI57" s="236"/>
      <c r="BJ57" s="232">
        <f t="shared" si="29"/>
        <v>0</v>
      </c>
      <c r="BK57" s="236"/>
      <c r="BL57" s="236"/>
      <c r="BM57" s="208"/>
      <c r="BN57" s="236"/>
      <c r="BO57" s="232"/>
      <c r="BP57" s="236"/>
      <c r="BQ57" s="236"/>
      <c r="BS57" s="236"/>
      <c r="BT57" s="232"/>
      <c r="BU57" s="236"/>
      <c r="BV57" s="236"/>
      <c r="BX57" s="236"/>
      <c r="BY57" s="232"/>
      <c r="BZ57" s="236"/>
      <c r="CA57" s="236"/>
      <c r="CC57" s="236"/>
      <c r="CD57" s="232"/>
      <c r="CE57" s="236"/>
      <c r="CF57" s="236"/>
      <c r="CH57" s="236"/>
      <c r="CI57" s="232">
        <f t="shared" si="30"/>
        <v>0</v>
      </c>
      <c r="CJ57" s="236"/>
      <c r="CK57" s="236"/>
      <c r="CM57" s="236"/>
      <c r="CN57" s="232"/>
      <c r="CO57" s="236"/>
      <c r="CP57" s="236"/>
      <c r="CR57" s="236"/>
      <c r="CS57" s="232"/>
      <c r="CT57" s="236"/>
      <c r="CU57" s="236"/>
      <c r="CW57" s="236"/>
      <c r="CX57" s="232"/>
      <c r="CY57" s="236"/>
      <c r="CZ57" s="236"/>
      <c r="DB57" s="236"/>
      <c r="DC57" s="232"/>
      <c r="DD57" s="236"/>
      <c r="DE57" s="236"/>
      <c r="DG57" s="236"/>
      <c r="DH57" s="232">
        <f t="shared" si="33"/>
        <v>0</v>
      </c>
      <c r="DI57" s="236"/>
      <c r="DJ57" s="236"/>
    </row>
    <row r="58" spans="1:114" s="208" customFormat="1" outlineLevel="1" x14ac:dyDescent="0.25">
      <c r="D58" s="218"/>
      <c r="J58" s="252"/>
      <c r="K58" s="252"/>
      <c r="L58" s="252"/>
      <c r="M58" s="252"/>
      <c r="O58" s="252"/>
      <c r="P58" s="252"/>
      <c r="Q58" s="252"/>
      <c r="R58" s="252"/>
      <c r="T58" s="252"/>
      <c r="U58" s="252"/>
      <c r="V58" s="252"/>
      <c r="W58" s="252"/>
      <c r="Y58" s="252"/>
      <c r="Z58" s="252"/>
      <c r="AA58" s="252"/>
      <c r="AB58" s="252"/>
      <c r="AD58" s="252"/>
      <c r="AE58" s="252"/>
      <c r="AF58" s="252"/>
      <c r="AG58" s="252"/>
      <c r="AI58" s="252"/>
      <c r="AJ58" s="252"/>
      <c r="AK58" s="252"/>
      <c r="AL58" s="252"/>
      <c r="AN58" s="252"/>
      <c r="AO58" s="252"/>
      <c r="AP58" s="252"/>
      <c r="AQ58" s="252"/>
      <c r="AS58" s="252"/>
      <c r="AT58" s="252"/>
      <c r="AU58" s="252"/>
      <c r="AV58" s="252"/>
      <c r="AX58" s="252"/>
      <c r="AY58" s="252"/>
      <c r="AZ58" s="252"/>
      <c r="BA58" s="252"/>
      <c r="BC58" s="252"/>
      <c r="BD58" s="252"/>
      <c r="BE58" s="252"/>
      <c r="BF58" s="252"/>
      <c r="BI58" s="252"/>
      <c r="BJ58" s="252"/>
      <c r="BK58" s="252"/>
      <c r="BL58" s="252"/>
      <c r="BN58" s="252"/>
      <c r="BO58" s="252"/>
      <c r="BP58" s="252"/>
      <c r="BQ58" s="252"/>
      <c r="BS58" s="252"/>
      <c r="BT58" s="252"/>
      <c r="BU58" s="252"/>
      <c r="BV58" s="252"/>
      <c r="BX58" s="252"/>
      <c r="BY58" s="252"/>
      <c r="BZ58" s="252"/>
      <c r="CA58" s="252"/>
      <c r="CC58" s="252"/>
      <c r="CD58" s="252"/>
      <c r="CE58" s="252"/>
      <c r="CF58" s="252"/>
      <c r="CH58" s="252"/>
      <c r="CI58" s="252"/>
      <c r="CJ58" s="252"/>
      <c r="CK58" s="252"/>
      <c r="CM58" s="252"/>
      <c r="CN58" s="252"/>
      <c r="CO58" s="252"/>
      <c r="CP58" s="252"/>
      <c r="CR58" s="252"/>
      <c r="CS58" s="252"/>
      <c r="CT58" s="252"/>
      <c r="CU58" s="252"/>
      <c r="CW58" s="252"/>
      <c r="CX58" s="252"/>
      <c r="CY58" s="252"/>
      <c r="CZ58" s="252"/>
      <c r="DB58" s="252"/>
      <c r="DC58" s="252"/>
      <c r="DD58" s="252"/>
      <c r="DE58" s="252"/>
      <c r="DG58" s="252"/>
      <c r="DH58" s="252"/>
      <c r="DI58" s="252"/>
      <c r="DJ58" s="252"/>
    </row>
    <row r="59" spans="1:114" s="250" customFormat="1" hidden="1" outlineLevel="1" x14ac:dyDescent="0.25">
      <c r="A59" s="219" t="s">
        <v>231</v>
      </c>
      <c r="B59" s="219"/>
      <c r="C59" s="221"/>
      <c r="D59" s="222"/>
      <c r="E59" s="223"/>
      <c r="F59" s="223"/>
      <c r="G59" s="223"/>
      <c r="H59" s="223"/>
      <c r="I59" s="221"/>
      <c r="J59" s="238"/>
      <c r="K59" s="238"/>
      <c r="L59" s="238"/>
      <c r="M59" s="238"/>
      <c r="N59" s="221"/>
      <c r="O59" s="238"/>
      <c r="P59" s="238"/>
      <c r="Q59" s="238"/>
      <c r="R59" s="238"/>
      <c r="S59" s="221"/>
      <c r="T59" s="238"/>
      <c r="U59" s="238"/>
      <c r="V59" s="238"/>
      <c r="W59" s="238"/>
      <c r="X59" s="221"/>
      <c r="Y59" s="238"/>
      <c r="Z59" s="238"/>
      <c r="AA59" s="238"/>
      <c r="AB59" s="238"/>
      <c r="AD59" s="238"/>
      <c r="AE59" s="238"/>
      <c r="AF59" s="238"/>
      <c r="AG59" s="238"/>
      <c r="AI59" s="238"/>
      <c r="AJ59" s="238"/>
      <c r="AK59" s="238"/>
      <c r="AL59" s="238"/>
      <c r="AM59" s="221"/>
      <c r="AN59" s="238"/>
      <c r="AO59" s="238"/>
      <c r="AP59" s="238"/>
      <c r="AQ59" s="238"/>
      <c r="AR59" s="221"/>
      <c r="AS59" s="238"/>
      <c r="AT59" s="238"/>
      <c r="AU59" s="238"/>
      <c r="AV59" s="238"/>
      <c r="AW59" s="221"/>
      <c r="AX59" s="238"/>
      <c r="AY59" s="238"/>
      <c r="AZ59" s="238"/>
      <c r="BA59" s="238"/>
      <c r="BC59" s="238"/>
      <c r="BD59" s="238"/>
      <c r="BE59" s="238"/>
      <c r="BF59" s="238"/>
      <c r="BI59" s="238"/>
      <c r="BJ59" s="238"/>
      <c r="BK59" s="238"/>
      <c r="BL59" s="238"/>
      <c r="BM59" s="221"/>
      <c r="BN59" s="238"/>
      <c r="BO59" s="238"/>
      <c r="BP59" s="238"/>
      <c r="BQ59" s="238"/>
      <c r="BR59" s="221"/>
      <c r="BS59" s="238"/>
      <c r="BT59" s="238"/>
      <c r="BU59" s="238"/>
      <c r="BV59" s="238"/>
      <c r="BW59" s="221"/>
      <c r="BX59" s="238"/>
      <c r="BY59" s="238"/>
      <c r="BZ59" s="238"/>
      <c r="CA59" s="238"/>
      <c r="CC59" s="238"/>
      <c r="CD59" s="238"/>
      <c r="CE59" s="238"/>
      <c r="CF59" s="238"/>
      <c r="CH59" s="238"/>
      <c r="CI59" s="238"/>
      <c r="CJ59" s="238"/>
      <c r="CK59" s="238"/>
      <c r="CM59" s="238"/>
      <c r="CN59" s="238"/>
      <c r="CO59" s="238"/>
      <c r="CP59" s="238"/>
      <c r="CQ59" s="221"/>
      <c r="CR59" s="238"/>
      <c r="CS59" s="238"/>
      <c r="CT59" s="238"/>
      <c r="CU59" s="238"/>
      <c r="CV59" s="221"/>
      <c r="CW59" s="238"/>
      <c r="CX59" s="238"/>
      <c r="CY59" s="238"/>
      <c r="CZ59" s="238"/>
      <c r="DB59" s="238"/>
      <c r="DC59" s="238"/>
      <c r="DD59" s="238"/>
      <c r="DE59" s="238"/>
      <c r="DG59" s="238"/>
      <c r="DH59" s="238"/>
      <c r="DI59" s="238"/>
      <c r="DJ59" s="238"/>
    </row>
    <row r="60" spans="1:114" hidden="1" outlineLevel="1" x14ac:dyDescent="0.25">
      <c r="A60" s="232" t="s">
        <v>235</v>
      </c>
      <c r="B60" s="232"/>
      <c r="D60" s="228"/>
      <c r="E60" s="229"/>
      <c r="F60" s="229"/>
      <c r="G60" s="229"/>
      <c r="H60" s="229"/>
      <c r="I60" s="252"/>
      <c r="J60" s="236"/>
      <c r="K60" s="236"/>
      <c r="L60" s="236"/>
      <c r="M60" s="236"/>
      <c r="O60" s="236"/>
      <c r="P60" s="236"/>
      <c r="Q60" s="236"/>
      <c r="R60" s="236"/>
      <c r="T60" s="236"/>
      <c r="U60" s="236"/>
      <c r="V60" s="236"/>
      <c r="W60" s="236"/>
      <c r="Y60" s="236"/>
      <c r="Z60" s="236"/>
      <c r="AA60" s="236"/>
      <c r="AB60" s="236"/>
      <c r="AD60" s="236"/>
      <c r="AE60" s="236"/>
      <c r="AF60" s="236"/>
      <c r="AG60" s="236"/>
      <c r="AI60" s="236"/>
      <c r="AJ60" s="236"/>
      <c r="AK60" s="236"/>
      <c r="AL60" s="236"/>
      <c r="AM60" s="208"/>
      <c r="AN60" s="236"/>
      <c r="AO60" s="236"/>
      <c r="AP60" s="236"/>
      <c r="AQ60" s="236"/>
      <c r="AS60" s="236"/>
      <c r="AT60" s="236"/>
      <c r="AU60" s="236"/>
      <c r="AV60" s="236"/>
      <c r="AX60" s="236"/>
      <c r="AY60" s="236"/>
      <c r="AZ60" s="236"/>
      <c r="BA60" s="236"/>
      <c r="BC60" s="236"/>
      <c r="BD60" s="236"/>
      <c r="BE60" s="236"/>
      <c r="BF60" s="236"/>
      <c r="BI60" s="236"/>
      <c r="BJ60" s="236"/>
      <c r="BK60" s="236"/>
      <c r="BL60" s="236"/>
      <c r="BM60" s="208"/>
      <c r="BN60" s="236"/>
      <c r="BO60" s="236"/>
      <c r="BP60" s="236"/>
      <c r="BQ60" s="236"/>
      <c r="BS60" s="236"/>
      <c r="BT60" s="236"/>
      <c r="BU60" s="236"/>
      <c r="BV60" s="236"/>
      <c r="BX60" s="236"/>
      <c r="BY60" s="236"/>
      <c r="BZ60" s="236"/>
      <c r="CA60" s="236"/>
      <c r="CC60" s="236"/>
      <c r="CD60" s="236"/>
      <c r="CE60" s="236"/>
      <c r="CF60" s="236"/>
      <c r="CH60" s="236"/>
      <c r="CI60" s="236"/>
      <c r="CJ60" s="236"/>
      <c r="CK60" s="236"/>
      <c r="CL60" s="305"/>
      <c r="CM60" s="236"/>
      <c r="CN60" s="236"/>
      <c r="CO60" s="236"/>
      <c r="CP60" s="236"/>
      <c r="CR60" s="236"/>
      <c r="CS60" s="236"/>
      <c r="CT60" s="236"/>
      <c r="CU60" s="236"/>
      <c r="CW60" s="236"/>
      <c r="CX60" s="236"/>
      <c r="CY60" s="236"/>
      <c r="CZ60" s="236"/>
      <c r="DB60" s="236"/>
      <c r="DC60" s="236"/>
      <c r="DD60" s="236"/>
      <c r="DE60" s="236"/>
      <c r="DG60" s="236"/>
      <c r="DH60" s="236"/>
      <c r="DI60" s="236"/>
      <c r="DJ60" s="236"/>
    </row>
    <row r="61" spans="1:114" hidden="1" outlineLevel="1" x14ac:dyDescent="0.25">
      <c r="A61" s="232" t="s">
        <v>228</v>
      </c>
      <c r="B61" s="232"/>
      <c r="D61" s="228"/>
      <c r="E61" s="229"/>
      <c r="F61" s="229"/>
      <c r="G61" s="229"/>
      <c r="H61" s="229"/>
      <c r="I61" s="252"/>
      <c r="J61" s="236"/>
      <c r="K61" s="236"/>
      <c r="L61" s="236"/>
      <c r="M61" s="236"/>
      <c r="O61" s="236"/>
      <c r="P61" s="236"/>
      <c r="Q61" s="236"/>
      <c r="R61" s="236"/>
      <c r="T61" s="236"/>
      <c r="U61" s="236"/>
      <c r="V61" s="236"/>
      <c r="W61" s="236"/>
      <c r="Y61" s="236"/>
      <c r="Z61" s="236"/>
      <c r="AA61" s="236"/>
      <c r="AB61" s="236"/>
      <c r="AD61" s="236"/>
      <c r="AE61" s="236"/>
      <c r="AF61" s="236"/>
      <c r="AG61" s="236"/>
      <c r="AI61" s="236"/>
      <c r="AJ61" s="236"/>
      <c r="AK61" s="236"/>
      <c r="AL61" s="236"/>
      <c r="AM61" s="208"/>
      <c r="AN61" s="236"/>
      <c r="AO61" s="236"/>
      <c r="AP61" s="236"/>
      <c r="AQ61" s="236"/>
      <c r="AS61" s="236"/>
      <c r="AT61" s="236"/>
      <c r="AU61" s="236"/>
      <c r="AV61" s="236"/>
      <c r="AX61" s="236"/>
      <c r="AY61" s="236"/>
      <c r="AZ61" s="236"/>
      <c r="BA61" s="236"/>
      <c r="BC61" s="236"/>
      <c r="BD61" s="236"/>
      <c r="BE61" s="236"/>
      <c r="BF61" s="236"/>
      <c r="BI61" s="236"/>
      <c r="BJ61" s="236"/>
      <c r="BK61" s="236"/>
      <c r="BL61" s="236"/>
      <c r="BM61" s="208"/>
      <c r="BN61" s="236"/>
      <c r="BO61" s="236"/>
      <c r="BP61" s="236"/>
      <c r="BQ61" s="236"/>
      <c r="BS61" s="236"/>
      <c r="BT61" s="236"/>
      <c r="BU61" s="236"/>
      <c r="BV61" s="236"/>
      <c r="BX61" s="236"/>
      <c r="BY61" s="236"/>
      <c r="BZ61" s="236"/>
      <c r="CA61" s="236"/>
      <c r="CC61" s="236"/>
      <c r="CD61" s="236"/>
      <c r="CE61" s="236"/>
      <c r="CF61" s="236"/>
      <c r="CH61" s="236"/>
      <c r="CI61" s="236"/>
      <c r="CJ61" s="236"/>
      <c r="CK61" s="236"/>
      <c r="CM61" s="236"/>
      <c r="CN61" s="236"/>
      <c r="CO61" s="236"/>
      <c r="CP61" s="236"/>
      <c r="CR61" s="236"/>
      <c r="CS61" s="236"/>
      <c r="CT61" s="236"/>
      <c r="CU61" s="236"/>
      <c r="CW61" s="236"/>
      <c r="CX61" s="236"/>
      <c r="CY61" s="236"/>
      <c r="CZ61" s="236"/>
      <c r="DB61" s="236"/>
      <c r="DC61" s="236"/>
      <c r="DD61" s="236"/>
      <c r="DE61" s="236"/>
      <c r="DG61" s="236"/>
      <c r="DH61" s="236"/>
      <c r="DI61" s="236"/>
      <c r="DJ61" s="236"/>
    </row>
    <row r="62" spans="1:114" hidden="1" outlineLevel="1" x14ac:dyDescent="0.25">
      <c r="A62" s="232" t="s">
        <v>229</v>
      </c>
      <c r="B62" s="232"/>
      <c r="D62" s="228"/>
      <c r="E62" s="229"/>
      <c r="F62" s="229"/>
      <c r="G62" s="229"/>
      <c r="H62" s="229"/>
      <c r="I62" s="252"/>
      <c r="J62" s="236"/>
      <c r="K62" s="236"/>
      <c r="L62" s="236"/>
      <c r="M62" s="236"/>
      <c r="O62" s="236"/>
      <c r="P62" s="236"/>
      <c r="Q62" s="236"/>
      <c r="R62" s="236"/>
      <c r="T62" s="236"/>
      <c r="U62" s="236"/>
      <c r="V62" s="236"/>
      <c r="W62" s="236"/>
      <c r="Y62" s="236"/>
      <c r="Z62" s="236"/>
      <c r="AA62" s="236"/>
      <c r="AB62" s="236"/>
      <c r="AD62" s="236"/>
      <c r="AE62" s="236"/>
      <c r="AF62" s="236"/>
      <c r="AG62" s="236"/>
      <c r="AI62" s="236"/>
      <c r="AJ62" s="236"/>
      <c r="AK62" s="236"/>
      <c r="AL62" s="236"/>
      <c r="AM62" s="208"/>
      <c r="AN62" s="236"/>
      <c r="AO62" s="236"/>
      <c r="AP62" s="236"/>
      <c r="AQ62" s="236"/>
      <c r="AS62" s="236"/>
      <c r="AT62" s="236"/>
      <c r="AU62" s="236"/>
      <c r="AV62" s="236"/>
      <c r="AX62" s="236"/>
      <c r="AY62" s="236"/>
      <c r="AZ62" s="236"/>
      <c r="BA62" s="236"/>
      <c r="BC62" s="236"/>
      <c r="BD62" s="236"/>
      <c r="BE62" s="236"/>
      <c r="BF62" s="236"/>
      <c r="BI62" s="236"/>
      <c r="BJ62" s="236"/>
      <c r="BK62" s="236"/>
      <c r="BL62" s="236"/>
      <c r="BM62" s="208"/>
      <c r="BN62" s="236"/>
      <c r="BO62" s="236"/>
      <c r="BP62" s="236"/>
      <c r="BQ62" s="236"/>
      <c r="BS62" s="236"/>
      <c r="BT62" s="236"/>
      <c r="BU62" s="236"/>
      <c r="BV62" s="236"/>
      <c r="BX62" s="236"/>
      <c r="BY62" s="236"/>
      <c r="BZ62" s="236"/>
      <c r="CA62" s="236"/>
      <c r="CC62" s="236"/>
      <c r="CD62" s="236"/>
      <c r="CE62" s="236"/>
      <c r="CF62" s="236"/>
      <c r="CH62" s="236"/>
      <c r="CI62" s="236"/>
      <c r="CJ62" s="236"/>
      <c r="CK62" s="236"/>
      <c r="CM62" s="236"/>
      <c r="CN62" s="236"/>
      <c r="CO62" s="236"/>
      <c r="CP62" s="236"/>
      <c r="CR62" s="236"/>
      <c r="CS62" s="236"/>
      <c r="CT62" s="236"/>
      <c r="CU62" s="236"/>
      <c r="CW62" s="236"/>
      <c r="CX62" s="236"/>
      <c r="CY62" s="236"/>
      <c r="CZ62" s="236"/>
      <c r="DB62" s="236"/>
      <c r="DC62" s="236"/>
      <c r="DD62" s="236"/>
      <c r="DE62" s="236"/>
      <c r="DG62" s="236"/>
      <c r="DH62" s="236"/>
      <c r="DI62" s="236"/>
      <c r="DJ62" s="236"/>
    </row>
    <row r="63" spans="1:114" hidden="1" outlineLevel="1" x14ac:dyDescent="0.25">
      <c r="A63" s="232" t="s">
        <v>230</v>
      </c>
      <c r="B63" s="232"/>
      <c r="D63" s="228"/>
      <c r="E63" s="229"/>
      <c r="F63" s="229"/>
      <c r="G63" s="229"/>
      <c r="H63" s="229"/>
      <c r="I63" s="252"/>
      <c r="J63" s="236"/>
      <c r="K63" s="236"/>
      <c r="L63" s="236"/>
      <c r="M63" s="236"/>
      <c r="O63" s="236"/>
      <c r="P63" s="236"/>
      <c r="Q63" s="236"/>
      <c r="R63" s="236"/>
      <c r="T63" s="236"/>
      <c r="U63" s="236"/>
      <c r="V63" s="236"/>
      <c r="W63" s="236"/>
      <c r="Y63" s="236"/>
      <c r="Z63" s="236"/>
      <c r="AA63" s="236"/>
      <c r="AB63" s="236"/>
      <c r="AD63" s="236"/>
      <c r="AE63" s="236"/>
      <c r="AF63" s="236"/>
      <c r="AG63" s="236"/>
      <c r="AI63" s="236"/>
      <c r="AJ63" s="236"/>
      <c r="AK63" s="236"/>
      <c r="AL63" s="236"/>
      <c r="AM63" s="208"/>
      <c r="AN63" s="236"/>
      <c r="AO63" s="236"/>
      <c r="AP63" s="236"/>
      <c r="AQ63" s="236"/>
      <c r="AS63" s="236"/>
      <c r="AT63" s="236"/>
      <c r="AU63" s="236"/>
      <c r="AV63" s="236"/>
      <c r="AX63" s="236"/>
      <c r="AY63" s="236"/>
      <c r="AZ63" s="236"/>
      <c r="BA63" s="236"/>
      <c r="BC63" s="236"/>
      <c r="BD63" s="236"/>
      <c r="BE63" s="236"/>
      <c r="BF63" s="236"/>
      <c r="BI63" s="236"/>
      <c r="BJ63" s="236"/>
      <c r="BK63" s="236"/>
      <c r="BL63" s="236"/>
      <c r="BM63" s="208"/>
      <c r="BN63" s="236"/>
      <c r="BO63" s="236"/>
      <c r="BP63" s="236"/>
      <c r="BQ63" s="236"/>
      <c r="BS63" s="236"/>
      <c r="BT63" s="236"/>
      <c r="BU63" s="236"/>
      <c r="BV63" s="236"/>
      <c r="BX63" s="236"/>
      <c r="BY63" s="236"/>
      <c r="BZ63" s="236"/>
      <c r="CA63" s="236"/>
      <c r="CC63" s="236"/>
      <c r="CD63" s="236"/>
      <c r="CE63" s="236"/>
      <c r="CF63" s="236"/>
      <c r="CH63" s="236"/>
      <c r="CI63" s="236"/>
      <c r="CJ63" s="236"/>
      <c r="CK63" s="236"/>
      <c r="CM63" s="236"/>
      <c r="CN63" s="236"/>
      <c r="CO63" s="236"/>
      <c r="CP63" s="236"/>
      <c r="CR63" s="236"/>
      <c r="CS63" s="236"/>
      <c r="CT63" s="236"/>
      <c r="CU63" s="236"/>
      <c r="CW63" s="236"/>
      <c r="CX63" s="236"/>
      <c r="CY63" s="236"/>
      <c r="CZ63" s="236"/>
      <c r="DB63" s="236"/>
      <c r="DC63" s="236"/>
      <c r="DD63" s="236"/>
      <c r="DE63" s="236"/>
      <c r="DG63" s="236"/>
      <c r="DH63" s="236"/>
      <c r="DI63" s="236"/>
      <c r="DJ63" s="236"/>
    </row>
    <row r="64" spans="1:114" hidden="1" outlineLevel="1" x14ac:dyDescent="0.25">
      <c r="A64" s="232" t="s">
        <v>207</v>
      </c>
      <c r="B64" s="232"/>
      <c r="D64" s="228"/>
      <c r="E64" s="229"/>
      <c r="F64" s="229"/>
      <c r="G64" s="229"/>
      <c r="H64" s="229"/>
      <c r="I64" s="252"/>
      <c r="J64" s="236"/>
      <c r="K64" s="236"/>
      <c r="L64" s="236"/>
      <c r="M64" s="236"/>
      <c r="O64" s="236"/>
      <c r="P64" s="236"/>
      <c r="Q64" s="236"/>
      <c r="R64" s="236"/>
      <c r="T64" s="236"/>
      <c r="U64" s="236"/>
      <c r="V64" s="236"/>
      <c r="W64" s="236"/>
      <c r="Y64" s="236"/>
      <c r="Z64" s="236"/>
      <c r="AA64" s="236"/>
      <c r="AB64" s="236"/>
      <c r="AD64" s="236"/>
      <c r="AE64" s="236"/>
      <c r="AF64" s="236"/>
      <c r="AG64" s="236"/>
      <c r="AI64" s="236"/>
      <c r="AJ64" s="236"/>
      <c r="AK64" s="236"/>
      <c r="AL64" s="236"/>
      <c r="AM64" s="208"/>
      <c r="AN64" s="236"/>
      <c r="AO64" s="236"/>
      <c r="AP64" s="236"/>
      <c r="AQ64" s="236"/>
      <c r="AS64" s="236"/>
      <c r="AT64" s="236"/>
      <c r="AU64" s="236"/>
      <c r="AV64" s="236"/>
      <c r="AX64" s="236"/>
      <c r="AY64" s="236"/>
      <c r="AZ64" s="236"/>
      <c r="BA64" s="236"/>
      <c r="BC64" s="236"/>
      <c r="BD64" s="236"/>
      <c r="BE64" s="236"/>
      <c r="BF64" s="236"/>
      <c r="BI64" s="236"/>
      <c r="BJ64" s="236"/>
      <c r="BK64" s="236"/>
      <c r="BL64" s="236"/>
      <c r="BM64" s="208"/>
      <c r="BN64" s="236"/>
      <c r="BO64" s="236"/>
      <c r="BP64" s="236"/>
      <c r="BQ64" s="236"/>
      <c r="BS64" s="236"/>
      <c r="BT64" s="236"/>
      <c r="BU64" s="236"/>
      <c r="BV64" s="236"/>
      <c r="BX64" s="236"/>
      <c r="BY64" s="236"/>
      <c r="BZ64" s="236"/>
      <c r="CA64" s="236"/>
      <c r="CC64" s="236"/>
      <c r="CD64" s="236"/>
      <c r="CE64" s="236"/>
      <c r="CF64" s="236"/>
      <c r="CH64" s="236"/>
      <c r="CI64" s="236"/>
      <c r="CJ64" s="236"/>
      <c r="CK64" s="236"/>
      <c r="CM64" s="236"/>
      <c r="CN64" s="236"/>
      <c r="CO64" s="236"/>
      <c r="CP64" s="236"/>
      <c r="CR64" s="236"/>
      <c r="CS64" s="236"/>
      <c r="CT64" s="236"/>
      <c r="CU64" s="236"/>
      <c r="CW64" s="236"/>
      <c r="CX64" s="236"/>
      <c r="CY64" s="236"/>
      <c r="CZ64" s="236"/>
      <c r="DB64" s="236"/>
      <c r="DC64" s="236"/>
      <c r="DD64" s="236"/>
      <c r="DE64" s="236"/>
      <c r="DG64" s="236"/>
      <c r="DH64" s="236"/>
      <c r="DI64" s="236"/>
      <c r="DJ64" s="236"/>
    </row>
    <row r="65" spans="1:114" hidden="1" outlineLevel="1" x14ac:dyDescent="0.25">
      <c r="A65" s="232" t="s">
        <v>223</v>
      </c>
      <c r="B65" s="232"/>
      <c r="D65" s="228"/>
      <c r="E65" s="229"/>
      <c r="F65" s="229"/>
      <c r="G65" s="229"/>
      <c r="H65" s="229"/>
      <c r="I65" s="252"/>
      <c r="J65" s="236"/>
      <c r="K65" s="236"/>
      <c r="L65" s="236"/>
      <c r="M65" s="236"/>
      <c r="O65" s="236"/>
      <c r="P65" s="236"/>
      <c r="Q65" s="236"/>
      <c r="R65" s="236"/>
      <c r="T65" s="236"/>
      <c r="U65" s="236"/>
      <c r="V65" s="236"/>
      <c r="W65" s="236"/>
      <c r="Y65" s="236"/>
      <c r="Z65" s="236"/>
      <c r="AA65" s="236"/>
      <c r="AB65" s="236"/>
      <c r="AD65" s="236"/>
      <c r="AE65" s="236"/>
      <c r="AF65" s="236"/>
      <c r="AG65" s="236"/>
      <c r="AI65" s="236"/>
      <c r="AJ65" s="236"/>
      <c r="AK65" s="236"/>
      <c r="AL65" s="236"/>
      <c r="AM65" s="208"/>
      <c r="AN65" s="236"/>
      <c r="AO65" s="236"/>
      <c r="AP65" s="236"/>
      <c r="AQ65" s="236"/>
      <c r="AS65" s="236"/>
      <c r="AT65" s="236"/>
      <c r="AU65" s="236"/>
      <c r="AV65" s="236"/>
      <c r="AX65" s="236"/>
      <c r="AY65" s="236"/>
      <c r="AZ65" s="236"/>
      <c r="BA65" s="236"/>
      <c r="BC65" s="236"/>
      <c r="BD65" s="236"/>
      <c r="BE65" s="236"/>
      <c r="BF65" s="236"/>
      <c r="BI65" s="236"/>
      <c r="BJ65" s="236"/>
      <c r="BK65" s="236"/>
      <c r="BL65" s="236"/>
      <c r="BM65" s="208"/>
      <c r="BN65" s="236"/>
      <c r="BO65" s="236"/>
      <c r="BP65" s="236"/>
      <c r="BQ65" s="236"/>
      <c r="BS65" s="236"/>
      <c r="BT65" s="236"/>
      <c r="BU65" s="236"/>
      <c r="BV65" s="236"/>
      <c r="BX65" s="236"/>
      <c r="BY65" s="236"/>
      <c r="BZ65" s="236"/>
      <c r="CA65" s="236"/>
      <c r="CC65" s="236"/>
      <c r="CD65" s="236"/>
      <c r="CE65" s="236"/>
      <c r="CF65" s="236"/>
      <c r="CH65" s="236"/>
      <c r="CI65" s="236"/>
      <c r="CJ65" s="236"/>
      <c r="CK65" s="236"/>
      <c r="CM65" s="236"/>
      <c r="CN65" s="236"/>
      <c r="CO65" s="236"/>
      <c r="CP65" s="236"/>
      <c r="CR65" s="236"/>
      <c r="CS65" s="236"/>
      <c r="CT65" s="236"/>
      <c r="CU65" s="236"/>
      <c r="CW65" s="236"/>
      <c r="CX65" s="236"/>
      <c r="CY65" s="236"/>
      <c r="CZ65" s="236"/>
      <c r="DB65" s="236"/>
      <c r="DC65" s="236"/>
      <c r="DD65" s="236"/>
      <c r="DE65" s="236"/>
      <c r="DG65" s="236"/>
      <c r="DH65" s="236"/>
      <c r="DI65" s="236"/>
      <c r="DJ65" s="236"/>
    </row>
    <row r="66" spans="1:114" hidden="1" outlineLevel="1" x14ac:dyDescent="0.25">
      <c r="A66" s="232" t="s">
        <v>224</v>
      </c>
      <c r="B66" s="232"/>
      <c r="D66" s="228"/>
      <c r="E66" s="229"/>
      <c r="F66" s="229"/>
      <c r="G66" s="229"/>
      <c r="H66" s="229"/>
      <c r="I66" s="252"/>
      <c r="J66" s="236"/>
      <c r="K66" s="236"/>
      <c r="L66" s="236"/>
      <c r="M66" s="236"/>
      <c r="O66" s="236"/>
      <c r="P66" s="236"/>
      <c r="Q66" s="236"/>
      <c r="R66" s="236"/>
      <c r="T66" s="236"/>
      <c r="U66" s="236"/>
      <c r="V66" s="236"/>
      <c r="W66" s="236"/>
      <c r="Y66" s="236"/>
      <c r="Z66" s="236"/>
      <c r="AA66" s="236"/>
      <c r="AB66" s="236"/>
      <c r="AD66" s="236"/>
      <c r="AE66" s="236"/>
      <c r="AF66" s="236"/>
      <c r="AG66" s="236"/>
      <c r="AI66" s="236"/>
      <c r="AJ66" s="236"/>
      <c r="AK66" s="236"/>
      <c r="AL66" s="236"/>
      <c r="AM66" s="208"/>
      <c r="AN66" s="236"/>
      <c r="AO66" s="236"/>
      <c r="AP66" s="236"/>
      <c r="AQ66" s="236"/>
      <c r="AS66" s="236"/>
      <c r="AT66" s="236"/>
      <c r="AU66" s="236"/>
      <c r="AV66" s="236"/>
      <c r="AX66" s="236"/>
      <c r="AY66" s="236"/>
      <c r="AZ66" s="236"/>
      <c r="BA66" s="236"/>
      <c r="BC66" s="236"/>
      <c r="BD66" s="236"/>
      <c r="BE66" s="236"/>
      <c r="BF66" s="236"/>
      <c r="BI66" s="236"/>
      <c r="BJ66" s="236"/>
      <c r="BK66" s="236"/>
      <c r="BL66" s="236"/>
      <c r="BM66" s="208"/>
      <c r="BN66" s="236"/>
      <c r="BO66" s="236"/>
      <c r="BP66" s="236"/>
      <c r="BQ66" s="236"/>
      <c r="BS66" s="236"/>
      <c r="BT66" s="236"/>
      <c r="BU66" s="236"/>
      <c r="BV66" s="236"/>
      <c r="BX66" s="236"/>
      <c r="BY66" s="236"/>
      <c r="BZ66" s="236"/>
      <c r="CA66" s="236"/>
      <c r="CC66" s="236"/>
      <c r="CD66" s="236"/>
      <c r="CE66" s="236"/>
      <c r="CF66" s="236"/>
      <c r="CH66" s="236"/>
      <c r="CI66" s="236"/>
      <c r="CJ66" s="236"/>
      <c r="CK66" s="236"/>
      <c r="CM66" s="236"/>
      <c r="CN66" s="236"/>
      <c r="CO66" s="236"/>
      <c r="CP66" s="236"/>
      <c r="CR66" s="236"/>
      <c r="CS66" s="236"/>
      <c r="CT66" s="236"/>
      <c r="CU66" s="236"/>
      <c r="CW66" s="236"/>
      <c r="CX66" s="236"/>
      <c r="CY66" s="236"/>
      <c r="CZ66" s="236"/>
      <c r="DB66" s="236"/>
      <c r="DC66" s="236"/>
      <c r="DD66" s="236"/>
      <c r="DE66" s="236"/>
      <c r="DG66" s="236"/>
      <c r="DH66" s="236"/>
      <c r="DI66" s="236"/>
      <c r="DJ66" s="236"/>
    </row>
    <row r="67" spans="1:114" hidden="1" outlineLevel="1" x14ac:dyDescent="0.25">
      <c r="A67" s="232" t="s">
        <v>225</v>
      </c>
      <c r="B67" s="232"/>
      <c r="D67" s="228"/>
      <c r="E67" s="229"/>
      <c r="F67" s="229"/>
      <c r="G67" s="229"/>
      <c r="H67" s="229"/>
      <c r="I67" s="252"/>
      <c r="J67" s="236"/>
      <c r="K67" s="236"/>
      <c r="L67" s="236"/>
      <c r="M67" s="236"/>
      <c r="O67" s="236"/>
      <c r="P67" s="236"/>
      <c r="Q67" s="236"/>
      <c r="R67" s="236"/>
      <c r="T67" s="236"/>
      <c r="U67" s="236"/>
      <c r="V67" s="236"/>
      <c r="W67" s="236"/>
      <c r="Y67" s="236"/>
      <c r="Z67" s="236"/>
      <c r="AA67" s="236"/>
      <c r="AB67" s="236"/>
      <c r="AD67" s="236"/>
      <c r="AE67" s="236"/>
      <c r="AF67" s="236"/>
      <c r="AG67" s="236"/>
      <c r="AI67" s="236"/>
      <c r="AJ67" s="236"/>
      <c r="AK67" s="236"/>
      <c r="AL67" s="236"/>
      <c r="AM67" s="208"/>
      <c r="AN67" s="236"/>
      <c r="AO67" s="236"/>
      <c r="AP67" s="236"/>
      <c r="AQ67" s="236"/>
      <c r="AS67" s="236"/>
      <c r="AT67" s="236"/>
      <c r="AU67" s="236"/>
      <c r="AV67" s="236"/>
      <c r="AX67" s="236"/>
      <c r="AY67" s="236"/>
      <c r="AZ67" s="236"/>
      <c r="BA67" s="236"/>
      <c r="BC67" s="236"/>
      <c r="BD67" s="236"/>
      <c r="BE67" s="236"/>
      <c r="BF67" s="236"/>
      <c r="BI67" s="236"/>
      <c r="BJ67" s="236"/>
      <c r="BK67" s="236"/>
      <c r="BL67" s="236"/>
      <c r="BM67" s="208"/>
      <c r="BN67" s="236"/>
      <c r="BO67" s="236"/>
      <c r="BP67" s="236"/>
      <c r="BQ67" s="236"/>
      <c r="BS67" s="236"/>
      <c r="BT67" s="236"/>
      <c r="BU67" s="236"/>
      <c r="BV67" s="236"/>
      <c r="BX67" s="236"/>
      <c r="BY67" s="236"/>
      <c r="BZ67" s="236"/>
      <c r="CA67" s="236"/>
      <c r="CC67" s="236"/>
      <c r="CD67" s="236"/>
      <c r="CE67" s="236"/>
      <c r="CF67" s="236"/>
      <c r="CH67" s="236"/>
      <c r="CI67" s="236"/>
      <c r="CJ67" s="236"/>
      <c r="CK67" s="236"/>
      <c r="CM67" s="236"/>
      <c r="CN67" s="236"/>
      <c r="CO67" s="236"/>
      <c r="CP67" s="236"/>
      <c r="CR67" s="236"/>
      <c r="CS67" s="236"/>
      <c r="CT67" s="236"/>
      <c r="CU67" s="236"/>
      <c r="CW67" s="236"/>
      <c r="CX67" s="236"/>
      <c r="CY67" s="236"/>
      <c r="CZ67" s="236"/>
      <c r="DB67" s="236"/>
      <c r="DC67" s="236"/>
      <c r="DD67" s="236"/>
      <c r="DE67" s="236"/>
      <c r="DG67" s="236"/>
      <c r="DH67" s="236"/>
      <c r="DI67" s="236"/>
      <c r="DJ67" s="236"/>
    </row>
    <row r="68" spans="1:114" hidden="1" outlineLevel="1" x14ac:dyDescent="0.25">
      <c r="A68" s="231" t="s">
        <v>226</v>
      </c>
      <c r="B68" s="231"/>
      <c r="D68" s="228"/>
      <c r="E68" s="229"/>
      <c r="F68" s="229"/>
      <c r="G68" s="229"/>
      <c r="H68" s="229"/>
      <c r="J68" s="236"/>
      <c r="K68" s="236"/>
      <c r="L68" s="236"/>
      <c r="M68" s="236"/>
      <c r="O68" s="236"/>
      <c r="P68" s="236"/>
      <c r="Q68" s="236"/>
      <c r="R68" s="236"/>
      <c r="T68" s="236"/>
      <c r="U68" s="236"/>
      <c r="V68" s="236"/>
      <c r="W68" s="236"/>
      <c r="Y68" s="236"/>
      <c r="Z68" s="236"/>
      <c r="AA68" s="236"/>
      <c r="AB68" s="236"/>
      <c r="AD68" s="236"/>
      <c r="AE68" s="236"/>
      <c r="AF68" s="236"/>
      <c r="AG68" s="236"/>
      <c r="AI68" s="236"/>
      <c r="AJ68" s="236"/>
      <c r="AK68" s="236"/>
      <c r="AL68" s="236"/>
      <c r="AM68" s="208"/>
      <c r="AN68" s="236"/>
      <c r="AO68" s="236"/>
      <c r="AP68" s="236"/>
      <c r="AQ68" s="236"/>
      <c r="AS68" s="236"/>
      <c r="AT68" s="236"/>
      <c r="AU68" s="236"/>
      <c r="AV68" s="236"/>
      <c r="AX68" s="236"/>
      <c r="AY68" s="236"/>
      <c r="AZ68" s="236"/>
      <c r="BA68" s="236"/>
      <c r="BC68" s="236"/>
      <c r="BD68" s="236"/>
      <c r="BE68" s="236"/>
      <c r="BF68" s="236"/>
      <c r="BI68" s="236"/>
      <c r="BJ68" s="236"/>
      <c r="BK68" s="236"/>
      <c r="BL68" s="236"/>
      <c r="BM68" s="208"/>
      <c r="BN68" s="236"/>
      <c r="BO68" s="236"/>
      <c r="BP68" s="236"/>
      <c r="BQ68" s="236"/>
      <c r="BS68" s="236"/>
      <c r="BT68" s="236"/>
      <c r="BU68" s="236"/>
      <c r="BV68" s="236"/>
      <c r="BX68" s="236"/>
      <c r="BY68" s="236"/>
      <c r="BZ68" s="236"/>
      <c r="CA68" s="236"/>
      <c r="CC68" s="236"/>
      <c r="CD68" s="236"/>
      <c r="CE68" s="236"/>
      <c r="CF68" s="236"/>
      <c r="CH68" s="236"/>
      <c r="CI68" s="236"/>
      <c r="CJ68" s="236"/>
      <c r="CK68" s="236"/>
      <c r="CM68" s="236"/>
      <c r="CN68" s="236"/>
      <c r="CO68" s="236"/>
      <c r="CP68" s="236"/>
      <c r="CR68" s="236"/>
      <c r="CS68" s="236"/>
      <c r="CT68" s="236"/>
      <c r="CU68" s="236"/>
      <c r="CW68" s="236"/>
      <c r="CX68" s="236"/>
      <c r="CY68" s="236"/>
      <c r="CZ68" s="236"/>
      <c r="DB68" s="236"/>
      <c r="DC68" s="236"/>
      <c r="DD68" s="236"/>
      <c r="DE68" s="236"/>
      <c r="DG68" s="236"/>
      <c r="DH68" s="236"/>
      <c r="DI68" s="236"/>
      <c r="DJ68" s="236"/>
    </row>
    <row r="69" spans="1:114" s="208" customFormat="1" ht="18" hidden="1" customHeight="1" x14ac:dyDescent="0.25">
      <c r="A69" s="221" t="s">
        <v>234</v>
      </c>
      <c r="D69" s="218"/>
      <c r="J69" s="252"/>
      <c r="K69" s="252"/>
      <c r="L69" s="252"/>
      <c r="M69" s="252"/>
      <c r="O69" s="252"/>
      <c r="P69" s="252"/>
      <c r="Q69" s="252"/>
      <c r="R69" s="252"/>
      <c r="T69" s="252"/>
      <c r="U69" s="252"/>
      <c r="V69" s="252"/>
      <c r="W69" s="252"/>
      <c r="Y69" s="252"/>
      <c r="Z69" s="252"/>
      <c r="AA69" s="252"/>
      <c r="AB69" s="252"/>
      <c r="AD69" s="252"/>
      <c r="AE69" s="252"/>
      <c r="AF69" s="252"/>
      <c r="AG69" s="252"/>
      <c r="AI69" s="252"/>
      <c r="AJ69" s="252"/>
      <c r="AK69" s="252"/>
      <c r="AL69" s="252"/>
      <c r="AN69" s="252"/>
      <c r="AO69" s="252"/>
      <c r="AP69" s="252"/>
      <c r="AQ69" s="252"/>
      <c r="AS69" s="252"/>
      <c r="AT69" s="252"/>
      <c r="AU69" s="252"/>
      <c r="AV69" s="252"/>
      <c r="AX69" s="252"/>
      <c r="AY69" s="252"/>
      <c r="AZ69" s="252"/>
      <c r="BA69" s="252"/>
      <c r="BC69" s="252"/>
      <c r="BD69" s="252"/>
      <c r="BE69" s="252"/>
      <c r="BF69" s="252"/>
      <c r="BI69" s="252"/>
      <c r="BJ69" s="252"/>
      <c r="BK69" s="252"/>
      <c r="BL69" s="252"/>
      <c r="BN69" s="252"/>
      <c r="BO69" s="252"/>
      <c r="BP69" s="252"/>
      <c r="BQ69" s="252"/>
      <c r="BS69" s="252"/>
      <c r="BT69" s="252"/>
      <c r="BU69" s="252"/>
      <c r="BV69" s="252"/>
      <c r="BX69" s="252"/>
      <c r="BY69" s="252"/>
      <c r="BZ69" s="252"/>
      <c r="CA69" s="252"/>
      <c r="CC69" s="252"/>
      <c r="CD69" s="252"/>
      <c r="CE69" s="252"/>
      <c r="CF69" s="252"/>
      <c r="CH69" s="252"/>
      <c r="CI69" s="252"/>
      <c r="CJ69" s="252"/>
      <c r="CK69" s="252"/>
      <c r="CM69" s="252"/>
      <c r="CN69" s="252"/>
      <c r="CO69" s="252"/>
      <c r="CP69" s="252"/>
      <c r="CR69" s="252"/>
      <c r="CS69" s="252"/>
      <c r="CT69" s="252"/>
      <c r="CU69" s="252"/>
      <c r="CW69" s="252"/>
      <c r="CX69" s="252"/>
      <c r="CY69" s="252"/>
      <c r="CZ69" s="252"/>
      <c r="DB69" s="252"/>
      <c r="DC69" s="252"/>
      <c r="DD69" s="252"/>
      <c r="DE69" s="252"/>
      <c r="DG69" s="252"/>
      <c r="DH69" s="252"/>
      <c r="DI69" s="252"/>
      <c r="DJ69" s="252"/>
    </row>
    <row r="70" spans="1:114" s="250" customFormat="1" hidden="1" x14ac:dyDescent="0.25">
      <c r="A70" s="219" t="s">
        <v>1</v>
      </c>
      <c r="B70" s="219"/>
      <c r="C70" s="221"/>
      <c r="D70" s="222"/>
      <c r="E70" s="223"/>
      <c r="F70" s="223"/>
      <c r="G70" s="223"/>
      <c r="H70" s="223"/>
      <c r="I70" s="221"/>
      <c r="J70" s="238"/>
      <c r="K70" s="238"/>
      <c r="L70" s="238"/>
      <c r="M70" s="238"/>
      <c r="N70" s="221"/>
      <c r="O70" s="238"/>
      <c r="P70" s="238"/>
      <c r="Q70" s="238"/>
      <c r="R70" s="238"/>
      <c r="S70" s="221"/>
      <c r="T70" s="238"/>
      <c r="U70" s="238"/>
      <c r="V70" s="238"/>
      <c r="W70" s="238"/>
      <c r="X70" s="221"/>
      <c r="Y70" s="238"/>
      <c r="Z70" s="238"/>
      <c r="AA70" s="238"/>
      <c r="AB70" s="238"/>
      <c r="AD70" s="238"/>
      <c r="AE70" s="238"/>
      <c r="AF70" s="238"/>
      <c r="AG70" s="238"/>
      <c r="AI70" s="238"/>
      <c r="AJ70" s="238"/>
      <c r="AK70" s="238"/>
      <c r="AL70" s="238"/>
      <c r="AM70" s="221"/>
      <c r="AN70" s="238"/>
      <c r="AO70" s="238"/>
      <c r="AP70" s="238"/>
      <c r="AQ70" s="238"/>
      <c r="AR70" s="221"/>
      <c r="AS70" s="238"/>
      <c r="AT70" s="238"/>
      <c r="AU70" s="238"/>
      <c r="AV70" s="238"/>
      <c r="AW70" s="221"/>
      <c r="AX70" s="238"/>
      <c r="AY70" s="238"/>
      <c r="AZ70" s="238"/>
      <c r="BA70" s="238"/>
      <c r="BC70" s="238"/>
      <c r="BD70" s="238"/>
      <c r="BE70" s="238"/>
      <c r="BF70" s="238"/>
      <c r="BI70" s="238"/>
      <c r="BJ70" s="238"/>
      <c r="BK70" s="238"/>
      <c r="BL70" s="238"/>
      <c r="BM70" s="221"/>
      <c r="BN70" s="238"/>
      <c r="BO70" s="238"/>
      <c r="BP70" s="238"/>
      <c r="BQ70" s="238"/>
      <c r="BR70" s="221"/>
      <c r="BS70" s="238"/>
      <c r="BT70" s="238"/>
      <c r="BU70" s="238"/>
      <c r="BV70" s="238"/>
      <c r="BW70" s="221"/>
      <c r="BX70" s="238"/>
      <c r="BY70" s="238"/>
      <c r="BZ70" s="238"/>
      <c r="CA70" s="238"/>
      <c r="CC70" s="238"/>
      <c r="CD70" s="238"/>
      <c r="CE70" s="238"/>
      <c r="CF70" s="238"/>
      <c r="CH70" s="238"/>
      <c r="CI70" s="238"/>
      <c r="CJ70" s="238"/>
      <c r="CK70" s="238"/>
      <c r="CM70" s="238"/>
      <c r="CN70" s="238"/>
      <c r="CO70" s="238"/>
      <c r="CP70" s="238"/>
      <c r="CQ70" s="221"/>
      <c r="CR70" s="238"/>
      <c r="CS70" s="238"/>
      <c r="CT70" s="238"/>
      <c r="CU70" s="238"/>
      <c r="CV70" s="221"/>
      <c r="CW70" s="238"/>
      <c r="CX70" s="238"/>
      <c r="CY70" s="238"/>
      <c r="CZ70" s="238"/>
      <c r="DB70" s="238"/>
      <c r="DC70" s="238"/>
      <c r="DD70" s="238"/>
      <c r="DE70" s="238"/>
      <c r="DG70" s="238"/>
      <c r="DH70" s="238"/>
      <c r="DI70" s="238"/>
      <c r="DJ70" s="238"/>
    </row>
    <row r="71" spans="1:114" hidden="1" x14ac:dyDescent="0.25">
      <c r="A71" s="231" t="s">
        <v>957</v>
      </c>
      <c r="B71" s="231"/>
      <c r="D71" s="233"/>
      <c r="E71" s="234"/>
      <c r="F71" s="234"/>
      <c r="G71" s="234"/>
      <c r="H71" s="234"/>
      <c r="I71" s="252"/>
      <c r="J71" s="236"/>
      <c r="K71" s="236"/>
      <c r="L71" s="232">
        <f>SUM(Q71,V71,AA71,AF71)</f>
        <v>0</v>
      </c>
      <c r="M71" s="236"/>
      <c r="O71" s="236"/>
      <c r="P71" s="236"/>
      <c r="Q71" s="232"/>
      <c r="R71" s="236"/>
      <c r="T71" s="236"/>
      <c r="U71" s="236"/>
      <c r="V71" s="232"/>
      <c r="W71" s="236"/>
      <c r="Y71" s="236"/>
      <c r="Z71" s="236"/>
      <c r="AA71" s="232"/>
      <c r="AB71" s="236"/>
      <c r="AD71" s="236"/>
      <c r="AE71" s="236"/>
      <c r="AF71" s="232"/>
      <c r="AG71" s="236"/>
      <c r="AI71" s="236"/>
      <c r="AJ71" s="236"/>
      <c r="AK71" s="232">
        <f>SUM(AP71,AU71,AZ71,BE71)</f>
        <v>0</v>
      </c>
      <c r="AL71" s="236"/>
      <c r="AM71" s="208"/>
      <c r="AN71" s="236"/>
      <c r="AO71" s="236"/>
      <c r="AP71" s="232"/>
      <c r="AQ71" s="236"/>
      <c r="AS71" s="236"/>
      <c r="AT71" s="236"/>
      <c r="AU71" s="232"/>
      <c r="AV71" s="236"/>
      <c r="AX71" s="236"/>
      <c r="AY71" s="236"/>
      <c r="AZ71" s="232"/>
      <c r="BA71" s="236"/>
      <c r="BC71" s="236"/>
      <c r="BD71" s="236"/>
      <c r="BE71" s="232"/>
      <c r="BF71" s="236"/>
      <c r="BI71" s="236"/>
      <c r="BJ71" s="236"/>
      <c r="BK71" s="232">
        <f>SUM(BP71,BU71,BZ71,CE71)</f>
        <v>0</v>
      </c>
      <c r="BL71" s="236"/>
      <c r="BM71" s="208"/>
      <c r="BN71" s="236"/>
      <c r="BO71" s="236"/>
      <c r="BP71" s="232"/>
      <c r="BQ71" s="236"/>
      <c r="BS71" s="236"/>
      <c r="BT71" s="236"/>
      <c r="BU71" s="232"/>
      <c r="BV71" s="236"/>
      <c r="BX71" s="236"/>
      <c r="BY71" s="236"/>
      <c r="BZ71" s="232"/>
      <c r="CA71" s="236"/>
      <c r="CC71" s="236"/>
      <c r="CD71" s="236"/>
      <c r="CE71" s="232"/>
      <c r="CF71" s="236"/>
      <c r="CH71" s="236"/>
      <c r="CI71" s="236"/>
      <c r="CJ71" s="232">
        <f>SUM(CO71,CT71,CY71,DD71)</f>
        <v>0</v>
      </c>
      <c r="CK71" s="236"/>
      <c r="CM71" s="236"/>
      <c r="CN71" s="236"/>
      <c r="CO71" s="232"/>
      <c r="CP71" s="236"/>
      <c r="CR71" s="236"/>
      <c r="CS71" s="236"/>
      <c r="CT71" s="232"/>
      <c r="CU71" s="236"/>
      <c r="CW71" s="236"/>
      <c r="CX71" s="236"/>
      <c r="CY71" s="232"/>
      <c r="CZ71" s="236"/>
      <c r="DB71" s="236"/>
      <c r="DC71" s="236"/>
      <c r="DD71" s="232"/>
      <c r="DE71" s="236"/>
      <c r="DG71" s="236"/>
      <c r="DH71" s="236"/>
      <c r="DI71" s="232">
        <f>SUM(AK71,BJ71,CJ71)</f>
        <v>0</v>
      </c>
      <c r="DJ71" s="236"/>
    </row>
    <row r="72" spans="1:114" hidden="1" x14ac:dyDescent="0.25">
      <c r="A72" s="231" t="s">
        <v>958</v>
      </c>
      <c r="B72" s="231"/>
      <c r="D72" s="235"/>
      <c r="E72" s="236"/>
      <c r="F72" s="236"/>
      <c r="G72" s="236"/>
      <c r="H72" s="236"/>
      <c r="I72" s="252"/>
      <c r="J72" s="236"/>
      <c r="K72" s="236"/>
      <c r="L72" s="232">
        <f t="shared" ref="L72:L86" si="34">SUM(Q72,V72,AA72,AF72)</f>
        <v>0</v>
      </c>
      <c r="M72" s="236"/>
      <c r="O72" s="236"/>
      <c r="P72" s="236"/>
      <c r="Q72" s="232"/>
      <c r="R72" s="236"/>
      <c r="T72" s="236"/>
      <c r="U72" s="236"/>
      <c r="V72" s="232"/>
      <c r="W72" s="236"/>
      <c r="Y72" s="236"/>
      <c r="Z72" s="236"/>
      <c r="AA72" s="232"/>
      <c r="AB72" s="236"/>
      <c r="AD72" s="236"/>
      <c r="AE72" s="236"/>
      <c r="AF72" s="232"/>
      <c r="AG72" s="236"/>
      <c r="AI72" s="236"/>
      <c r="AJ72" s="236"/>
      <c r="AK72" s="232">
        <f t="shared" ref="AK72:AK86" si="35">SUM(AP72,AU72,AZ72,BE72)</f>
        <v>0</v>
      </c>
      <c r="AL72" s="236"/>
      <c r="AM72" s="208"/>
      <c r="AN72" s="236"/>
      <c r="AO72" s="236"/>
      <c r="AP72" s="232"/>
      <c r="AQ72" s="236"/>
      <c r="AS72" s="236"/>
      <c r="AT72" s="236"/>
      <c r="AU72" s="232"/>
      <c r="AV72" s="236"/>
      <c r="AX72" s="236"/>
      <c r="AY72" s="236"/>
      <c r="AZ72" s="232"/>
      <c r="BA72" s="236"/>
      <c r="BC72" s="236"/>
      <c r="BD72" s="236"/>
      <c r="BE72" s="232"/>
      <c r="BF72" s="236"/>
      <c r="BI72" s="236"/>
      <c r="BJ72" s="236"/>
      <c r="BK72" s="232">
        <f t="shared" ref="BK72:BK86" si="36">SUM(BP72,BU72,BZ72,CE72)</f>
        <v>0</v>
      </c>
      <c r="BL72" s="236"/>
      <c r="BM72" s="208"/>
      <c r="BN72" s="236"/>
      <c r="BO72" s="236"/>
      <c r="BP72" s="232"/>
      <c r="BQ72" s="236"/>
      <c r="BS72" s="236"/>
      <c r="BT72" s="236"/>
      <c r="BU72" s="232"/>
      <c r="BV72" s="236"/>
      <c r="BX72" s="236"/>
      <c r="BY72" s="236"/>
      <c r="BZ72" s="232"/>
      <c r="CA72" s="236"/>
      <c r="CC72" s="236"/>
      <c r="CD72" s="236"/>
      <c r="CE72" s="232"/>
      <c r="CF72" s="236"/>
      <c r="CH72" s="236"/>
      <c r="CI72" s="236"/>
      <c r="CJ72" s="232">
        <f t="shared" ref="CJ72:CJ86" si="37">SUM(CO72,CT72,CY72,DD72)</f>
        <v>0</v>
      </c>
      <c r="CK72" s="236"/>
      <c r="CM72" s="236"/>
      <c r="CN72" s="236"/>
      <c r="CO72" s="232"/>
      <c r="CP72" s="236"/>
      <c r="CR72" s="236"/>
      <c r="CS72" s="236"/>
      <c r="CT72" s="232"/>
      <c r="CU72" s="236"/>
      <c r="CW72" s="236"/>
      <c r="CX72" s="236"/>
      <c r="CY72" s="232"/>
      <c r="CZ72" s="236"/>
      <c r="DB72" s="236"/>
      <c r="DC72" s="236"/>
      <c r="DD72" s="232"/>
      <c r="DE72" s="236"/>
      <c r="DG72" s="236"/>
      <c r="DH72" s="236"/>
      <c r="DI72" s="232">
        <f t="shared" ref="DI72:DI86" si="38">SUM(AK72,BJ72,CJ72)</f>
        <v>0</v>
      </c>
      <c r="DJ72" s="236"/>
    </row>
    <row r="73" spans="1:114" hidden="1" x14ac:dyDescent="0.25">
      <c r="A73" s="231" t="s">
        <v>959</v>
      </c>
      <c r="B73" s="231"/>
      <c r="D73" s="235"/>
      <c r="E73" s="236"/>
      <c r="F73" s="236"/>
      <c r="G73" s="236"/>
      <c r="H73" s="236"/>
      <c r="I73" s="252"/>
      <c r="J73" s="236"/>
      <c r="K73" s="236"/>
      <c r="L73" s="232">
        <f t="shared" si="34"/>
        <v>0</v>
      </c>
      <c r="M73" s="236"/>
      <c r="O73" s="236"/>
      <c r="P73" s="236"/>
      <c r="Q73" s="232"/>
      <c r="R73" s="236"/>
      <c r="T73" s="236"/>
      <c r="U73" s="236"/>
      <c r="V73" s="232"/>
      <c r="W73" s="236"/>
      <c r="Y73" s="236"/>
      <c r="Z73" s="236"/>
      <c r="AA73" s="232"/>
      <c r="AB73" s="236"/>
      <c r="AD73" s="236"/>
      <c r="AE73" s="236"/>
      <c r="AF73" s="232"/>
      <c r="AG73" s="236"/>
      <c r="AI73" s="236"/>
      <c r="AJ73" s="236"/>
      <c r="AK73" s="232">
        <f t="shared" si="35"/>
        <v>0</v>
      </c>
      <c r="AL73" s="236"/>
      <c r="AM73" s="208"/>
      <c r="AN73" s="236"/>
      <c r="AO73" s="236"/>
      <c r="AP73" s="232"/>
      <c r="AQ73" s="236"/>
      <c r="AS73" s="236"/>
      <c r="AT73" s="236"/>
      <c r="AU73" s="232"/>
      <c r="AV73" s="236"/>
      <c r="AX73" s="236"/>
      <c r="AY73" s="236"/>
      <c r="AZ73" s="232"/>
      <c r="BA73" s="236"/>
      <c r="BC73" s="236"/>
      <c r="BD73" s="236"/>
      <c r="BE73" s="232"/>
      <c r="BF73" s="236"/>
      <c r="BI73" s="236"/>
      <c r="BJ73" s="236"/>
      <c r="BK73" s="232">
        <f t="shared" si="36"/>
        <v>0</v>
      </c>
      <c r="BL73" s="236"/>
      <c r="BM73" s="208"/>
      <c r="BN73" s="236"/>
      <c r="BO73" s="236"/>
      <c r="BP73" s="232"/>
      <c r="BQ73" s="236"/>
      <c r="BS73" s="236"/>
      <c r="BT73" s="236"/>
      <c r="BU73" s="232"/>
      <c r="BV73" s="236"/>
      <c r="BX73" s="236"/>
      <c r="BY73" s="236"/>
      <c r="BZ73" s="232"/>
      <c r="CA73" s="236"/>
      <c r="CC73" s="236"/>
      <c r="CD73" s="236"/>
      <c r="CE73" s="232"/>
      <c r="CF73" s="236"/>
      <c r="CH73" s="236"/>
      <c r="CI73" s="236"/>
      <c r="CJ73" s="232">
        <f t="shared" si="37"/>
        <v>0</v>
      </c>
      <c r="CK73" s="236"/>
      <c r="CM73" s="236"/>
      <c r="CN73" s="236"/>
      <c r="CO73" s="232"/>
      <c r="CP73" s="236"/>
      <c r="CR73" s="236"/>
      <c r="CS73" s="236"/>
      <c r="CT73" s="232"/>
      <c r="CU73" s="236"/>
      <c r="CW73" s="236"/>
      <c r="CX73" s="236"/>
      <c r="CY73" s="232"/>
      <c r="CZ73" s="236"/>
      <c r="DB73" s="236"/>
      <c r="DC73" s="236"/>
      <c r="DD73" s="232"/>
      <c r="DE73" s="236"/>
      <c r="DG73" s="236"/>
      <c r="DH73" s="236"/>
      <c r="DI73" s="232">
        <f t="shared" si="38"/>
        <v>0</v>
      </c>
      <c r="DJ73" s="236"/>
    </row>
    <row r="74" spans="1:114" hidden="1" x14ac:dyDescent="0.25">
      <c r="A74" s="231" t="s">
        <v>960</v>
      </c>
      <c r="B74" s="231"/>
      <c r="D74" s="235"/>
      <c r="E74" s="236"/>
      <c r="F74" s="236"/>
      <c r="G74" s="236"/>
      <c r="H74" s="236"/>
      <c r="I74" s="252"/>
      <c r="J74" s="236"/>
      <c r="K74" s="236"/>
      <c r="L74" s="232">
        <f t="shared" si="34"/>
        <v>0</v>
      </c>
      <c r="M74" s="236"/>
      <c r="O74" s="236"/>
      <c r="P74" s="236"/>
      <c r="Q74" s="232"/>
      <c r="R74" s="236"/>
      <c r="T74" s="236"/>
      <c r="U74" s="236"/>
      <c r="V74" s="232"/>
      <c r="W74" s="236"/>
      <c r="Y74" s="236"/>
      <c r="Z74" s="236"/>
      <c r="AA74" s="232"/>
      <c r="AB74" s="236"/>
      <c r="AD74" s="236"/>
      <c r="AE74" s="236"/>
      <c r="AF74" s="232"/>
      <c r="AG74" s="236"/>
      <c r="AI74" s="236"/>
      <c r="AJ74" s="236"/>
      <c r="AK74" s="232">
        <f t="shared" si="35"/>
        <v>0</v>
      </c>
      <c r="AL74" s="236"/>
      <c r="AM74" s="208"/>
      <c r="AN74" s="236"/>
      <c r="AO74" s="236"/>
      <c r="AP74" s="232"/>
      <c r="AQ74" s="236"/>
      <c r="AS74" s="236"/>
      <c r="AT74" s="236"/>
      <c r="AU74" s="232"/>
      <c r="AV74" s="236"/>
      <c r="AX74" s="236"/>
      <c r="AY74" s="236"/>
      <c r="AZ74" s="232"/>
      <c r="BA74" s="236"/>
      <c r="BC74" s="236"/>
      <c r="BD74" s="236"/>
      <c r="BE74" s="232"/>
      <c r="BF74" s="236"/>
      <c r="BI74" s="236"/>
      <c r="BJ74" s="236"/>
      <c r="BK74" s="232">
        <f t="shared" si="36"/>
        <v>0</v>
      </c>
      <c r="BL74" s="236"/>
      <c r="BM74" s="208"/>
      <c r="BN74" s="236"/>
      <c r="BO74" s="236"/>
      <c r="BP74" s="232"/>
      <c r="BQ74" s="236"/>
      <c r="BS74" s="236"/>
      <c r="BT74" s="236"/>
      <c r="BU74" s="232"/>
      <c r="BV74" s="236"/>
      <c r="BX74" s="236"/>
      <c r="BY74" s="236"/>
      <c r="BZ74" s="232"/>
      <c r="CA74" s="236"/>
      <c r="CC74" s="236"/>
      <c r="CD74" s="236"/>
      <c r="CE74" s="232"/>
      <c r="CF74" s="236"/>
      <c r="CH74" s="236"/>
      <c r="CI74" s="236"/>
      <c r="CJ74" s="232">
        <f t="shared" si="37"/>
        <v>0</v>
      </c>
      <c r="CK74" s="236"/>
      <c r="CM74" s="236"/>
      <c r="CN74" s="236"/>
      <c r="CO74" s="232"/>
      <c r="CP74" s="236"/>
      <c r="CR74" s="236"/>
      <c r="CS74" s="236"/>
      <c r="CT74" s="232"/>
      <c r="CU74" s="236"/>
      <c r="CW74" s="236"/>
      <c r="CX74" s="236"/>
      <c r="CY74" s="232"/>
      <c r="CZ74" s="236"/>
      <c r="DB74" s="236"/>
      <c r="DC74" s="236"/>
      <c r="DD74" s="232"/>
      <c r="DE74" s="236"/>
      <c r="DG74" s="236"/>
      <c r="DH74" s="236"/>
      <c r="DI74" s="232">
        <f t="shared" si="38"/>
        <v>0</v>
      </c>
      <c r="DJ74" s="236"/>
    </row>
    <row r="75" spans="1:114" hidden="1" x14ac:dyDescent="0.25">
      <c r="A75" s="231" t="s">
        <v>961</v>
      </c>
      <c r="B75" s="231"/>
      <c r="D75" s="235"/>
      <c r="E75" s="236"/>
      <c r="F75" s="236"/>
      <c r="G75" s="236"/>
      <c r="H75" s="236"/>
      <c r="I75" s="252"/>
      <c r="J75" s="236"/>
      <c r="K75" s="236"/>
      <c r="L75" s="232">
        <f t="shared" si="34"/>
        <v>0</v>
      </c>
      <c r="M75" s="236"/>
      <c r="O75" s="236"/>
      <c r="P75" s="236"/>
      <c r="Q75" s="232"/>
      <c r="R75" s="236"/>
      <c r="T75" s="236"/>
      <c r="U75" s="236"/>
      <c r="V75" s="232"/>
      <c r="W75" s="236"/>
      <c r="Y75" s="236"/>
      <c r="Z75" s="236"/>
      <c r="AA75" s="232"/>
      <c r="AB75" s="236"/>
      <c r="AD75" s="236"/>
      <c r="AE75" s="236"/>
      <c r="AF75" s="232"/>
      <c r="AG75" s="236"/>
      <c r="AI75" s="236"/>
      <c r="AJ75" s="236"/>
      <c r="AK75" s="232">
        <f t="shared" si="35"/>
        <v>0</v>
      </c>
      <c r="AL75" s="236"/>
      <c r="AM75" s="208"/>
      <c r="AN75" s="236"/>
      <c r="AO75" s="236"/>
      <c r="AP75" s="232"/>
      <c r="AQ75" s="236"/>
      <c r="AS75" s="236"/>
      <c r="AT75" s="236"/>
      <c r="AU75" s="232"/>
      <c r="AV75" s="236"/>
      <c r="AX75" s="236"/>
      <c r="AY75" s="236"/>
      <c r="AZ75" s="232"/>
      <c r="BA75" s="236"/>
      <c r="BC75" s="236"/>
      <c r="BD75" s="236"/>
      <c r="BE75" s="232"/>
      <c r="BF75" s="236"/>
      <c r="BI75" s="236"/>
      <c r="BJ75" s="236"/>
      <c r="BK75" s="232">
        <f t="shared" si="36"/>
        <v>0</v>
      </c>
      <c r="BL75" s="236"/>
      <c r="BM75" s="208"/>
      <c r="BN75" s="236"/>
      <c r="BO75" s="236"/>
      <c r="BP75" s="232"/>
      <c r="BQ75" s="236"/>
      <c r="BS75" s="236"/>
      <c r="BT75" s="236"/>
      <c r="BU75" s="232"/>
      <c r="BV75" s="236"/>
      <c r="BX75" s="236"/>
      <c r="BY75" s="236"/>
      <c r="BZ75" s="232"/>
      <c r="CA75" s="236"/>
      <c r="CC75" s="236"/>
      <c r="CD75" s="236"/>
      <c r="CE75" s="232"/>
      <c r="CF75" s="236"/>
      <c r="CH75" s="236"/>
      <c r="CI75" s="236"/>
      <c r="CJ75" s="232">
        <f t="shared" si="37"/>
        <v>0</v>
      </c>
      <c r="CK75" s="236"/>
      <c r="CM75" s="236"/>
      <c r="CN75" s="236"/>
      <c r="CO75" s="232"/>
      <c r="CP75" s="236"/>
      <c r="CR75" s="236"/>
      <c r="CS75" s="236"/>
      <c r="CT75" s="232"/>
      <c r="CU75" s="236"/>
      <c r="CW75" s="236"/>
      <c r="CX75" s="236"/>
      <c r="CY75" s="232"/>
      <c r="CZ75" s="236"/>
      <c r="DB75" s="236"/>
      <c r="DC75" s="236"/>
      <c r="DD75" s="232"/>
      <c r="DE75" s="236"/>
      <c r="DG75" s="236"/>
      <c r="DH75" s="236"/>
      <c r="DI75" s="232">
        <f t="shared" si="38"/>
        <v>0</v>
      </c>
      <c r="DJ75" s="236"/>
    </row>
    <row r="76" spans="1:114" hidden="1" x14ac:dyDescent="0.25">
      <c r="A76" s="231" t="s">
        <v>969</v>
      </c>
      <c r="B76" s="231"/>
      <c r="D76" s="235"/>
      <c r="E76" s="236"/>
      <c r="F76" s="236"/>
      <c r="G76" s="236"/>
      <c r="H76" s="236"/>
      <c r="I76" s="252"/>
      <c r="J76" s="236"/>
      <c r="K76" s="236"/>
      <c r="L76" s="232">
        <f t="shared" si="34"/>
        <v>0</v>
      </c>
      <c r="M76" s="236"/>
      <c r="O76" s="236"/>
      <c r="P76" s="236"/>
      <c r="Q76" s="232"/>
      <c r="R76" s="236"/>
      <c r="T76" s="236"/>
      <c r="U76" s="236"/>
      <c r="V76" s="232"/>
      <c r="W76" s="236"/>
      <c r="Y76" s="236"/>
      <c r="Z76" s="236"/>
      <c r="AA76" s="232"/>
      <c r="AB76" s="236"/>
      <c r="AD76" s="236"/>
      <c r="AE76" s="236"/>
      <c r="AF76" s="232"/>
      <c r="AG76" s="236"/>
      <c r="AI76" s="236"/>
      <c r="AJ76" s="236"/>
      <c r="AK76" s="232">
        <f t="shared" si="35"/>
        <v>0</v>
      </c>
      <c r="AL76" s="236"/>
      <c r="AM76" s="208"/>
      <c r="AN76" s="236"/>
      <c r="AO76" s="236"/>
      <c r="AP76" s="232"/>
      <c r="AQ76" s="236"/>
      <c r="AS76" s="236"/>
      <c r="AT76" s="236"/>
      <c r="AU76" s="232"/>
      <c r="AV76" s="236"/>
      <c r="AX76" s="236"/>
      <c r="AY76" s="236"/>
      <c r="AZ76" s="232"/>
      <c r="BA76" s="236"/>
      <c r="BC76" s="236"/>
      <c r="BD76" s="236"/>
      <c r="BE76" s="232"/>
      <c r="BF76" s="236"/>
      <c r="BI76" s="236"/>
      <c r="BJ76" s="236"/>
      <c r="BK76" s="232">
        <f t="shared" si="36"/>
        <v>0</v>
      </c>
      <c r="BL76" s="236"/>
      <c r="BM76" s="208"/>
      <c r="BN76" s="236"/>
      <c r="BO76" s="236"/>
      <c r="BP76" s="232"/>
      <c r="BQ76" s="236"/>
      <c r="BS76" s="236"/>
      <c r="BT76" s="236"/>
      <c r="BU76" s="232"/>
      <c r="BV76" s="236"/>
      <c r="BX76" s="236"/>
      <c r="BY76" s="236"/>
      <c r="BZ76" s="232"/>
      <c r="CA76" s="236"/>
      <c r="CC76" s="236"/>
      <c r="CD76" s="236"/>
      <c r="CE76" s="232"/>
      <c r="CF76" s="236"/>
      <c r="CH76" s="236"/>
      <c r="CI76" s="236"/>
      <c r="CJ76" s="232">
        <f t="shared" si="37"/>
        <v>0</v>
      </c>
      <c r="CK76" s="236"/>
      <c r="CM76" s="236"/>
      <c r="CN76" s="236"/>
      <c r="CO76" s="232"/>
      <c r="CP76" s="236"/>
      <c r="CR76" s="236"/>
      <c r="CS76" s="236"/>
      <c r="CT76" s="232"/>
      <c r="CU76" s="236"/>
      <c r="CW76" s="236"/>
      <c r="CX76" s="236"/>
      <c r="CY76" s="232"/>
      <c r="CZ76" s="236"/>
      <c r="DB76" s="236"/>
      <c r="DC76" s="236"/>
      <c r="DD76" s="232"/>
      <c r="DE76" s="236"/>
      <c r="DG76" s="236"/>
      <c r="DH76" s="236"/>
      <c r="DI76" s="232">
        <f t="shared" si="38"/>
        <v>0</v>
      </c>
      <c r="DJ76" s="236"/>
    </row>
    <row r="77" spans="1:114" hidden="1" x14ac:dyDescent="0.25">
      <c r="A77" s="231" t="s">
        <v>981</v>
      </c>
      <c r="B77" s="231"/>
      <c r="D77" s="235"/>
      <c r="E77" s="236"/>
      <c r="F77" s="236"/>
      <c r="G77" s="236"/>
      <c r="H77" s="236"/>
      <c r="I77" s="252"/>
      <c r="J77" s="236"/>
      <c r="K77" s="236"/>
      <c r="L77" s="232">
        <f t="shared" si="34"/>
        <v>0</v>
      </c>
      <c r="M77" s="236"/>
      <c r="O77" s="236"/>
      <c r="P77" s="236"/>
      <c r="Q77" s="232"/>
      <c r="R77" s="236"/>
      <c r="T77" s="236"/>
      <c r="U77" s="236"/>
      <c r="V77" s="232"/>
      <c r="W77" s="236"/>
      <c r="Y77" s="236"/>
      <c r="Z77" s="236"/>
      <c r="AA77" s="232"/>
      <c r="AB77" s="236"/>
      <c r="AD77" s="236"/>
      <c r="AE77" s="236"/>
      <c r="AF77" s="232"/>
      <c r="AG77" s="236"/>
      <c r="AI77" s="236"/>
      <c r="AJ77" s="236"/>
      <c r="AK77" s="232">
        <f t="shared" si="35"/>
        <v>0</v>
      </c>
      <c r="AL77" s="236"/>
      <c r="AM77" s="208"/>
      <c r="AN77" s="236"/>
      <c r="AO77" s="236"/>
      <c r="AP77" s="232"/>
      <c r="AQ77" s="236"/>
      <c r="AS77" s="236"/>
      <c r="AT77" s="236"/>
      <c r="AU77" s="232"/>
      <c r="AV77" s="236"/>
      <c r="AX77" s="236"/>
      <c r="AY77" s="236"/>
      <c r="AZ77" s="232"/>
      <c r="BA77" s="236"/>
      <c r="BC77" s="236"/>
      <c r="BD77" s="236"/>
      <c r="BE77" s="232"/>
      <c r="BF77" s="236"/>
      <c r="BI77" s="236"/>
      <c r="BJ77" s="236"/>
      <c r="BK77" s="232">
        <f t="shared" si="36"/>
        <v>0</v>
      </c>
      <c r="BL77" s="236"/>
      <c r="BM77" s="208"/>
      <c r="BN77" s="236"/>
      <c r="BO77" s="236"/>
      <c r="BP77" s="232"/>
      <c r="BQ77" s="236"/>
      <c r="BS77" s="236"/>
      <c r="BT77" s="236"/>
      <c r="BU77" s="232"/>
      <c r="BV77" s="236"/>
      <c r="BX77" s="236"/>
      <c r="BY77" s="236"/>
      <c r="BZ77" s="232"/>
      <c r="CA77" s="236"/>
      <c r="CC77" s="236"/>
      <c r="CD77" s="236"/>
      <c r="CE77" s="232"/>
      <c r="CF77" s="236"/>
      <c r="CH77" s="236"/>
      <c r="CI77" s="236"/>
      <c r="CJ77" s="232">
        <f t="shared" si="37"/>
        <v>0</v>
      </c>
      <c r="CK77" s="236"/>
      <c r="CM77" s="236"/>
      <c r="CN77" s="236"/>
      <c r="CO77" s="232"/>
      <c r="CP77" s="236"/>
      <c r="CR77" s="236"/>
      <c r="CS77" s="236"/>
      <c r="CT77" s="232"/>
      <c r="CU77" s="236"/>
      <c r="CW77" s="236"/>
      <c r="CX77" s="236"/>
      <c r="CY77" s="232"/>
      <c r="CZ77" s="236"/>
      <c r="DB77" s="236"/>
      <c r="DC77" s="236"/>
      <c r="DD77" s="232"/>
      <c r="DE77" s="236"/>
      <c r="DG77" s="236"/>
      <c r="DH77" s="236"/>
      <c r="DI77" s="232">
        <f t="shared" si="38"/>
        <v>0</v>
      </c>
      <c r="DJ77" s="236"/>
    </row>
    <row r="78" spans="1:114" hidden="1" x14ac:dyDescent="0.25">
      <c r="A78" s="231"/>
      <c r="B78" s="231"/>
      <c r="D78" s="235"/>
      <c r="E78" s="236"/>
      <c r="F78" s="236"/>
      <c r="G78" s="236"/>
      <c r="H78" s="236"/>
      <c r="I78" s="252"/>
      <c r="J78" s="236"/>
      <c r="K78" s="236"/>
      <c r="L78" s="232">
        <f t="shared" si="34"/>
        <v>0</v>
      </c>
      <c r="M78" s="236"/>
      <c r="O78" s="236"/>
      <c r="P78" s="236"/>
      <c r="Q78" s="232"/>
      <c r="R78" s="236"/>
      <c r="T78" s="236"/>
      <c r="U78" s="236"/>
      <c r="V78" s="232"/>
      <c r="W78" s="236"/>
      <c r="Y78" s="236"/>
      <c r="Z78" s="236"/>
      <c r="AA78" s="232"/>
      <c r="AB78" s="236"/>
      <c r="AD78" s="236"/>
      <c r="AE78" s="236"/>
      <c r="AF78" s="232"/>
      <c r="AG78" s="236"/>
      <c r="AI78" s="236"/>
      <c r="AJ78" s="236"/>
      <c r="AK78" s="232">
        <f t="shared" si="35"/>
        <v>0</v>
      </c>
      <c r="AL78" s="236"/>
      <c r="AM78" s="208"/>
      <c r="AN78" s="236"/>
      <c r="AO78" s="236"/>
      <c r="AP78" s="232"/>
      <c r="AQ78" s="236"/>
      <c r="AS78" s="236"/>
      <c r="AT78" s="236"/>
      <c r="AU78" s="232"/>
      <c r="AV78" s="236"/>
      <c r="AX78" s="236"/>
      <c r="AY78" s="236"/>
      <c r="AZ78" s="232"/>
      <c r="BA78" s="236"/>
      <c r="BC78" s="236"/>
      <c r="BD78" s="236"/>
      <c r="BE78" s="232"/>
      <c r="BF78" s="236"/>
      <c r="BI78" s="236"/>
      <c r="BJ78" s="236"/>
      <c r="BK78" s="232">
        <f t="shared" si="36"/>
        <v>0</v>
      </c>
      <c r="BL78" s="236"/>
      <c r="BM78" s="208"/>
      <c r="BN78" s="236"/>
      <c r="BO78" s="236"/>
      <c r="BP78" s="232"/>
      <c r="BQ78" s="236"/>
      <c r="BS78" s="236"/>
      <c r="BT78" s="236"/>
      <c r="BU78" s="232"/>
      <c r="BV78" s="236"/>
      <c r="BX78" s="236"/>
      <c r="BY78" s="236"/>
      <c r="BZ78" s="232"/>
      <c r="CA78" s="236"/>
      <c r="CC78" s="236"/>
      <c r="CD78" s="236"/>
      <c r="CE78" s="232"/>
      <c r="CF78" s="236"/>
      <c r="CH78" s="236"/>
      <c r="CI78" s="236"/>
      <c r="CJ78" s="232">
        <f t="shared" si="37"/>
        <v>0</v>
      </c>
      <c r="CK78" s="236"/>
      <c r="CM78" s="236"/>
      <c r="CN78" s="236"/>
      <c r="CO78" s="232"/>
      <c r="CP78" s="236"/>
      <c r="CR78" s="236"/>
      <c r="CS78" s="236"/>
      <c r="CT78" s="232"/>
      <c r="CU78" s="236"/>
      <c r="CW78" s="236"/>
      <c r="CX78" s="236"/>
      <c r="CY78" s="232"/>
      <c r="CZ78" s="236"/>
      <c r="DB78" s="236"/>
      <c r="DC78" s="236"/>
      <c r="DD78" s="232"/>
      <c r="DE78" s="236"/>
      <c r="DG78" s="236"/>
      <c r="DH78" s="236"/>
      <c r="DI78" s="232">
        <f t="shared" si="38"/>
        <v>0</v>
      </c>
      <c r="DJ78" s="236"/>
    </row>
    <row r="79" spans="1:114" hidden="1" x14ac:dyDescent="0.25">
      <c r="A79" s="231"/>
      <c r="B79" s="231"/>
      <c r="D79" s="235"/>
      <c r="E79" s="236"/>
      <c r="F79" s="236"/>
      <c r="G79" s="236"/>
      <c r="H79" s="236"/>
      <c r="I79" s="252"/>
      <c r="J79" s="236"/>
      <c r="K79" s="236"/>
      <c r="L79" s="232">
        <f t="shared" si="34"/>
        <v>0</v>
      </c>
      <c r="M79" s="236"/>
      <c r="O79" s="236"/>
      <c r="P79" s="236"/>
      <c r="Q79" s="232"/>
      <c r="R79" s="236"/>
      <c r="T79" s="236"/>
      <c r="U79" s="236"/>
      <c r="V79" s="232"/>
      <c r="W79" s="236"/>
      <c r="Y79" s="236"/>
      <c r="Z79" s="236"/>
      <c r="AA79" s="232"/>
      <c r="AB79" s="236"/>
      <c r="AD79" s="236"/>
      <c r="AE79" s="236"/>
      <c r="AF79" s="232"/>
      <c r="AG79" s="236"/>
      <c r="AI79" s="236"/>
      <c r="AJ79" s="236"/>
      <c r="AK79" s="232">
        <f t="shared" si="35"/>
        <v>0</v>
      </c>
      <c r="AL79" s="236"/>
      <c r="AM79" s="208"/>
      <c r="AN79" s="236"/>
      <c r="AO79" s="236"/>
      <c r="AP79" s="232"/>
      <c r="AQ79" s="236"/>
      <c r="AS79" s="236"/>
      <c r="AT79" s="236"/>
      <c r="AU79" s="232"/>
      <c r="AV79" s="236"/>
      <c r="AX79" s="236"/>
      <c r="AY79" s="236"/>
      <c r="AZ79" s="232"/>
      <c r="BA79" s="236"/>
      <c r="BC79" s="236"/>
      <c r="BD79" s="236"/>
      <c r="BE79" s="232"/>
      <c r="BF79" s="236"/>
      <c r="BI79" s="236"/>
      <c r="BJ79" s="236"/>
      <c r="BK79" s="232">
        <f t="shared" si="36"/>
        <v>0</v>
      </c>
      <c r="BL79" s="236"/>
      <c r="BM79" s="208"/>
      <c r="BN79" s="236"/>
      <c r="BO79" s="236"/>
      <c r="BP79" s="232"/>
      <c r="BQ79" s="236"/>
      <c r="BS79" s="236"/>
      <c r="BT79" s="236"/>
      <c r="BU79" s="232"/>
      <c r="BV79" s="236"/>
      <c r="BX79" s="236"/>
      <c r="BY79" s="236"/>
      <c r="BZ79" s="232"/>
      <c r="CA79" s="236"/>
      <c r="CC79" s="236"/>
      <c r="CD79" s="236"/>
      <c r="CE79" s="232"/>
      <c r="CF79" s="236"/>
      <c r="CH79" s="236"/>
      <c r="CI79" s="236"/>
      <c r="CJ79" s="232">
        <f t="shared" si="37"/>
        <v>0</v>
      </c>
      <c r="CK79" s="236"/>
      <c r="CM79" s="236"/>
      <c r="CN79" s="236"/>
      <c r="CO79" s="232"/>
      <c r="CP79" s="236"/>
      <c r="CR79" s="236"/>
      <c r="CS79" s="236"/>
      <c r="CT79" s="232"/>
      <c r="CU79" s="236"/>
      <c r="CW79" s="236"/>
      <c r="CX79" s="236"/>
      <c r="CY79" s="232"/>
      <c r="CZ79" s="236"/>
      <c r="DB79" s="236"/>
      <c r="DC79" s="236"/>
      <c r="DD79" s="232"/>
      <c r="DE79" s="236"/>
      <c r="DG79" s="236"/>
      <c r="DH79" s="236"/>
      <c r="DI79" s="232">
        <f t="shared" si="38"/>
        <v>0</v>
      </c>
      <c r="DJ79" s="236"/>
    </row>
    <row r="80" spans="1:114" hidden="1" x14ac:dyDescent="0.25">
      <c r="A80" s="231"/>
      <c r="B80" s="231"/>
      <c r="D80" s="235"/>
      <c r="E80" s="236"/>
      <c r="F80" s="236"/>
      <c r="G80" s="236"/>
      <c r="H80" s="236"/>
      <c r="I80" s="252"/>
      <c r="J80" s="236"/>
      <c r="K80" s="236"/>
      <c r="L80" s="232">
        <f t="shared" si="34"/>
        <v>0</v>
      </c>
      <c r="M80" s="236"/>
      <c r="O80" s="236"/>
      <c r="P80" s="236"/>
      <c r="Q80" s="232"/>
      <c r="R80" s="236"/>
      <c r="T80" s="236"/>
      <c r="U80" s="236"/>
      <c r="V80" s="232"/>
      <c r="W80" s="236"/>
      <c r="Y80" s="236"/>
      <c r="Z80" s="236"/>
      <c r="AA80" s="232"/>
      <c r="AB80" s="236"/>
      <c r="AD80" s="236"/>
      <c r="AE80" s="236"/>
      <c r="AF80" s="232"/>
      <c r="AG80" s="236"/>
      <c r="AI80" s="236"/>
      <c r="AJ80" s="236"/>
      <c r="AK80" s="232">
        <f t="shared" si="35"/>
        <v>0</v>
      </c>
      <c r="AL80" s="236"/>
      <c r="AM80" s="208"/>
      <c r="AN80" s="236"/>
      <c r="AO80" s="236"/>
      <c r="AP80" s="232"/>
      <c r="AQ80" s="236"/>
      <c r="AS80" s="236"/>
      <c r="AT80" s="236"/>
      <c r="AU80" s="232"/>
      <c r="AV80" s="236"/>
      <c r="AX80" s="236"/>
      <c r="AY80" s="236"/>
      <c r="AZ80" s="232"/>
      <c r="BA80" s="236"/>
      <c r="BC80" s="236"/>
      <c r="BD80" s="236"/>
      <c r="BE80" s="232"/>
      <c r="BF80" s="236"/>
      <c r="BI80" s="236"/>
      <c r="BJ80" s="236"/>
      <c r="BK80" s="232">
        <f t="shared" si="36"/>
        <v>0</v>
      </c>
      <c r="BL80" s="236"/>
      <c r="BM80" s="208"/>
      <c r="BN80" s="236"/>
      <c r="BO80" s="236"/>
      <c r="BP80" s="232"/>
      <c r="BQ80" s="236"/>
      <c r="BS80" s="236"/>
      <c r="BT80" s="236"/>
      <c r="BU80" s="232"/>
      <c r="BV80" s="236"/>
      <c r="BX80" s="236"/>
      <c r="BY80" s="236"/>
      <c r="BZ80" s="232"/>
      <c r="CA80" s="236"/>
      <c r="CC80" s="236"/>
      <c r="CD80" s="236"/>
      <c r="CE80" s="232"/>
      <c r="CF80" s="236"/>
      <c r="CH80" s="236"/>
      <c r="CI80" s="236"/>
      <c r="CJ80" s="232">
        <f t="shared" si="37"/>
        <v>0</v>
      </c>
      <c r="CK80" s="236"/>
      <c r="CM80" s="236"/>
      <c r="CN80" s="236"/>
      <c r="CO80" s="232"/>
      <c r="CP80" s="236"/>
      <c r="CR80" s="236"/>
      <c r="CS80" s="236"/>
      <c r="CT80" s="232"/>
      <c r="CU80" s="236"/>
      <c r="CW80" s="236"/>
      <c r="CX80" s="236"/>
      <c r="CY80" s="232"/>
      <c r="CZ80" s="236"/>
      <c r="DB80" s="236"/>
      <c r="DC80" s="236"/>
      <c r="DD80" s="232"/>
      <c r="DE80" s="236"/>
      <c r="DG80" s="236"/>
      <c r="DH80" s="236"/>
      <c r="DI80" s="232">
        <f t="shared" si="38"/>
        <v>0</v>
      </c>
      <c r="DJ80" s="236"/>
    </row>
    <row r="81" spans="1:114" hidden="1" x14ac:dyDescent="0.25">
      <c r="A81" s="231"/>
      <c r="B81" s="231"/>
      <c r="D81" s="235"/>
      <c r="E81" s="236"/>
      <c r="F81" s="236"/>
      <c r="G81" s="236"/>
      <c r="H81" s="236"/>
      <c r="I81" s="252"/>
      <c r="J81" s="236"/>
      <c r="K81" s="236"/>
      <c r="L81" s="232">
        <f t="shared" si="34"/>
        <v>0</v>
      </c>
      <c r="M81" s="236"/>
      <c r="O81" s="236"/>
      <c r="P81" s="236"/>
      <c r="Q81" s="232"/>
      <c r="R81" s="236"/>
      <c r="T81" s="236"/>
      <c r="U81" s="236"/>
      <c r="V81" s="232"/>
      <c r="W81" s="236"/>
      <c r="Y81" s="236"/>
      <c r="Z81" s="236"/>
      <c r="AA81" s="232"/>
      <c r="AB81" s="236"/>
      <c r="AD81" s="236"/>
      <c r="AE81" s="236"/>
      <c r="AF81" s="232"/>
      <c r="AG81" s="236"/>
      <c r="AI81" s="236"/>
      <c r="AJ81" s="236"/>
      <c r="AK81" s="232">
        <f t="shared" si="35"/>
        <v>0</v>
      </c>
      <c r="AL81" s="236"/>
      <c r="AM81" s="208"/>
      <c r="AN81" s="236"/>
      <c r="AO81" s="236"/>
      <c r="AP81" s="232"/>
      <c r="AQ81" s="236"/>
      <c r="AS81" s="236"/>
      <c r="AT81" s="236"/>
      <c r="AU81" s="232"/>
      <c r="AV81" s="236"/>
      <c r="AX81" s="236"/>
      <c r="AY81" s="236"/>
      <c r="AZ81" s="232"/>
      <c r="BA81" s="236"/>
      <c r="BC81" s="236"/>
      <c r="BD81" s="236"/>
      <c r="BE81" s="232"/>
      <c r="BF81" s="236"/>
      <c r="BI81" s="236"/>
      <c r="BJ81" s="236"/>
      <c r="BK81" s="232">
        <f t="shared" si="36"/>
        <v>0</v>
      </c>
      <c r="BL81" s="236"/>
      <c r="BM81" s="208"/>
      <c r="BN81" s="236"/>
      <c r="BO81" s="236"/>
      <c r="BP81" s="232"/>
      <c r="BQ81" s="236"/>
      <c r="BS81" s="236"/>
      <c r="BT81" s="236"/>
      <c r="BU81" s="232"/>
      <c r="BV81" s="236"/>
      <c r="BX81" s="236"/>
      <c r="BY81" s="236"/>
      <c r="BZ81" s="232"/>
      <c r="CA81" s="236"/>
      <c r="CC81" s="236"/>
      <c r="CD81" s="236"/>
      <c r="CE81" s="232"/>
      <c r="CF81" s="236"/>
      <c r="CH81" s="236"/>
      <c r="CI81" s="236"/>
      <c r="CJ81" s="232">
        <f t="shared" si="37"/>
        <v>0</v>
      </c>
      <c r="CK81" s="236"/>
      <c r="CM81" s="236"/>
      <c r="CN81" s="236"/>
      <c r="CO81" s="232"/>
      <c r="CP81" s="236"/>
      <c r="CR81" s="236"/>
      <c r="CS81" s="236"/>
      <c r="CT81" s="232"/>
      <c r="CU81" s="236"/>
      <c r="CW81" s="236"/>
      <c r="CX81" s="236"/>
      <c r="CY81" s="232"/>
      <c r="CZ81" s="236"/>
      <c r="DB81" s="236"/>
      <c r="DC81" s="236"/>
      <c r="DD81" s="232"/>
      <c r="DE81" s="236"/>
      <c r="DG81" s="236"/>
      <c r="DH81" s="236"/>
      <c r="DI81" s="232">
        <f t="shared" si="38"/>
        <v>0</v>
      </c>
      <c r="DJ81" s="236"/>
    </row>
    <row r="82" spans="1:114" hidden="1" x14ac:dyDescent="0.25">
      <c r="A82" s="231"/>
      <c r="B82" s="231"/>
      <c r="D82" s="235"/>
      <c r="E82" s="236"/>
      <c r="F82" s="236"/>
      <c r="G82" s="236"/>
      <c r="H82" s="236"/>
      <c r="I82" s="252"/>
      <c r="J82" s="236"/>
      <c r="K82" s="236"/>
      <c r="L82" s="232">
        <f t="shared" si="34"/>
        <v>0</v>
      </c>
      <c r="M82" s="236"/>
      <c r="O82" s="236"/>
      <c r="P82" s="236"/>
      <c r="Q82" s="232"/>
      <c r="R82" s="236"/>
      <c r="T82" s="236"/>
      <c r="U82" s="236"/>
      <c r="V82" s="232"/>
      <c r="W82" s="236"/>
      <c r="Y82" s="236"/>
      <c r="Z82" s="236"/>
      <c r="AA82" s="232"/>
      <c r="AB82" s="236"/>
      <c r="AD82" s="236"/>
      <c r="AE82" s="236"/>
      <c r="AF82" s="232"/>
      <c r="AG82" s="236"/>
      <c r="AI82" s="236"/>
      <c r="AJ82" s="236"/>
      <c r="AK82" s="232">
        <f t="shared" si="35"/>
        <v>0</v>
      </c>
      <c r="AL82" s="236"/>
      <c r="AM82" s="208"/>
      <c r="AN82" s="236"/>
      <c r="AO82" s="236"/>
      <c r="AP82" s="232"/>
      <c r="AQ82" s="236"/>
      <c r="AS82" s="236"/>
      <c r="AT82" s="236"/>
      <c r="AU82" s="232"/>
      <c r="AV82" s="236"/>
      <c r="AX82" s="236"/>
      <c r="AY82" s="236"/>
      <c r="AZ82" s="232"/>
      <c r="BA82" s="236"/>
      <c r="BC82" s="236"/>
      <c r="BD82" s="236"/>
      <c r="BE82" s="232"/>
      <c r="BF82" s="236"/>
      <c r="BI82" s="236"/>
      <c r="BJ82" s="236"/>
      <c r="BK82" s="232">
        <f t="shared" si="36"/>
        <v>0</v>
      </c>
      <c r="BL82" s="236"/>
      <c r="BM82" s="208"/>
      <c r="BN82" s="236"/>
      <c r="BO82" s="236"/>
      <c r="BP82" s="232"/>
      <c r="BQ82" s="236"/>
      <c r="BS82" s="236"/>
      <c r="BT82" s="236"/>
      <c r="BU82" s="232"/>
      <c r="BV82" s="236"/>
      <c r="BX82" s="236"/>
      <c r="BY82" s="236"/>
      <c r="BZ82" s="232"/>
      <c r="CA82" s="236"/>
      <c r="CC82" s="236"/>
      <c r="CD82" s="236"/>
      <c r="CE82" s="232"/>
      <c r="CF82" s="236"/>
      <c r="CH82" s="236"/>
      <c r="CI82" s="236"/>
      <c r="CJ82" s="232">
        <f t="shared" si="37"/>
        <v>0</v>
      </c>
      <c r="CK82" s="236"/>
      <c r="CM82" s="236"/>
      <c r="CN82" s="236"/>
      <c r="CO82" s="232"/>
      <c r="CP82" s="236"/>
      <c r="CR82" s="236"/>
      <c r="CS82" s="236"/>
      <c r="CT82" s="232"/>
      <c r="CU82" s="236"/>
      <c r="CW82" s="236"/>
      <c r="CX82" s="236"/>
      <c r="CY82" s="232"/>
      <c r="CZ82" s="236"/>
      <c r="DB82" s="236"/>
      <c r="DC82" s="236"/>
      <c r="DD82" s="232"/>
      <c r="DE82" s="236"/>
      <c r="DG82" s="236"/>
      <c r="DH82" s="236"/>
      <c r="DI82" s="232">
        <f t="shared" si="38"/>
        <v>0</v>
      </c>
      <c r="DJ82" s="236"/>
    </row>
    <row r="83" spans="1:114" hidden="1" x14ac:dyDescent="0.25">
      <c r="A83" s="231"/>
      <c r="B83" s="231"/>
      <c r="D83" s="235"/>
      <c r="E83" s="236"/>
      <c r="F83" s="236"/>
      <c r="G83" s="236"/>
      <c r="H83" s="236"/>
      <c r="I83" s="252"/>
      <c r="J83" s="236"/>
      <c r="K83" s="236"/>
      <c r="L83" s="232">
        <f t="shared" si="34"/>
        <v>0</v>
      </c>
      <c r="M83" s="236"/>
      <c r="O83" s="236"/>
      <c r="P83" s="236"/>
      <c r="Q83" s="232"/>
      <c r="R83" s="236"/>
      <c r="T83" s="236"/>
      <c r="U83" s="236"/>
      <c r="V83" s="232"/>
      <c r="W83" s="236"/>
      <c r="Y83" s="236"/>
      <c r="Z83" s="236"/>
      <c r="AA83" s="232"/>
      <c r="AB83" s="236"/>
      <c r="AD83" s="236"/>
      <c r="AE83" s="236"/>
      <c r="AF83" s="232"/>
      <c r="AG83" s="236"/>
      <c r="AI83" s="236"/>
      <c r="AJ83" s="236"/>
      <c r="AK83" s="232">
        <f t="shared" si="35"/>
        <v>0</v>
      </c>
      <c r="AL83" s="236"/>
      <c r="AM83" s="208"/>
      <c r="AN83" s="236"/>
      <c r="AO83" s="236"/>
      <c r="AP83" s="232"/>
      <c r="AQ83" s="236"/>
      <c r="AS83" s="236"/>
      <c r="AT83" s="236"/>
      <c r="AU83" s="232"/>
      <c r="AV83" s="236"/>
      <c r="AX83" s="236"/>
      <c r="AY83" s="236"/>
      <c r="AZ83" s="232"/>
      <c r="BA83" s="236"/>
      <c r="BC83" s="236"/>
      <c r="BD83" s="236"/>
      <c r="BE83" s="232"/>
      <c r="BF83" s="236"/>
      <c r="BI83" s="236"/>
      <c r="BJ83" s="236"/>
      <c r="BK83" s="232">
        <f t="shared" si="36"/>
        <v>0</v>
      </c>
      <c r="BL83" s="236"/>
      <c r="BM83" s="208"/>
      <c r="BN83" s="236"/>
      <c r="BO83" s="236"/>
      <c r="BP83" s="232"/>
      <c r="BQ83" s="236"/>
      <c r="BS83" s="236"/>
      <c r="BT83" s="236"/>
      <c r="BU83" s="232"/>
      <c r="BV83" s="236"/>
      <c r="BX83" s="236"/>
      <c r="BY83" s="236"/>
      <c r="BZ83" s="232"/>
      <c r="CA83" s="236"/>
      <c r="CC83" s="236"/>
      <c r="CD83" s="236"/>
      <c r="CE83" s="232"/>
      <c r="CF83" s="236"/>
      <c r="CH83" s="236"/>
      <c r="CI83" s="236"/>
      <c r="CJ83" s="232">
        <f t="shared" si="37"/>
        <v>0</v>
      </c>
      <c r="CK83" s="236"/>
      <c r="CM83" s="236"/>
      <c r="CN83" s="236"/>
      <c r="CO83" s="232"/>
      <c r="CP83" s="236"/>
      <c r="CR83" s="236"/>
      <c r="CS83" s="236"/>
      <c r="CT83" s="232"/>
      <c r="CU83" s="236"/>
      <c r="CW83" s="236"/>
      <c r="CX83" s="236"/>
      <c r="CY83" s="232"/>
      <c r="CZ83" s="236"/>
      <c r="DB83" s="236"/>
      <c r="DC83" s="236"/>
      <c r="DD83" s="232"/>
      <c r="DE83" s="236"/>
      <c r="DG83" s="236"/>
      <c r="DH83" s="236"/>
      <c r="DI83" s="232">
        <f t="shared" si="38"/>
        <v>0</v>
      </c>
      <c r="DJ83" s="236"/>
    </row>
    <row r="84" spans="1:114" hidden="1" x14ac:dyDescent="0.25">
      <c r="A84" s="231"/>
      <c r="B84" s="231"/>
      <c r="D84" s="235"/>
      <c r="E84" s="236"/>
      <c r="F84" s="236"/>
      <c r="G84" s="236"/>
      <c r="H84" s="236"/>
      <c r="I84" s="252"/>
      <c r="J84" s="236"/>
      <c r="K84" s="236"/>
      <c r="L84" s="232">
        <f t="shared" si="34"/>
        <v>0</v>
      </c>
      <c r="M84" s="236"/>
      <c r="O84" s="236"/>
      <c r="P84" s="236"/>
      <c r="Q84" s="232"/>
      <c r="R84" s="236"/>
      <c r="T84" s="236"/>
      <c r="U84" s="236"/>
      <c r="V84" s="232"/>
      <c r="W84" s="236"/>
      <c r="Y84" s="236"/>
      <c r="Z84" s="236"/>
      <c r="AA84" s="232"/>
      <c r="AB84" s="236"/>
      <c r="AD84" s="236"/>
      <c r="AE84" s="236"/>
      <c r="AF84" s="232"/>
      <c r="AG84" s="236"/>
      <c r="AI84" s="236"/>
      <c r="AJ84" s="236"/>
      <c r="AK84" s="232">
        <f t="shared" si="35"/>
        <v>0</v>
      </c>
      <c r="AL84" s="236"/>
      <c r="AM84" s="208"/>
      <c r="AN84" s="236"/>
      <c r="AO84" s="236"/>
      <c r="AP84" s="232"/>
      <c r="AQ84" s="236"/>
      <c r="AS84" s="236"/>
      <c r="AT84" s="236"/>
      <c r="AU84" s="232"/>
      <c r="AV84" s="236"/>
      <c r="AX84" s="236"/>
      <c r="AY84" s="236"/>
      <c r="AZ84" s="232"/>
      <c r="BA84" s="236"/>
      <c r="BC84" s="236"/>
      <c r="BD84" s="236"/>
      <c r="BE84" s="232"/>
      <c r="BF84" s="236"/>
      <c r="BI84" s="236"/>
      <c r="BJ84" s="236"/>
      <c r="BK84" s="232">
        <f t="shared" si="36"/>
        <v>0</v>
      </c>
      <c r="BL84" s="236"/>
      <c r="BM84" s="208"/>
      <c r="BN84" s="236"/>
      <c r="BO84" s="236"/>
      <c r="BP84" s="232"/>
      <c r="BQ84" s="236"/>
      <c r="BS84" s="236"/>
      <c r="BT84" s="236"/>
      <c r="BU84" s="232"/>
      <c r="BV84" s="236"/>
      <c r="BX84" s="236"/>
      <c r="BY84" s="236"/>
      <c r="BZ84" s="232"/>
      <c r="CA84" s="236"/>
      <c r="CC84" s="236"/>
      <c r="CD84" s="236"/>
      <c r="CE84" s="232"/>
      <c r="CF84" s="236"/>
      <c r="CH84" s="236"/>
      <c r="CI84" s="236"/>
      <c r="CJ84" s="232">
        <f t="shared" si="37"/>
        <v>0</v>
      </c>
      <c r="CK84" s="236"/>
      <c r="CM84" s="236"/>
      <c r="CN84" s="236"/>
      <c r="CO84" s="232"/>
      <c r="CP84" s="236"/>
      <c r="CR84" s="236"/>
      <c r="CS84" s="236"/>
      <c r="CT84" s="232"/>
      <c r="CU84" s="236"/>
      <c r="CW84" s="236"/>
      <c r="CX84" s="236"/>
      <c r="CY84" s="232"/>
      <c r="CZ84" s="236"/>
      <c r="DB84" s="236"/>
      <c r="DC84" s="236"/>
      <c r="DD84" s="232"/>
      <c r="DE84" s="236"/>
      <c r="DG84" s="236"/>
      <c r="DH84" s="236"/>
      <c r="DI84" s="232">
        <f t="shared" si="38"/>
        <v>0</v>
      </c>
      <c r="DJ84" s="236"/>
    </row>
    <row r="85" spans="1:114" hidden="1" x14ac:dyDescent="0.25">
      <c r="A85" s="231"/>
      <c r="B85" s="231"/>
      <c r="D85" s="235"/>
      <c r="E85" s="236"/>
      <c r="F85" s="236"/>
      <c r="G85" s="236"/>
      <c r="H85" s="236"/>
      <c r="I85" s="252"/>
      <c r="J85" s="236"/>
      <c r="K85" s="236"/>
      <c r="L85" s="232">
        <f t="shared" si="34"/>
        <v>0</v>
      </c>
      <c r="M85" s="236"/>
      <c r="O85" s="236"/>
      <c r="P85" s="236"/>
      <c r="Q85" s="232"/>
      <c r="R85" s="236"/>
      <c r="T85" s="236"/>
      <c r="U85" s="236"/>
      <c r="V85" s="232"/>
      <c r="W85" s="236"/>
      <c r="Y85" s="236"/>
      <c r="Z85" s="236"/>
      <c r="AA85" s="232"/>
      <c r="AB85" s="236"/>
      <c r="AD85" s="236"/>
      <c r="AE85" s="236"/>
      <c r="AF85" s="232"/>
      <c r="AG85" s="236"/>
      <c r="AI85" s="236"/>
      <c r="AJ85" s="236"/>
      <c r="AK85" s="232">
        <f t="shared" si="35"/>
        <v>0</v>
      </c>
      <c r="AL85" s="236"/>
      <c r="AM85" s="208"/>
      <c r="AN85" s="236"/>
      <c r="AO85" s="236"/>
      <c r="AP85" s="232"/>
      <c r="AQ85" s="236"/>
      <c r="AS85" s="236"/>
      <c r="AT85" s="236"/>
      <c r="AU85" s="232"/>
      <c r="AV85" s="236"/>
      <c r="AX85" s="236"/>
      <c r="AY85" s="236"/>
      <c r="AZ85" s="232"/>
      <c r="BA85" s="236"/>
      <c r="BC85" s="236"/>
      <c r="BD85" s="236"/>
      <c r="BE85" s="232"/>
      <c r="BF85" s="236"/>
      <c r="BI85" s="236"/>
      <c r="BJ85" s="236"/>
      <c r="BK85" s="232">
        <f t="shared" si="36"/>
        <v>0</v>
      </c>
      <c r="BL85" s="236"/>
      <c r="BM85" s="208"/>
      <c r="BN85" s="236"/>
      <c r="BO85" s="236"/>
      <c r="BP85" s="232"/>
      <c r="BQ85" s="236"/>
      <c r="BS85" s="236"/>
      <c r="BT85" s="236"/>
      <c r="BU85" s="232"/>
      <c r="BV85" s="236"/>
      <c r="BX85" s="236"/>
      <c r="BY85" s="236"/>
      <c r="BZ85" s="232"/>
      <c r="CA85" s="236"/>
      <c r="CC85" s="236"/>
      <c r="CD85" s="236"/>
      <c r="CE85" s="232"/>
      <c r="CF85" s="236"/>
      <c r="CH85" s="236"/>
      <c r="CI85" s="236"/>
      <c r="CJ85" s="232">
        <f t="shared" si="37"/>
        <v>0</v>
      </c>
      <c r="CK85" s="236"/>
      <c r="CM85" s="236"/>
      <c r="CN85" s="236"/>
      <c r="CO85" s="232"/>
      <c r="CP85" s="236"/>
      <c r="CR85" s="236"/>
      <c r="CS85" s="236"/>
      <c r="CT85" s="232"/>
      <c r="CU85" s="236"/>
      <c r="CW85" s="236"/>
      <c r="CX85" s="236"/>
      <c r="CY85" s="232"/>
      <c r="CZ85" s="236"/>
      <c r="DB85" s="236"/>
      <c r="DC85" s="236"/>
      <c r="DD85" s="232"/>
      <c r="DE85" s="236"/>
      <c r="DG85" s="236"/>
      <c r="DH85" s="236"/>
      <c r="DI85" s="232">
        <f t="shared" si="38"/>
        <v>0</v>
      </c>
      <c r="DJ85" s="236"/>
    </row>
    <row r="86" spans="1:114" hidden="1" x14ac:dyDescent="0.25">
      <c r="A86" s="231"/>
      <c r="B86" s="231"/>
      <c r="D86" s="235"/>
      <c r="E86" s="236"/>
      <c r="F86" s="236"/>
      <c r="G86" s="236"/>
      <c r="H86" s="236"/>
      <c r="I86" s="252"/>
      <c r="J86" s="236"/>
      <c r="K86" s="236"/>
      <c r="L86" s="232">
        <f t="shared" si="34"/>
        <v>0</v>
      </c>
      <c r="M86" s="236"/>
      <c r="O86" s="236"/>
      <c r="P86" s="236"/>
      <c r="Q86" s="232"/>
      <c r="R86" s="236"/>
      <c r="T86" s="236"/>
      <c r="U86" s="236"/>
      <c r="V86" s="232"/>
      <c r="W86" s="236"/>
      <c r="Y86" s="236"/>
      <c r="Z86" s="236"/>
      <c r="AA86" s="232"/>
      <c r="AB86" s="236"/>
      <c r="AD86" s="236"/>
      <c r="AE86" s="236"/>
      <c r="AF86" s="232"/>
      <c r="AG86" s="236"/>
      <c r="AI86" s="236"/>
      <c r="AJ86" s="236"/>
      <c r="AK86" s="232">
        <f t="shared" si="35"/>
        <v>0</v>
      </c>
      <c r="AL86" s="236"/>
      <c r="AM86" s="208"/>
      <c r="AN86" s="236"/>
      <c r="AO86" s="236"/>
      <c r="AP86" s="232"/>
      <c r="AQ86" s="236"/>
      <c r="AS86" s="236"/>
      <c r="AT86" s="236"/>
      <c r="AU86" s="232"/>
      <c r="AV86" s="236"/>
      <c r="AX86" s="236"/>
      <c r="AY86" s="236"/>
      <c r="AZ86" s="232"/>
      <c r="BA86" s="236"/>
      <c r="BC86" s="236"/>
      <c r="BD86" s="236"/>
      <c r="BE86" s="232"/>
      <c r="BF86" s="236"/>
      <c r="BI86" s="236"/>
      <c r="BJ86" s="236"/>
      <c r="BK86" s="232">
        <f t="shared" si="36"/>
        <v>0</v>
      </c>
      <c r="BL86" s="236"/>
      <c r="BM86" s="208"/>
      <c r="BN86" s="236"/>
      <c r="BO86" s="236"/>
      <c r="BP86" s="232"/>
      <c r="BQ86" s="236"/>
      <c r="BS86" s="236"/>
      <c r="BT86" s="236"/>
      <c r="BU86" s="232"/>
      <c r="BV86" s="236"/>
      <c r="BX86" s="236"/>
      <c r="BY86" s="236"/>
      <c r="BZ86" s="232"/>
      <c r="CA86" s="236"/>
      <c r="CC86" s="236"/>
      <c r="CD86" s="236"/>
      <c r="CE86" s="232"/>
      <c r="CF86" s="236"/>
      <c r="CH86" s="306"/>
      <c r="CI86" s="306"/>
      <c r="CJ86" s="232">
        <f t="shared" si="37"/>
        <v>0</v>
      </c>
      <c r="CK86" s="306"/>
      <c r="CM86" s="236"/>
      <c r="CN86" s="236"/>
      <c r="CO86" s="232"/>
      <c r="CP86" s="236"/>
      <c r="CR86" s="236"/>
      <c r="CS86" s="236"/>
      <c r="CT86" s="232"/>
      <c r="CU86" s="236"/>
      <c r="CW86" s="236"/>
      <c r="CX86" s="236"/>
      <c r="CY86" s="232"/>
      <c r="CZ86" s="236"/>
      <c r="DB86" s="236"/>
      <c r="DC86" s="236"/>
      <c r="DD86" s="232"/>
      <c r="DE86" s="236"/>
      <c r="DG86" s="306"/>
      <c r="DH86" s="306"/>
      <c r="DI86" s="232">
        <f t="shared" si="38"/>
        <v>0</v>
      </c>
      <c r="DJ86" s="306"/>
    </row>
    <row r="87" spans="1:114" s="208" customFormat="1" hidden="1" x14ac:dyDescent="0.25">
      <c r="D87" s="218"/>
      <c r="J87" s="252"/>
      <c r="K87" s="252"/>
      <c r="L87" s="252"/>
      <c r="M87" s="252"/>
      <c r="O87" s="252"/>
      <c r="P87" s="252"/>
      <c r="Q87" s="252"/>
      <c r="R87" s="252"/>
      <c r="T87" s="252"/>
      <c r="U87" s="252"/>
      <c r="V87" s="252"/>
      <c r="W87" s="252"/>
      <c r="Y87" s="252"/>
      <c r="Z87" s="252"/>
      <c r="AA87" s="252"/>
      <c r="AB87" s="252"/>
      <c r="AD87" s="252"/>
      <c r="AE87" s="252"/>
      <c r="AF87" s="252"/>
      <c r="AG87" s="252"/>
      <c r="AI87" s="252"/>
      <c r="AJ87" s="252"/>
      <c r="AK87" s="252"/>
      <c r="AL87" s="252"/>
      <c r="AN87" s="252"/>
      <c r="AO87" s="252"/>
      <c r="AP87" s="252"/>
      <c r="AQ87" s="252"/>
      <c r="AS87" s="252"/>
      <c r="AT87" s="252"/>
      <c r="AU87" s="252"/>
      <c r="AV87" s="252"/>
      <c r="AX87" s="252"/>
      <c r="AY87" s="252"/>
      <c r="AZ87" s="252"/>
      <c r="BA87" s="252"/>
      <c r="BC87" s="252"/>
      <c r="BD87" s="252"/>
      <c r="BE87" s="252"/>
      <c r="BF87" s="252"/>
      <c r="BI87" s="252"/>
      <c r="BJ87" s="252"/>
      <c r="BK87" s="252"/>
      <c r="BL87" s="252"/>
      <c r="BN87" s="252"/>
      <c r="BO87" s="252"/>
      <c r="BP87" s="252"/>
      <c r="BQ87" s="252"/>
      <c r="BS87" s="252"/>
      <c r="BT87" s="252"/>
      <c r="BU87" s="252"/>
      <c r="BV87" s="252"/>
      <c r="BX87" s="252"/>
      <c r="BY87" s="252"/>
      <c r="BZ87" s="252"/>
      <c r="CA87" s="252"/>
      <c r="CC87" s="252"/>
      <c r="CD87" s="252"/>
      <c r="CE87" s="252"/>
      <c r="CF87" s="252"/>
      <c r="CH87" s="252"/>
      <c r="CI87" s="252"/>
      <c r="CJ87" s="252"/>
      <c r="CK87" s="252"/>
      <c r="CM87" s="252"/>
      <c r="CN87" s="252"/>
      <c r="CO87" s="252"/>
      <c r="CP87" s="252"/>
      <c r="CR87" s="252"/>
      <c r="CS87" s="252"/>
      <c r="CT87" s="252"/>
      <c r="CU87" s="252"/>
      <c r="CW87" s="252"/>
      <c r="CX87" s="252"/>
      <c r="CY87" s="252"/>
      <c r="CZ87" s="252"/>
      <c r="DB87" s="252"/>
      <c r="DC87" s="252"/>
      <c r="DD87" s="252"/>
      <c r="DE87" s="252"/>
      <c r="DG87" s="252"/>
      <c r="DH87" s="252"/>
      <c r="DI87" s="252"/>
      <c r="DJ87" s="252"/>
    </row>
    <row r="88" spans="1:114" s="250" customFormat="1" ht="30" hidden="1" x14ac:dyDescent="0.25">
      <c r="A88" s="219" t="s">
        <v>6</v>
      </c>
      <c r="B88" s="220" t="s">
        <v>215</v>
      </c>
      <c r="C88" s="221"/>
      <c r="D88" s="237"/>
      <c r="E88" s="238"/>
      <c r="F88" s="238"/>
      <c r="G88" s="238"/>
      <c r="H88" s="238"/>
      <c r="I88" s="221"/>
      <c r="J88" s="238"/>
      <c r="K88" s="238"/>
      <c r="L88" s="238"/>
      <c r="M88" s="238"/>
      <c r="N88" s="221"/>
      <c r="O88" s="238"/>
      <c r="P88" s="238"/>
      <c r="Q88" s="238"/>
      <c r="R88" s="238"/>
      <c r="S88" s="221"/>
      <c r="T88" s="238"/>
      <c r="U88" s="238"/>
      <c r="V88" s="238"/>
      <c r="W88" s="238"/>
      <c r="X88" s="221"/>
      <c r="Y88" s="238"/>
      <c r="Z88" s="238"/>
      <c r="AA88" s="238"/>
      <c r="AB88" s="238"/>
      <c r="AD88" s="238"/>
      <c r="AE88" s="238"/>
      <c r="AF88" s="238"/>
      <c r="AG88" s="238"/>
      <c r="AI88" s="238"/>
      <c r="AJ88" s="238"/>
      <c r="AK88" s="238"/>
      <c r="AL88" s="238"/>
      <c r="AM88" s="221"/>
      <c r="AN88" s="238"/>
      <c r="AO88" s="238"/>
      <c r="AP88" s="238"/>
      <c r="AQ88" s="238"/>
      <c r="AR88" s="221"/>
      <c r="AS88" s="238"/>
      <c r="AT88" s="238"/>
      <c r="AU88" s="238"/>
      <c r="AV88" s="238"/>
      <c r="AW88" s="221"/>
      <c r="AX88" s="238"/>
      <c r="AY88" s="238"/>
      <c r="AZ88" s="238"/>
      <c r="BA88" s="238"/>
      <c r="BC88" s="238"/>
      <c r="BD88" s="238"/>
      <c r="BE88" s="238"/>
      <c r="BF88" s="238"/>
      <c r="BI88" s="238"/>
      <c r="BJ88" s="238"/>
      <c r="BK88" s="238"/>
      <c r="BL88" s="238"/>
      <c r="BM88" s="221"/>
      <c r="BN88" s="238"/>
      <c r="BO88" s="238"/>
      <c r="BP88" s="238"/>
      <c r="BQ88" s="238"/>
      <c r="BR88" s="221"/>
      <c r="BS88" s="238"/>
      <c r="BT88" s="238"/>
      <c r="BU88" s="238"/>
      <c r="BV88" s="238"/>
      <c r="BW88" s="221"/>
      <c r="BX88" s="238"/>
      <c r="BY88" s="238"/>
      <c r="BZ88" s="238"/>
      <c r="CA88" s="238"/>
      <c r="CC88" s="238"/>
      <c r="CD88" s="238"/>
      <c r="CE88" s="238"/>
      <c r="CF88" s="238"/>
      <c r="CH88" s="238"/>
      <c r="CI88" s="238"/>
      <c r="CJ88" s="238"/>
      <c r="CK88" s="238"/>
      <c r="CM88" s="238"/>
      <c r="CN88" s="238"/>
      <c r="CO88" s="238"/>
      <c r="CP88" s="238"/>
      <c r="CQ88" s="221"/>
      <c r="CR88" s="238"/>
      <c r="CS88" s="238"/>
      <c r="CT88" s="238"/>
      <c r="CU88" s="238"/>
      <c r="CV88" s="221"/>
      <c r="CW88" s="238"/>
      <c r="CX88" s="238"/>
      <c r="CY88" s="238"/>
      <c r="CZ88" s="238"/>
      <c r="DB88" s="238"/>
      <c r="DC88" s="238"/>
      <c r="DD88" s="238"/>
      <c r="DE88" s="238"/>
      <c r="DG88" s="238"/>
      <c r="DH88" s="238"/>
      <c r="DI88" s="238"/>
      <c r="DJ88" s="238"/>
    </row>
    <row r="89" spans="1:114" hidden="1" x14ac:dyDescent="0.25">
      <c r="A89" s="231" t="s">
        <v>112</v>
      </c>
      <c r="B89" s="231"/>
      <c r="D89" s="239"/>
      <c r="E89" s="231"/>
      <c r="F89" s="231"/>
      <c r="G89" s="231"/>
      <c r="H89" s="231"/>
      <c r="J89" s="232">
        <f t="shared" si="7"/>
        <v>0</v>
      </c>
      <c r="K89" s="232">
        <f>SUM(P89,U89,Z89,AE89)</f>
        <v>0</v>
      </c>
      <c r="L89" s="236"/>
      <c r="M89" s="232">
        <f t="shared" si="0"/>
        <v>0</v>
      </c>
      <c r="O89" s="232"/>
      <c r="P89" s="232"/>
      <c r="Q89" s="236"/>
      <c r="R89" s="232"/>
      <c r="T89" s="232"/>
      <c r="U89" s="232"/>
      <c r="V89" s="236"/>
      <c r="W89" s="232"/>
      <c r="Y89" s="232"/>
      <c r="Z89" s="232"/>
      <c r="AA89" s="236"/>
      <c r="AB89" s="232"/>
      <c r="AD89" s="232"/>
      <c r="AE89" s="232"/>
      <c r="AF89" s="236"/>
      <c r="AG89" s="232"/>
      <c r="AI89" s="232">
        <f t="shared" ref="AI89:AI91" si="39">SUM(AN89,AS89,AX89,BC89)</f>
        <v>0</v>
      </c>
      <c r="AJ89" s="232">
        <f>SUM(AO89,AT89,AY89,BD89)</f>
        <v>0</v>
      </c>
      <c r="AK89" s="236"/>
      <c r="AL89" s="232">
        <f t="shared" ref="AL89:AL91" si="40">SUM(AQ89,AV89,BA89,BF89)</f>
        <v>0</v>
      </c>
      <c r="AM89" s="208"/>
      <c r="AN89" s="232"/>
      <c r="AO89" s="232"/>
      <c r="AP89" s="236"/>
      <c r="AQ89" s="232"/>
      <c r="AS89" s="232"/>
      <c r="AT89" s="232"/>
      <c r="AU89" s="236"/>
      <c r="AV89" s="232"/>
      <c r="AX89" s="232"/>
      <c r="AY89" s="232"/>
      <c r="AZ89" s="236"/>
      <c r="BA89" s="232"/>
      <c r="BC89" s="232"/>
      <c r="BD89" s="232"/>
      <c r="BE89" s="236"/>
      <c r="BF89" s="232"/>
      <c r="BI89" s="232">
        <f t="shared" ref="BI89:BI91" si="41">SUM(BN89,BS89,BX89,CC89)</f>
        <v>0</v>
      </c>
      <c r="BJ89" s="232">
        <f>SUM(BO89,BT89,BY89,CD89)</f>
        <v>0</v>
      </c>
      <c r="BK89" s="236"/>
      <c r="BL89" s="232">
        <f t="shared" ref="BL89:BL91" si="42">SUM(BQ89,BV89,CA89,CF89)</f>
        <v>0</v>
      </c>
      <c r="BM89" s="208"/>
      <c r="BN89" s="232"/>
      <c r="BO89" s="232"/>
      <c r="BP89" s="236"/>
      <c r="BQ89" s="232"/>
      <c r="BS89" s="232"/>
      <c r="BT89" s="232"/>
      <c r="BU89" s="236"/>
      <c r="BV89" s="232"/>
      <c r="BX89" s="232"/>
      <c r="BY89" s="232"/>
      <c r="BZ89" s="236"/>
      <c r="CA89" s="232"/>
      <c r="CC89" s="232"/>
      <c r="CD89" s="232"/>
      <c r="CE89" s="236"/>
      <c r="CF89" s="232"/>
      <c r="CH89" s="232">
        <f>SUM(CM89,CR89,CW89,DB89)</f>
        <v>0</v>
      </c>
      <c r="CI89" s="232">
        <f>SUM(CN89,CS89,CX89,DC89)</f>
        <v>0</v>
      </c>
      <c r="CJ89" s="236"/>
      <c r="CK89" s="232">
        <f>SUM(CP89,CU89,CZ89,DE89)</f>
        <v>0</v>
      </c>
      <c r="CM89" s="232"/>
      <c r="CN89" s="232"/>
      <c r="CO89" s="236"/>
      <c r="CP89" s="232"/>
      <c r="CR89" s="232"/>
      <c r="CS89" s="232"/>
      <c r="CT89" s="236"/>
      <c r="CU89" s="232"/>
      <c r="CW89" s="232"/>
      <c r="CX89" s="232"/>
      <c r="CY89" s="236"/>
      <c r="CZ89" s="232"/>
      <c r="DB89" s="232"/>
      <c r="DC89" s="232"/>
      <c r="DD89" s="236"/>
      <c r="DE89" s="232"/>
      <c r="DG89" s="232">
        <f>SUM(AI89,BH89,CH89)</f>
        <v>0</v>
      </c>
      <c r="DH89" s="232">
        <f>SUM(AJ89,BI89,CI89)</f>
        <v>0</v>
      </c>
      <c r="DI89" s="236"/>
      <c r="DJ89" s="232">
        <f>SUM(AL89,BK89,CK89)</f>
        <v>0</v>
      </c>
    </row>
    <row r="90" spans="1:114" hidden="1" x14ac:dyDescent="0.25">
      <c r="A90" s="231" t="s">
        <v>113</v>
      </c>
      <c r="B90" s="231"/>
      <c r="D90" s="239"/>
      <c r="E90" s="231"/>
      <c r="F90" s="231"/>
      <c r="G90" s="231"/>
      <c r="H90" s="231"/>
      <c r="J90" s="232">
        <f t="shared" ref="J90:J91" si="43">SUM(O90,T90,Y90,AD90)</f>
        <v>0</v>
      </c>
      <c r="K90" s="232">
        <f t="shared" ref="K90:K91" si="44">SUM(P90,U90,Z90,AE90)</f>
        <v>0</v>
      </c>
      <c r="L90" s="236"/>
      <c r="M90" s="232">
        <f t="shared" ref="M90:M91" si="45">SUM(R90,W90,AB90,AG90)</f>
        <v>0</v>
      </c>
      <c r="O90" s="232"/>
      <c r="P90" s="232"/>
      <c r="Q90" s="236"/>
      <c r="R90" s="232"/>
      <c r="T90" s="232"/>
      <c r="U90" s="232"/>
      <c r="V90" s="236"/>
      <c r="W90" s="232"/>
      <c r="Y90" s="232"/>
      <c r="Z90" s="232"/>
      <c r="AA90" s="236"/>
      <c r="AB90" s="232"/>
      <c r="AD90" s="232"/>
      <c r="AE90" s="232"/>
      <c r="AF90" s="236"/>
      <c r="AG90" s="232"/>
      <c r="AI90" s="232">
        <f t="shared" si="39"/>
        <v>0</v>
      </c>
      <c r="AJ90" s="232">
        <f t="shared" ref="AJ90:AJ91" si="46">SUM(AO90,AT90,AY90,BD90)</f>
        <v>0</v>
      </c>
      <c r="AK90" s="236"/>
      <c r="AL90" s="232">
        <f t="shared" si="40"/>
        <v>0</v>
      </c>
      <c r="AM90" s="208"/>
      <c r="AN90" s="232"/>
      <c r="AO90" s="232"/>
      <c r="AP90" s="236"/>
      <c r="AQ90" s="232"/>
      <c r="AS90" s="232"/>
      <c r="AT90" s="232"/>
      <c r="AU90" s="236"/>
      <c r="AV90" s="232"/>
      <c r="AX90" s="232"/>
      <c r="AY90" s="232"/>
      <c r="AZ90" s="236"/>
      <c r="BA90" s="232"/>
      <c r="BC90" s="232"/>
      <c r="BD90" s="232"/>
      <c r="BE90" s="236"/>
      <c r="BF90" s="232"/>
      <c r="BI90" s="232">
        <f t="shared" si="41"/>
        <v>0</v>
      </c>
      <c r="BJ90" s="232">
        <f t="shared" ref="BJ90:BJ91" si="47">SUM(BO90,BT90,BY90,CD90)</f>
        <v>0</v>
      </c>
      <c r="BK90" s="236"/>
      <c r="BL90" s="232">
        <f t="shared" si="42"/>
        <v>0</v>
      </c>
      <c r="BM90" s="208"/>
      <c r="BN90" s="232"/>
      <c r="BO90" s="232"/>
      <c r="BP90" s="236"/>
      <c r="BQ90" s="232"/>
      <c r="BS90" s="232"/>
      <c r="BT90" s="232"/>
      <c r="BU90" s="236"/>
      <c r="BV90" s="232"/>
      <c r="BX90" s="232"/>
      <c r="BY90" s="232"/>
      <c r="BZ90" s="236"/>
      <c r="CA90" s="232"/>
      <c r="CC90" s="232"/>
      <c r="CD90" s="232"/>
      <c r="CE90" s="236"/>
      <c r="CF90" s="232"/>
      <c r="CH90" s="232">
        <f t="shared" ref="CH90:CH91" si="48">SUM(CM90,CR90,CW90,DB90)</f>
        <v>0</v>
      </c>
      <c r="CI90" s="232">
        <f t="shared" ref="CI90:CI91" si="49">SUM(CN90,CS90,CX90,DC90)</f>
        <v>0</v>
      </c>
      <c r="CJ90" s="236"/>
      <c r="CK90" s="232">
        <f t="shared" ref="CK90:CK91" si="50">SUM(CP90,CU90,CZ90,DE90)</f>
        <v>0</v>
      </c>
      <c r="CM90" s="232"/>
      <c r="CN90" s="232"/>
      <c r="CO90" s="236"/>
      <c r="CP90" s="232"/>
      <c r="CR90" s="232"/>
      <c r="CS90" s="232"/>
      <c r="CT90" s="236"/>
      <c r="CU90" s="232"/>
      <c r="CW90" s="232"/>
      <c r="CX90" s="232"/>
      <c r="CY90" s="236"/>
      <c r="CZ90" s="232"/>
      <c r="DB90" s="232"/>
      <c r="DC90" s="232"/>
      <c r="DD90" s="236"/>
      <c r="DE90" s="232"/>
      <c r="DG90" s="232">
        <f t="shared" ref="DG90:DG91" si="51">SUM(AI90,BH90,CH90)</f>
        <v>0</v>
      </c>
      <c r="DH90" s="232">
        <f t="shared" ref="DH90:DH91" si="52">SUM(AJ90,BI90,CI90)</f>
        <v>0</v>
      </c>
      <c r="DI90" s="236"/>
      <c r="DJ90" s="232">
        <f t="shared" ref="DJ90:DJ91" si="53">SUM(AL90,BK90,CK90)</f>
        <v>0</v>
      </c>
    </row>
    <row r="91" spans="1:114" hidden="1" x14ac:dyDescent="0.25">
      <c r="A91" s="231" t="s">
        <v>114</v>
      </c>
      <c r="B91" s="231"/>
      <c r="D91" s="239"/>
      <c r="E91" s="231"/>
      <c r="F91" s="231"/>
      <c r="G91" s="231"/>
      <c r="H91" s="231"/>
      <c r="J91" s="232">
        <f t="shared" si="43"/>
        <v>0</v>
      </c>
      <c r="K91" s="232">
        <f t="shared" si="44"/>
        <v>0</v>
      </c>
      <c r="L91" s="236"/>
      <c r="M91" s="232">
        <f t="shared" si="45"/>
        <v>0</v>
      </c>
      <c r="O91" s="232"/>
      <c r="P91" s="232"/>
      <c r="Q91" s="236"/>
      <c r="R91" s="232"/>
      <c r="T91" s="232"/>
      <c r="U91" s="232"/>
      <c r="V91" s="236"/>
      <c r="W91" s="232"/>
      <c r="Y91" s="232"/>
      <c r="Z91" s="232"/>
      <c r="AA91" s="236"/>
      <c r="AB91" s="232"/>
      <c r="AD91" s="232"/>
      <c r="AE91" s="232"/>
      <c r="AF91" s="236"/>
      <c r="AG91" s="232"/>
      <c r="AI91" s="232">
        <f t="shared" si="39"/>
        <v>0</v>
      </c>
      <c r="AJ91" s="232">
        <f t="shared" si="46"/>
        <v>0</v>
      </c>
      <c r="AK91" s="236"/>
      <c r="AL91" s="232">
        <f t="shared" si="40"/>
        <v>0</v>
      </c>
      <c r="AM91" s="208"/>
      <c r="AN91" s="232"/>
      <c r="AO91" s="232"/>
      <c r="AP91" s="236"/>
      <c r="AQ91" s="232"/>
      <c r="AS91" s="232"/>
      <c r="AT91" s="232"/>
      <c r="AU91" s="236"/>
      <c r="AV91" s="232"/>
      <c r="AX91" s="232"/>
      <c r="AY91" s="232"/>
      <c r="AZ91" s="236"/>
      <c r="BA91" s="232"/>
      <c r="BC91" s="232"/>
      <c r="BD91" s="232"/>
      <c r="BE91" s="236"/>
      <c r="BF91" s="232"/>
      <c r="BI91" s="232">
        <f t="shared" si="41"/>
        <v>0</v>
      </c>
      <c r="BJ91" s="232">
        <f t="shared" si="47"/>
        <v>0</v>
      </c>
      <c r="BK91" s="236"/>
      <c r="BL91" s="232">
        <f t="shared" si="42"/>
        <v>0</v>
      </c>
      <c r="BM91" s="208"/>
      <c r="BN91" s="232"/>
      <c r="BO91" s="232"/>
      <c r="BP91" s="236"/>
      <c r="BQ91" s="232"/>
      <c r="BS91" s="232"/>
      <c r="BT91" s="232"/>
      <c r="BU91" s="236"/>
      <c r="BV91" s="232"/>
      <c r="BX91" s="232"/>
      <c r="BY91" s="232"/>
      <c r="BZ91" s="236"/>
      <c r="CA91" s="232"/>
      <c r="CC91" s="232"/>
      <c r="CD91" s="232"/>
      <c r="CE91" s="236"/>
      <c r="CF91" s="232"/>
      <c r="CH91" s="232">
        <f t="shared" si="48"/>
        <v>0</v>
      </c>
      <c r="CI91" s="232">
        <f t="shared" si="49"/>
        <v>0</v>
      </c>
      <c r="CJ91" s="236"/>
      <c r="CK91" s="232">
        <f t="shared" si="50"/>
        <v>0</v>
      </c>
      <c r="CM91" s="232"/>
      <c r="CN91" s="232"/>
      <c r="CO91" s="236"/>
      <c r="CP91" s="232"/>
      <c r="CR91" s="232"/>
      <c r="CS91" s="232"/>
      <c r="CT91" s="236"/>
      <c r="CU91" s="232"/>
      <c r="CW91" s="232"/>
      <c r="CX91" s="232"/>
      <c r="CY91" s="236"/>
      <c r="CZ91" s="232"/>
      <c r="DB91" s="232"/>
      <c r="DC91" s="232"/>
      <c r="DD91" s="236"/>
      <c r="DE91" s="232"/>
      <c r="DG91" s="232">
        <f t="shared" si="51"/>
        <v>0</v>
      </c>
      <c r="DH91" s="232">
        <f t="shared" si="52"/>
        <v>0</v>
      </c>
      <c r="DI91" s="236"/>
      <c r="DJ91" s="232">
        <f t="shared" si="53"/>
        <v>0</v>
      </c>
    </row>
    <row r="92" spans="1:114" s="208" customFormat="1" hidden="1" x14ac:dyDescent="0.25">
      <c r="D92" s="218"/>
      <c r="J92" s="252"/>
      <c r="K92" s="252"/>
      <c r="L92" s="252"/>
      <c r="M92" s="252"/>
      <c r="O92" s="252"/>
      <c r="P92" s="252"/>
      <c r="Q92" s="252"/>
      <c r="R92" s="252"/>
      <c r="T92" s="252"/>
      <c r="U92" s="252"/>
      <c r="V92" s="252"/>
      <c r="W92" s="252"/>
      <c r="Y92" s="252"/>
      <c r="Z92" s="252"/>
      <c r="AA92" s="252"/>
      <c r="AB92" s="252"/>
      <c r="AD92" s="252"/>
      <c r="AE92" s="252"/>
      <c r="AF92" s="252"/>
      <c r="AG92" s="252"/>
      <c r="AI92" s="252"/>
      <c r="AJ92" s="252"/>
      <c r="AK92" s="252"/>
      <c r="AL92" s="252"/>
      <c r="AM92" s="252"/>
      <c r="AN92" s="252"/>
      <c r="AO92" s="252"/>
      <c r="AP92" s="252"/>
      <c r="AQ92" s="252"/>
      <c r="AS92" s="252"/>
      <c r="AT92" s="252"/>
      <c r="AU92" s="252"/>
      <c r="AV92" s="252"/>
      <c r="AX92" s="252"/>
      <c r="AY92" s="252"/>
      <c r="AZ92" s="252"/>
      <c r="BA92" s="252"/>
      <c r="BC92" s="252"/>
      <c r="BD92" s="252"/>
      <c r="BE92" s="252"/>
      <c r="BF92" s="252"/>
      <c r="BI92" s="252"/>
      <c r="BJ92" s="252"/>
      <c r="BK92" s="252"/>
      <c r="BL92" s="252"/>
      <c r="BM92" s="252"/>
      <c r="BN92" s="252"/>
      <c r="BO92" s="252"/>
      <c r="BP92" s="252"/>
      <c r="BQ92" s="252"/>
      <c r="BS92" s="252"/>
      <c r="BT92" s="252"/>
      <c r="BU92" s="252"/>
      <c r="BV92" s="252"/>
      <c r="BX92" s="252"/>
      <c r="BY92" s="252"/>
      <c r="BZ92" s="252"/>
      <c r="CA92" s="252"/>
      <c r="CC92" s="252"/>
      <c r="CD92" s="252"/>
      <c r="CE92" s="252"/>
      <c r="CF92" s="252"/>
      <c r="CH92" s="252"/>
      <c r="CI92" s="252"/>
      <c r="CJ92" s="252"/>
      <c r="CK92" s="252"/>
      <c r="CM92" s="252"/>
      <c r="CN92" s="252"/>
      <c r="CO92" s="252"/>
      <c r="CP92" s="252"/>
      <c r="CR92" s="252"/>
      <c r="CS92" s="252"/>
      <c r="CT92" s="252"/>
      <c r="CU92" s="252"/>
      <c r="CW92" s="252"/>
      <c r="CX92" s="252"/>
      <c r="CY92" s="252"/>
      <c r="CZ92" s="252"/>
      <c r="DB92" s="252"/>
      <c r="DC92" s="252"/>
      <c r="DD92" s="252"/>
      <c r="DE92" s="252"/>
      <c r="DG92" s="252"/>
      <c r="DH92" s="252"/>
      <c r="DI92" s="252"/>
      <c r="DJ92" s="252"/>
    </row>
    <row r="93" spans="1:114" s="211" customFormat="1" x14ac:dyDescent="0.25">
      <c r="A93" s="307" t="s">
        <v>175</v>
      </c>
      <c r="B93" s="308"/>
      <c r="C93" s="217"/>
      <c r="D93" s="309"/>
      <c r="E93" s="308"/>
      <c r="F93" s="308"/>
      <c r="G93" s="308"/>
      <c r="H93" s="308"/>
      <c r="I93" s="217"/>
      <c r="J93" s="310">
        <f>SUM(J17:J92)</f>
        <v>215</v>
      </c>
      <c r="K93" s="311">
        <f>SUM(K17:K92)</f>
        <v>650</v>
      </c>
      <c r="L93" s="311">
        <f>SUM(L17:L92)</f>
        <v>0</v>
      </c>
      <c r="M93" s="232">
        <f>SUM(M17:M77)</f>
        <v>240</v>
      </c>
      <c r="N93" s="217"/>
      <c r="O93" s="312">
        <f>SUM(O17:O92)</f>
        <v>0</v>
      </c>
      <c r="P93" s="311">
        <f t="shared" ref="P93:R93" si="54">SUM(P17:P92)</f>
        <v>0</v>
      </c>
      <c r="Q93" s="311">
        <f t="shared" si="54"/>
        <v>0</v>
      </c>
      <c r="R93" s="311">
        <f t="shared" si="54"/>
        <v>0</v>
      </c>
      <c r="S93" s="217"/>
      <c r="T93" s="312">
        <f>SUM(T17:T92)</f>
        <v>0</v>
      </c>
      <c r="U93" s="311">
        <f>SUM(U17:U92)</f>
        <v>0</v>
      </c>
      <c r="V93" s="311">
        <f>SUM(V17:V92)</f>
        <v>0</v>
      </c>
      <c r="W93" s="311">
        <f>SUM(W17:W92)</f>
        <v>0</v>
      </c>
      <c r="X93" s="217"/>
      <c r="Y93" s="312">
        <f>SUM(Y17:Y92)</f>
        <v>0</v>
      </c>
      <c r="Z93" s="311">
        <f>SUM(Z17:Z92)</f>
        <v>0</v>
      </c>
      <c r="AA93" s="311">
        <f>SUM(AA17:AA92)</f>
        <v>0</v>
      </c>
      <c r="AB93" s="311">
        <f>SUM(AB17:AB92)</f>
        <v>0</v>
      </c>
      <c r="AC93" s="210"/>
      <c r="AD93" s="312">
        <f>SUM(AD17:AD92)</f>
        <v>0</v>
      </c>
      <c r="AE93" s="311">
        <f>SUM(AE17:AE92)</f>
        <v>0</v>
      </c>
      <c r="AF93" s="311">
        <f>SUM(AF17:AF92)</f>
        <v>0</v>
      </c>
      <c r="AG93" s="311">
        <f>SUM(AG17:AG92)</f>
        <v>0</v>
      </c>
      <c r="AH93" s="210"/>
      <c r="AI93" s="311">
        <f>SUM(AI17:AI92)</f>
        <v>215</v>
      </c>
      <c r="AJ93" s="311">
        <f>SUM(AJ17:AJ92)</f>
        <v>650</v>
      </c>
      <c r="AK93" s="311">
        <f>SUM(AK17:AK92)</f>
        <v>0</v>
      </c>
      <c r="AL93" s="311">
        <f>SUM(AL17:AL77)</f>
        <v>480</v>
      </c>
      <c r="AM93" s="313"/>
      <c r="AN93" s="312">
        <f>SUM(AN17:AN92)</f>
        <v>0</v>
      </c>
      <c r="AO93" s="311">
        <f>SUM(AO17:AO92)</f>
        <v>0</v>
      </c>
      <c r="AP93" s="311">
        <f>SUM(AP17:AP92)</f>
        <v>0</v>
      </c>
      <c r="AQ93" s="311">
        <f>SUM(AQ17:AQ92)</f>
        <v>0</v>
      </c>
      <c r="AR93" s="217"/>
      <c r="AS93" s="312">
        <f>SUM(AS17:AS92)</f>
        <v>0</v>
      </c>
      <c r="AT93" s="311">
        <f>SUM(AT17:AT92)</f>
        <v>0</v>
      </c>
      <c r="AU93" s="311">
        <f>SUM(AU17:AU92)</f>
        <v>0</v>
      </c>
      <c r="AV93" s="311">
        <f>SUM(AV17:AV92)</f>
        <v>0</v>
      </c>
      <c r="AW93" s="217"/>
      <c r="AX93" s="312">
        <f>SUM(AX17:AX92)</f>
        <v>0</v>
      </c>
      <c r="AY93" s="311">
        <f>SUM(AY17:AY92)</f>
        <v>0</v>
      </c>
      <c r="AZ93" s="311">
        <f>SUM(AZ17:AZ92)</f>
        <v>0</v>
      </c>
      <c r="BA93" s="311">
        <f>SUM(BA17:BA92)</f>
        <v>0</v>
      </c>
      <c r="BB93" s="210"/>
      <c r="BC93" s="312">
        <f>SUM(BC17:BC92)</f>
        <v>0</v>
      </c>
      <c r="BD93" s="311">
        <f>SUM(BD17:BD92)</f>
        <v>0</v>
      </c>
      <c r="BE93" s="311">
        <f>SUM(BE17:BE92)</f>
        <v>0</v>
      </c>
      <c r="BF93" s="311">
        <f>SUM(BF17:BF92)</f>
        <v>0</v>
      </c>
      <c r="BG93" s="210"/>
      <c r="BH93" s="210"/>
      <c r="BI93" s="311">
        <f>SUM(BI17:BI92)</f>
        <v>0</v>
      </c>
      <c r="BJ93" s="311">
        <f>SUM(BJ17:BJ92)</f>
        <v>0</v>
      </c>
      <c r="BK93" s="311">
        <f>SUM(BK17:BK92)</f>
        <v>0</v>
      </c>
      <c r="BL93" s="311">
        <f t="shared" ref="BL93" si="55">SUM(BQ93,BV93,CA93,CF93)</f>
        <v>0</v>
      </c>
      <c r="BM93" s="313"/>
      <c r="BN93" s="312">
        <f>SUM(BN17:BN92)</f>
        <v>0</v>
      </c>
      <c r="BO93" s="311">
        <f>SUM(BO17:BO92)</f>
        <v>0</v>
      </c>
      <c r="BP93" s="311">
        <f>SUM(BP17:BP92)</f>
        <v>0</v>
      </c>
      <c r="BQ93" s="311">
        <f>SUM(BQ17:BQ92)</f>
        <v>0</v>
      </c>
      <c r="BR93" s="217"/>
      <c r="BS93" s="312">
        <f>SUM(BS17:BS92)</f>
        <v>0</v>
      </c>
      <c r="BT93" s="311">
        <f>SUM(BT17:BT92)</f>
        <v>0</v>
      </c>
      <c r="BU93" s="311">
        <f>SUM(BU17:BU92)</f>
        <v>0</v>
      </c>
      <c r="BV93" s="311">
        <f>SUM(BV17:BV92)</f>
        <v>0</v>
      </c>
      <c r="BW93" s="217"/>
      <c r="BX93" s="312">
        <f>SUM(BX17:BX92)</f>
        <v>0</v>
      </c>
      <c r="BY93" s="311">
        <f>SUM(BY17:BY92)</f>
        <v>0</v>
      </c>
      <c r="BZ93" s="311">
        <f>SUM(BZ17:BZ92)</f>
        <v>0</v>
      </c>
      <c r="CA93" s="311">
        <f>SUM(CA17:CA92)</f>
        <v>0</v>
      </c>
      <c r="CB93" s="210"/>
      <c r="CC93" s="312">
        <f>SUM(CC17:CC92)</f>
        <v>0</v>
      </c>
      <c r="CD93" s="311">
        <f>SUM(CD17:CD92)</f>
        <v>0</v>
      </c>
      <c r="CE93" s="311">
        <f>SUM(CE17:CE92)</f>
        <v>0</v>
      </c>
      <c r="CF93" s="311">
        <f>SUM(CF17:CF92)</f>
        <v>0</v>
      </c>
      <c r="CG93" s="210"/>
      <c r="CH93" s="311">
        <f>SUM(CH17:CH92)</f>
        <v>0</v>
      </c>
      <c r="CI93" s="311">
        <f>SUM(CI17:CI92)</f>
        <v>0</v>
      </c>
      <c r="CJ93" s="311">
        <f>SUM(CJ17:CJ92)</f>
        <v>0</v>
      </c>
      <c r="CK93" s="311">
        <f t="shared" ref="CK93" si="56">SUM(CP93,CU93,CZ93,DE93)</f>
        <v>0</v>
      </c>
      <c r="CM93" s="312">
        <f>SUM(CM17:CM92)</f>
        <v>0</v>
      </c>
      <c r="CN93" s="311">
        <f>SUM(CN17:CN92)</f>
        <v>0</v>
      </c>
      <c r="CO93" s="311">
        <f>SUM(CO17:CO92)</f>
        <v>0</v>
      </c>
      <c r="CP93" s="311">
        <f>SUM(CP17:CP92)</f>
        <v>0</v>
      </c>
      <c r="CQ93" s="217"/>
      <c r="CR93" s="312">
        <f>SUM(CR17:CR92)</f>
        <v>0</v>
      </c>
      <c r="CS93" s="311">
        <f>SUM(CS17:CS92)</f>
        <v>0</v>
      </c>
      <c r="CT93" s="311">
        <f>SUM(CT17:CT92)</f>
        <v>0</v>
      </c>
      <c r="CU93" s="311">
        <f>SUM(CU17:CU92)</f>
        <v>0</v>
      </c>
      <c r="CV93" s="217"/>
      <c r="CW93" s="312">
        <f>SUM(CW17:CW92)</f>
        <v>0</v>
      </c>
      <c r="CX93" s="311">
        <f>SUM(CX17:CX92)</f>
        <v>0</v>
      </c>
      <c r="CY93" s="311">
        <f>SUM(CY17:CY92)</f>
        <v>0</v>
      </c>
      <c r="CZ93" s="311">
        <f>SUM(CZ17:CZ92)</f>
        <v>0</v>
      </c>
      <c r="DA93" s="210"/>
      <c r="DB93" s="312">
        <f>SUM(DB17:DB92)</f>
        <v>0</v>
      </c>
      <c r="DC93" s="311">
        <f>SUM(DC17:DC92)</f>
        <v>0</v>
      </c>
      <c r="DD93" s="311">
        <f>SUM(DD17:DD92)</f>
        <v>0</v>
      </c>
      <c r="DE93" s="311">
        <f>SUM(DE17:DE92)</f>
        <v>0</v>
      </c>
      <c r="DF93" s="210"/>
      <c r="DG93" s="311">
        <f>SUM(DG17:DG92)</f>
        <v>430</v>
      </c>
      <c r="DH93" s="311">
        <f>SUM(DH17:DH92)</f>
        <v>1300</v>
      </c>
      <c r="DI93" s="311">
        <f>SUM(DI17:DI92)</f>
        <v>0</v>
      </c>
      <c r="DJ93" s="311">
        <f>M93+AL93</f>
        <v>720</v>
      </c>
    </row>
    <row r="95" spans="1:114" x14ac:dyDescent="0.25">
      <c r="A95" s="314" t="s">
        <v>176</v>
      </c>
      <c r="B95" s="308"/>
      <c r="J95" s="388" t="s">
        <v>217</v>
      </c>
      <c r="K95" s="389"/>
      <c r="L95" s="390"/>
      <c r="M95" s="311">
        <f>SUM(J93:M93)</f>
        <v>1105</v>
      </c>
      <c r="O95" s="388" t="s">
        <v>216</v>
      </c>
      <c r="P95" s="389"/>
      <c r="Q95" s="390"/>
      <c r="R95" s="311">
        <f>SUM(O93:R93)</f>
        <v>0</v>
      </c>
      <c r="T95" s="388" t="s">
        <v>216</v>
      </c>
      <c r="U95" s="389"/>
      <c r="V95" s="390"/>
      <c r="W95" s="311">
        <f>SUM(T93:W93)</f>
        <v>0</v>
      </c>
      <c r="Y95" s="388" t="s">
        <v>216</v>
      </c>
      <c r="Z95" s="389"/>
      <c r="AA95" s="390"/>
      <c r="AB95" s="311">
        <f>SUM(Y93:AB93)</f>
        <v>0</v>
      </c>
      <c r="AD95" s="388" t="s">
        <v>216</v>
      </c>
      <c r="AE95" s="389"/>
      <c r="AF95" s="390"/>
      <c r="AG95" s="311">
        <f>SUM(AD93:AG93)</f>
        <v>0</v>
      </c>
      <c r="AI95" s="388" t="s">
        <v>217</v>
      </c>
      <c r="AJ95" s="389"/>
      <c r="AK95" s="390"/>
      <c r="AL95" s="311">
        <f>SUM(AI93:AL93)</f>
        <v>1345</v>
      </c>
      <c r="AM95" s="313"/>
      <c r="AN95" s="388" t="s">
        <v>216</v>
      </c>
      <c r="AO95" s="389"/>
      <c r="AP95" s="390"/>
      <c r="AQ95" s="311">
        <f>+AN93+AO93+AP93+AQ93</f>
        <v>0</v>
      </c>
      <c r="AS95" s="388" t="s">
        <v>216</v>
      </c>
      <c r="AT95" s="389"/>
      <c r="AU95" s="390"/>
      <c r="AV95" s="311">
        <f>+AS93+AT93+AU93+AV93</f>
        <v>0</v>
      </c>
      <c r="AX95" s="388" t="s">
        <v>216</v>
      </c>
      <c r="AY95" s="389"/>
      <c r="AZ95" s="390"/>
      <c r="BA95" s="311">
        <f>+AX93+AY93+AZ93+BA93</f>
        <v>0</v>
      </c>
      <c r="BC95" s="388" t="s">
        <v>216</v>
      </c>
      <c r="BD95" s="389"/>
      <c r="BE95" s="390"/>
      <c r="BF95" s="311">
        <f>+BC93+BD93+BE93+BF93</f>
        <v>0</v>
      </c>
      <c r="BI95" s="388" t="s">
        <v>217</v>
      </c>
      <c r="BJ95" s="389"/>
      <c r="BK95" s="390"/>
      <c r="BL95" s="311">
        <f>SUM(BI93:BL93)</f>
        <v>0</v>
      </c>
      <c r="BM95" s="313"/>
      <c r="BN95" s="388" t="s">
        <v>216</v>
      </c>
      <c r="BO95" s="389"/>
      <c r="BP95" s="390"/>
      <c r="BQ95" s="311">
        <f>SUM(BN93:BQ93)</f>
        <v>0</v>
      </c>
      <c r="BS95" s="388" t="s">
        <v>216</v>
      </c>
      <c r="BT95" s="389"/>
      <c r="BU95" s="390"/>
      <c r="BV95" s="311">
        <f>SUM(BS93:BV93)</f>
        <v>0</v>
      </c>
      <c r="BX95" s="388" t="s">
        <v>216</v>
      </c>
      <c r="BY95" s="389"/>
      <c r="BZ95" s="390"/>
      <c r="CA95" s="311">
        <f>SUM(BX93:CA93)</f>
        <v>0</v>
      </c>
      <c r="CC95" s="388" t="s">
        <v>216</v>
      </c>
      <c r="CD95" s="389"/>
      <c r="CE95" s="390"/>
      <c r="CF95" s="311">
        <f>SUM(CC93:CF93)</f>
        <v>0</v>
      </c>
      <c r="CH95" s="388" t="s">
        <v>218</v>
      </c>
      <c r="CI95" s="389"/>
      <c r="CJ95" s="390"/>
      <c r="CK95" s="311">
        <f>SUM(CH93:CK93)</f>
        <v>0</v>
      </c>
      <c r="CM95" s="388" t="s">
        <v>216</v>
      </c>
      <c r="CN95" s="389"/>
      <c r="CO95" s="390"/>
      <c r="CP95" s="311">
        <f>SUM(CM93:CP93)</f>
        <v>0</v>
      </c>
      <c r="CR95" s="388" t="s">
        <v>216</v>
      </c>
      <c r="CS95" s="389"/>
      <c r="CT95" s="390"/>
      <c r="CU95" s="311">
        <f>SUM(CR93:CU93)</f>
        <v>0</v>
      </c>
      <c r="CW95" s="388" t="s">
        <v>216</v>
      </c>
      <c r="CX95" s="389"/>
      <c r="CY95" s="390"/>
      <c r="CZ95" s="311">
        <f>SUM(CW93:CZ93)</f>
        <v>0</v>
      </c>
      <c r="DB95" s="388" t="s">
        <v>216</v>
      </c>
      <c r="DC95" s="389"/>
      <c r="DD95" s="390"/>
      <c r="DE95" s="311">
        <f>SUM(DB93:DE93)</f>
        <v>0</v>
      </c>
      <c r="DG95" s="388" t="s">
        <v>218</v>
      </c>
      <c r="DH95" s="389"/>
      <c r="DI95" s="390"/>
      <c r="DJ95" s="311">
        <f>SUM(DG93:DJ93)</f>
        <v>2450</v>
      </c>
    </row>
    <row r="98" spans="1:99" x14ac:dyDescent="0.25">
      <c r="A98" s="211" t="s">
        <v>24</v>
      </c>
      <c r="B98" s="211"/>
      <c r="D98" s="366">
        <f ca="1">Examenprogramma!B24</f>
        <v>43244</v>
      </c>
      <c r="E98" s="367"/>
      <c r="F98" s="367"/>
      <c r="G98" s="367"/>
      <c r="H98" s="367"/>
      <c r="J98" s="208"/>
      <c r="K98" s="208"/>
      <c r="L98" s="208"/>
      <c r="M98" s="208"/>
      <c r="O98" s="208"/>
      <c r="P98" s="208"/>
      <c r="Q98" s="208"/>
      <c r="R98" s="208"/>
      <c r="T98" s="208"/>
      <c r="U98" s="208"/>
      <c r="V98" s="208"/>
      <c r="W98" s="208"/>
      <c r="AN98" s="208"/>
      <c r="AO98" s="208"/>
      <c r="AP98" s="208"/>
      <c r="AQ98" s="208"/>
      <c r="AS98" s="208"/>
      <c r="AT98" s="208"/>
      <c r="AU98" s="208"/>
      <c r="AV98" s="208"/>
      <c r="BN98" s="208"/>
      <c r="BO98" s="208"/>
      <c r="BP98" s="208"/>
      <c r="BQ98" s="208"/>
      <c r="BS98" s="208"/>
      <c r="BT98" s="208"/>
      <c r="BU98" s="208"/>
      <c r="BV98" s="208"/>
      <c r="CM98" s="208"/>
      <c r="CN98" s="208"/>
      <c r="CO98" s="208"/>
      <c r="CP98" s="208"/>
      <c r="CR98" s="208"/>
      <c r="CS98" s="208"/>
      <c r="CT98" s="208"/>
      <c r="CU98" s="208"/>
    </row>
    <row r="99" spans="1:99" x14ac:dyDescent="0.25">
      <c r="A99" s="211" t="s">
        <v>25</v>
      </c>
      <c r="B99" s="211"/>
      <c r="D99" s="367" t="str">
        <f>Examenprogramma!$B$25</f>
        <v>Schiedam</v>
      </c>
      <c r="E99" s="367"/>
      <c r="F99" s="367"/>
      <c r="G99" s="367"/>
      <c r="H99" s="367"/>
      <c r="J99" s="208"/>
      <c r="K99" s="208"/>
      <c r="L99" s="208"/>
      <c r="M99" s="208"/>
      <c r="O99" s="208"/>
      <c r="P99" s="208"/>
      <c r="Q99" s="208"/>
      <c r="R99" s="208"/>
      <c r="T99" s="208"/>
      <c r="U99" s="208"/>
      <c r="V99" s="208"/>
      <c r="W99" s="208"/>
      <c r="AN99" s="208"/>
      <c r="AO99" s="208"/>
      <c r="AP99" s="208"/>
      <c r="AQ99" s="208"/>
      <c r="AS99" s="208"/>
      <c r="AT99" s="208"/>
      <c r="AU99" s="208"/>
      <c r="AV99" s="208"/>
      <c r="BN99" s="208"/>
      <c r="BO99" s="208"/>
      <c r="BP99" s="208"/>
      <c r="BQ99" s="208"/>
      <c r="BS99" s="208"/>
      <c r="BT99" s="208"/>
      <c r="BU99" s="208"/>
      <c r="BV99" s="208"/>
      <c r="CM99" s="208"/>
      <c r="CN99" s="208"/>
      <c r="CO99" s="208"/>
      <c r="CP99" s="208"/>
      <c r="CR99" s="208"/>
      <c r="CS99" s="208"/>
      <c r="CT99" s="208"/>
      <c r="CU99" s="208"/>
    </row>
    <row r="100" spans="1:99" x14ac:dyDescent="0.25">
      <c r="A100" s="211" t="s">
        <v>21</v>
      </c>
      <c r="B100" s="211"/>
      <c r="D100" s="368" t="str">
        <f>Examenprogramma!$B$26</f>
        <v>A.J. de Graaf</v>
      </c>
      <c r="E100" s="368"/>
      <c r="F100" s="368"/>
      <c r="G100" s="368"/>
      <c r="H100" s="368"/>
      <c r="J100" s="208"/>
      <c r="K100" s="208"/>
      <c r="L100" s="208"/>
      <c r="M100" s="208"/>
      <c r="O100" s="208"/>
      <c r="P100" s="208"/>
      <c r="Q100" s="208"/>
      <c r="R100" s="208"/>
      <c r="T100" s="208"/>
      <c r="U100" s="208"/>
      <c r="V100" s="208"/>
      <c r="W100" s="208"/>
      <c r="AN100" s="208"/>
      <c r="AO100" s="208"/>
      <c r="AP100" s="208"/>
      <c r="AQ100" s="208"/>
      <c r="AS100" s="208"/>
      <c r="AT100" s="208"/>
      <c r="AU100" s="208"/>
      <c r="AV100" s="208"/>
      <c r="BN100" s="208"/>
      <c r="BO100" s="208"/>
      <c r="BP100" s="208"/>
      <c r="BQ100" s="208"/>
      <c r="BS100" s="208"/>
      <c r="BT100" s="208"/>
      <c r="BU100" s="208"/>
      <c r="BV100" s="208"/>
      <c r="CM100" s="208"/>
      <c r="CN100" s="208"/>
      <c r="CO100" s="208"/>
      <c r="CP100" s="208"/>
      <c r="CR100" s="208"/>
      <c r="CS100" s="208"/>
      <c r="CT100" s="208"/>
      <c r="CU100" s="208"/>
    </row>
    <row r="114" spans="4:4" x14ac:dyDescent="0.25">
      <c r="D114" s="240"/>
    </row>
  </sheetData>
  <mergeCells count="145">
    <mergeCell ref="D7:G7"/>
    <mergeCell ref="D8:G8"/>
    <mergeCell ref="D9:G9"/>
    <mergeCell ref="D3:G3"/>
    <mergeCell ref="D4:G4"/>
    <mergeCell ref="D5:G5"/>
    <mergeCell ref="D6:G6"/>
    <mergeCell ref="DJ13:DJ14"/>
    <mergeCell ref="CM95:CO95"/>
    <mergeCell ref="CR95:CT95"/>
    <mergeCell ref="CW95:CY95"/>
    <mergeCell ref="DB95:DD95"/>
    <mergeCell ref="DG95:DI95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  <mergeCell ref="CU13:CU14"/>
    <mergeCell ref="CW13:CW14"/>
    <mergeCell ref="CX13:CX14"/>
    <mergeCell ref="CY13:CY14"/>
    <mergeCell ref="CZ13:CZ14"/>
    <mergeCell ref="DB13:DB14"/>
    <mergeCell ref="CH95:CJ95"/>
    <mergeCell ref="B12:B14"/>
    <mergeCell ref="BI95:BK95"/>
    <mergeCell ref="BN95:BP95"/>
    <mergeCell ref="BS95:BU95"/>
    <mergeCell ref="BX95:BZ95"/>
    <mergeCell ref="CC95:CE95"/>
    <mergeCell ref="AI95:AK95"/>
    <mergeCell ref="AN95:AP95"/>
    <mergeCell ref="AS95:AU95"/>
    <mergeCell ref="AX95:AZ95"/>
    <mergeCell ref="BC95:BE95"/>
    <mergeCell ref="J95:L95"/>
    <mergeCell ref="O95:Q95"/>
    <mergeCell ref="T95:V95"/>
    <mergeCell ref="Y95:AA95"/>
    <mergeCell ref="AD95:AF95"/>
    <mergeCell ref="AX12:AZ12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CH12:CJ12"/>
    <mergeCell ref="CH13:CH14"/>
    <mergeCell ref="CI13:CI14"/>
    <mergeCell ref="CJ13:CJ14"/>
    <mergeCell ref="AI13:AI14"/>
    <mergeCell ref="AJ13:AJ14"/>
    <mergeCell ref="D98:H98"/>
    <mergeCell ref="D99:H99"/>
    <mergeCell ref="D100:H100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</mergeCells>
  <dataValidations xWindow="138" yWindow="592" count="5">
    <dataValidation type="list" allowBlank="1" showInputMessage="1" showErrorMessage="1" sqref="A72:B86" xr:uid="{00000000-0002-0000-0100-000000000000}">
      <formula1>Examinering</formula1>
    </dataValidation>
    <dataValidation type="list" allowBlank="1" showInputMessage="1" showErrorMessage="1" prompt="Selecteer het examenonderdeel" sqref="A71:B71" xr:uid="{00000000-0002-0000-0100-000001000000}">
      <formula1>Examinering</formula1>
    </dataValidation>
    <dataValidation type="list" allowBlank="1" showErrorMessage="1" prompt="Selecteer het examenonderdeel" sqref="I53:I57 I50 D45:H45 I29:I45 I89:I91" xr:uid="{00000000-0002-0000-0100-000002000000}">
      <formula1>Examinering</formula1>
    </dataValidation>
    <dataValidation allowBlank="1" showInputMessage="1" showErrorMessage="1" prompt="Selecteer het examenonderdeel" sqref="A60:B60" xr:uid="{00000000-0002-0000-0100-000003000000}"/>
    <dataValidation allowBlank="1" showErrorMessage="1" prompt="Selecteer het examenonderdeel" sqref="I17:I26 I47:I49" xr:uid="{00000000-0002-0000-0100-000004000000}"/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xr:uid="{00000000-0004-0000-0100-000003000000}"/>
    <hyperlink ref="A21" r:id="rId5" xr:uid="{00000000-0004-0000-0100-000004000000}"/>
    <hyperlink ref="A22" r:id="rId6" xr:uid="{00000000-0004-0000-0100-000005000000}"/>
    <hyperlink ref="A23" r:id="rId7" xr:uid="{00000000-0004-0000-0100-000006000000}"/>
    <hyperlink ref="A24" r:id="rId8" xr:uid="{00000000-0004-0000-0100-000007000000}"/>
    <hyperlink ref="A25" r:id="rId9" xr:uid="{00000000-0004-0000-0100-000008000000}"/>
    <hyperlink ref="A26" r:id="rId10" xr:uid="{00000000-0004-0000-0100-000009000000}"/>
    <hyperlink ref="A29" r:id="rId11" display="Beroepsgericht vak 1" xr:uid="{00000000-0004-0000-0100-00000A000000}"/>
    <hyperlink ref="A30" r:id="rId12" xr:uid="{00000000-0004-0000-0100-00000B000000}"/>
    <hyperlink ref="A31" r:id="rId13" xr:uid="{00000000-0004-0000-0100-00000C000000}"/>
    <hyperlink ref="A32" r:id="rId14" xr:uid="{00000000-0004-0000-0100-00000D000000}"/>
    <hyperlink ref="A33" r:id="rId15" xr:uid="{00000000-0004-0000-0100-00000E000000}"/>
    <hyperlink ref="A34" r:id="rId16" xr:uid="{00000000-0004-0000-0100-00000F000000}"/>
    <hyperlink ref="A35" r:id="rId17" xr:uid="{00000000-0004-0000-0100-000010000000}"/>
    <hyperlink ref="A36" r:id="rId18" xr:uid="{00000000-0004-0000-0100-000011000000}"/>
    <hyperlink ref="A37" r:id="rId19" xr:uid="{00000000-0004-0000-0100-000012000000}"/>
    <hyperlink ref="A38" r:id="rId20" xr:uid="{00000000-0004-0000-0100-000013000000}"/>
    <hyperlink ref="A39" r:id="rId21" xr:uid="{00000000-0004-0000-0100-000014000000}"/>
    <hyperlink ref="A40" r:id="rId22" xr:uid="{00000000-0004-0000-0100-000015000000}"/>
    <hyperlink ref="A41" r:id="rId23" xr:uid="{00000000-0004-0000-0100-000016000000}"/>
    <hyperlink ref="A42" r:id="rId24" xr:uid="{00000000-0004-0000-0100-000017000000}"/>
    <hyperlink ref="A43" r:id="rId25" xr:uid="{00000000-0004-0000-0100-000018000000}"/>
    <hyperlink ref="A44" r:id="rId26" xr:uid="{00000000-0004-0000-0100-000019000000}"/>
    <hyperlink ref="A47" r:id="rId27" display="Beroepsgericht vak 1" xr:uid="{00000000-0004-0000-0100-00001A000000}"/>
    <hyperlink ref="A48" r:id="rId28" display="Beroepsgericht vak 2" xr:uid="{00000000-0004-0000-0100-00001B000000}"/>
    <hyperlink ref="A49" r:id="rId29" display="Beroepsgericht vak 3" xr:uid="{00000000-0004-0000-0100-00001C000000}"/>
    <hyperlink ref="A50" r:id="rId30" display="Beroepsgericht vak 3" xr:uid="{00000000-0004-0000-0100-00001D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31"/>
  <legacyDrawing r:id="rId32"/>
  <extLst>
    <ext xmlns:x14="http://schemas.microsoft.com/office/spreadsheetml/2009/9/main" uri="{CCE6A557-97BC-4b89-ADB6-D9C93CAAB3DF}">
      <x14:dataValidations xmlns:xm="http://schemas.microsoft.com/office/excel/2006/main" xWindow="138" yWindow="592" count="8">
        <x14:dataValidation type="list" allowBlank="1" showInputMessage="1" showErrorMessage="1" xr:uid="{00000000-0002-0000-0100-000005000000}">
          <x14:formula1>
            <xm:f>Examenprogramma!$A$12:$A$20</xm:f>
          </x14:formula1>
          <xm:sqref>E17:H26</xm:sqref>
        </x14:dataValidation>
        <x14:dataValidation type="list" allowBlank="1" showInputMessage="1" showErrorMessage="1" xr:uid="{00000000-0002-0000-0100-000006000000}">
          <x14:formula1>
            <xm:f>Examenprogramma!$A$12:$A$20</xm:f>
          </x14:formula1>
          <xm:sqref>D18:D26</xm:sqref>
        </x14:dataValidation>
        <x14:dataValidation type="list" allowBlank="1" showInputMessage="1" showErrorMessage="1" prompt="Selecteer het examenonderdeel" xr:uid="{00000000-0002-0000-0100-000007000000}">
          <x14:formula1>
            <xm:f>Examenprogramma!$A$12:$A$20</xm:f>
          </x14:formula1>
          <xm:sqref>D29:H44</xm:sqref>
        </x14:dataValidation>
        <x14:dataValidation type="list" allowBlank="1" showErrorMessage="1" prompt="Selecteer het examenonderdeel" xr:uid="{00000000-0002-0000-0100-000008000000}">
          <x14:formula1>
            <xm:f>Examenprogramma!$A$12:$A$20</xm:f>
          </x14:formula1>
          <xm:sqref>D47:H50</xm:sqref>
        </x14:dataValidation>
        <x14:dataValidation type="list" allowBlank="1" showErrorMessage="1" prompt="Selecteer het examenonderdeel" xr:uid="{00000000-0002-0000-0100-000009000000}">
          <x14:formula1>
            <xm:f>Examenprogramma!$A$12:$A$20</xm:f>
          </x14:formula1>
          <xm:sqref>D60:H68</xm:sqref>
        </x14:dataValidation>
        <x14:dataValidation type="list" allowBlank="1" showErrorMessage="1" prompt="Selecteer het examenonderdeel" xr:uid="{00000000-0002-0000-0100-00000A000000}">
          <x14:formula1>
            <xm:f>Examenprogramma!$A$12:$A$20</xm:f>
          </x14:formula1>
          <xm:sqref>D89:H91</xm:sqref>
        </x14:dataValidation>
        <x14:dataValidation type="list" allowBlank="1" showErrorMessage="1" prompt="Selecteer het examenonderdeel" xr:uid="{00000000-0002-0000-0100-00000B000000}">
          <x14:formula1>
            <xm:f>Examenprogramma!$A$12:$A$20</xm:f>
          </x14:formula1>
          <xm:sqref>D53:H57</xm:sqref>
        </x14:dataValidation>
        <x14:dataValidation type="list" errorStyle="warning" showInputMessage="1" showErrorMessage="1" xr:uid="{00000000-0002-0000-0100-00000C000000}">
          <x14:formula1>
            <xm:f>Examenprogramma!$A$12:$A$20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6"/>
  <sheetViews>
    <sheetView topLeftCell="A13" zoomScale="80" zoomScaleNormal="80" workbookViewId="0">
      <selection activeCell="A19" sqref="A19"/>
    </sheetView>
  </sheetViews>
  <sheetFormatPr defaultColWidth="8.85546875" defaultRowHeight="15" x14ac:dyDescent="0.25"/>
  <cols>
    <col min="1" max="1" width="34.28515625" style="321" customWidth="1"/>
    <col min="2" max="2" width="32.7109375" style="321" customWidth="1"/>
    <col min="3" max="3" width="42.85546875" style="321" customWidth="1"/>
    <col min="4" max="5" width="32.7109375" style="321" customWidth="1"/>
    <col min="6" max="6" width="16.140625" style="321" customWidth="1"/>
    <col min="7" max="16384" width="8.85546875" style="321"/>
  </cols>
  <sheetData>
    <row r="1" spans="1:7" s="320" customFormat="1" ht="15.75" x14ac:dyDescent="0.25">
      <c r="A1" s="400" t="s">
        <v>178</v>
      </c>
      <c r="B1" s="400"/>
      <c r="C1" s="400"/>
      <c r="D1" s="400"/>
      <c r="E1" s="400"/>
      <c r="F1" s="400"/>
    </row>
    <row r="2" spans="1:7" x14ac:dyDescent="0.25">
      <c r="A2" s="329" t="s">
        <v>174</v>
      </c>
      <c r="B2" s="399" t="str">
        <f>+Opleidingsplan!D3</f>
        <v>MBO | LIFE College</v>
      </c>
      <c r="C2" s="399"/>
      <c r="D2" s="399"/>
      <c r="E2" s="399"/>
      <c r="F2" s="399"/>
    </row>
    <row r="3" spans="1:7" x14ac:dyDescent="0.25">
      <c r="A3" s="329" t="s">
        <v>23</v>
      </c>
      <c r="B3" s="399" t="str">
        <f>B25</f>
        <v>Schiedam</v>
      </c>
      <c r="C3" s="399"/>
      <c r="D3" s="399"/>
      <c r="E3" s="399"/>
      <c r="F3" s="399"/>
    </row>
    <row r="4" spans="1:7" x14ac:dyDescent="0.25">
      <c r="A4" s="329" t="s">
        <v>27</v>
      </c>
      <c r="B4" s="399" t="str">
        <f>+Opleidingsplan!D5</f>
        <v>Vakbekwaam medewerker voeding en technologie</v>
      </c>
      <c r="C4" s="399"/>
      <c r="D4" s="399"/>
      <c r="E4" s="399"/>
      <c r="F4" s="399"/>
    </row>
    <row r="5" spans="1:7" x14ac:dyDescent="0.25">
      <c r="A5" s="329" t="s">
        <v>173</v>
      </c>
      <c r="B5" s="399" t="str">
        <f>+Opleidingsplan!D6</f>
        <v>2018-2019</v>
      </c>
      <c r="C5" s="399"/>
      <c r="D5" s="399"/>
      <c r="E5" s="399"/>
      <c r="F5" s="399"/>
    </row>
    <row r="6" spans="1:7" ht="14.45" customHeight="1" x14ac:dyDescent="0.25">
      <c r="A6" s="329" t="s">
        <v>172</v>
      </c>
      <c r="B6" s="399" t="str">
        <f>+Opleidingsplan!D7</f>
        <v>Voeding 23173 (Vakbekwaam medewerker voeding en technologie)</v>
      </c>
      <c r="C6" s="399"/>
      <c r="D6" s="399"/>
      <c r="E6" s="399"/>
      <c r="F6" s="399"/>
    </row>
    <row r="7" spans="1:7" x14ac:dyDescent="0.25">
      <c r="A7" s="329" t="s">
        <v>170</v>
      </c>
      <c r="B7" s="399">
        <f>+Opleidingsplan!D8</f>
        <v>25461</v>
      </c>
      <c r="C7" s="399"/>
      <c r="D7" s="399"/>
      <c r="E7" s="399"/>
      <c r="F7" s="399"/>
    </row>
    <row r="8" spans="1:7" x14ac:dyDescent="0.25">
      <c r="A8" s="329" t="s">
        <v>168</v>
      </c>
      <c r="B8" s="399" t="str">
        <f>+Opleidingsplan!D9</f>
        <v>BBL</v>
      </c>
      <c r="C8" s="399"/>
      <c r="D8" s="399"/>
      <c r="E8" s="399"/>
      <c r="F8" s="399"/>
    </row>
    <row r="9" spans="1:7" x14ac:dyDescent="0.25">
      <c r="A9" s="329" t="s">
        <v>169</v>
      </c>
      <c r="B9" s="399">
        <f>+Opleidingsplan!D10</f>
        <v>3</v>
      </c>
      <c r="C9" s="399"/>
      <c r="D9" s="399"/>
      <c r="E9" s="399"/>
      <c r="F9" s="399"/>
    </row>
    <row r="10" spans="1:7" x14ac:dyDescent="0.25">
      <c r="A10" s="322"/>
    </row>
    <row r="11" spans="1:7" s="324" customFormat="1" ht="73.900000000000006" customHeight="1" x14ac:dyDescent="0.25">
      <c r="A11" s="323" t="s">
        <v>222</v>
      </c>
      <c r="B11" s="323" t="s">
        <v>179</v>
      </c>
      <c r="C11" s="323" t="s">
        <v>177</v>
      </c>
      <c r="D11" s="323" t="s">
        <v>971</v>
      </c>
      <c r="E11" s="323" t="s">
        <v>28</v>
      </c>
      <c r="F11" s="323" t="s">
        <v>232</v>
      </c>
      <c r="G11" s="323" t="s">
        <v>984</v>
      </c>
    </row>
    <row r="12" spans="1:7" s="327" customFormat="1" x14ac:dyDescent="0.25">
      <c r="A12" s="325" t="s">
        <v>957</v>
      </c>
      <c r="B12" s="325"/>
      <c r="C12" s="325"/>
      <c r="D12" s="325" t="s">
        <v>975</v>
      </c>
      <c r="E12" s="401" t="s">
        <v>982</v>
      </c>
      <c r="F12" s="326" t="s">
        <v>952</v>
      </c>
      <c r="G12" s="417"/>
    </row>
    <row r="13" spans="1:7" s="327" customFormat="1" x14ac:dyDescent="0.25">
      <c r="A13" s="325" t="s">
        <v>958</v>
      </c>
      <c r="B13" s="325"/>
      <c r="C13" s="325"/>
      <c r="D13" s="325" t="s">
        <v>975</v>
      </c>
      <c r="E13" s="402"/>
      <c r="F13" s="326" t="s">
        <v>953</v>
      </c>
      <c r="G13" s="417"/>
    </row>
    <row r="14" spans="1:7" s="327" customFormat="1" x14ac:dyDescent="0.25">
      <c r="A14" s="325" t="s">
        <v>959</v>
      </c>
      <c r="B14" s="325"/>
      <c r="C14" s="325"/>
      <c r="D14" s="325" t="s">
        <v>975</v>
      </c>
      <c r="E14" s="402"/>
      <c r="F14" s="326" t="s">
        <v>954</v>
      </c>
      <c r="G14" s="417"/>
    </row>
    <row r="15" spans="1:7" s="327" customFormat="1" x14ac:dyDescent="0.25">
      <c r="A15" s="325" t="s">
        <v>960</v>
      </c>
      <c r="B15" s="325"/>
      <c r="C15" s="325"/>
      <c r="D15" s="325" t="s">
        <v>975</v>
      </c>
      <c r="E15" s="402"/>
      <c r="F15" s="326" t="s">
        <v>954</v>
      </c>
      <c r="G15" s="417"/>
    </row>
    <row r="16" spans="1:7" s="327" customFormat="1" ht="38.1" customHeight="1" x14ac:dyDescent="0.25">
      <c r="A16" s="325" t="s">
        <v>961</v>
      </c>
      <c r="B16" s="325"/>
      <c r="C16" s="325"/>
      <c r="D16" s="325" t="s">
        <v>975</v>
      </c>
      <c r="E16" s="403"/>
      <c r="F16" s="326" t="s">
        <v>952</v>
      </c>
      <c r="G16" s="417"/>
    </row>
    <row r="17" spans="1:7" s="327" customFormat="1" ht="105" customHeight="1" x14ac:dyDescent="0.25">
      <c r="A17" s="325" t="s">
        <v>180</v>
      </c>
      <c r="B17" s="325" t="s">
        <v>948</v>
      </c>
      <c r="C17" s="325" t="s">
        <v>949</v>
      </c>
      <c r="D17" s="325"/>
      <c r="E17" s="325" t="s">
        <v>950</v>
      </c>
      <c r="F17" s="326"/>
      <c r="G17" s="417"/>
    </row>
    <row r="18" spans="1:7" s="327" customFormat="1" ht="38.1" customHeight="1" x14ac:dyDescent="0.25">
      <c r="A18" s="325" t="s">
        <v>0</v>
      </c>
      <c r="B18" s="325"/>
      <c r="C18" s="325"/>
      <c r="D18" s="325"/>
      <c r="E18" s="325" t="s">
        <v>951</v>
      </c>
      <c r="F18" s="326"/>
      <c r="G18" s="417"/>
    </row>
    <row r="19" spans="1:7" s="327" customFormat="1" ht="62.45" customHeight="1" x14ac:dyDescent="0.25">
      <c r="A19" s="325" t="s">
        <v>208</v>
      </c>
      <c r="B19" s="325"/>
      <c r="C19" s="325"/>
      <c r="D19" s="325" t="s">
        <v>206</v>
      </c>
      <c r="E19" s="325" t="s">
        <v>221</v>
      </c>
      <c r="F19" s="326"/>
      <c r="G19" s="418">
        <v>720</v>
      </c>
    </row>
    <row r="20" spans="1:7" s="327" customFormat="1" ht="180.75" customHeight="1" x14ac:dyDescent="0.25">
      <c r="A20" s="325" t="s">
        <v>985</v>
      </c>
      <c r="B20" s="325" t="s">
        <v>979</v>
      </c>
      <c r="C20" s="330" t="s">
        <v>980</v>
      </c>
      <c r="D20" s="325"/>
      <c r="E20" s="325" t="s">
        <v>967</v>
      </c>
      <c r="F20" s="326"/>
      <c r="G20" s="417"/>
    </row>
    <row r="21" spans="1:7" x14ac:dyDescent="0.25">
      <c r="A21" s="322"/>
    </row>
    <row r="22" spans="1:7" x14ac:dyDescent="0.25">
      <c r="A22" s="322" t="s">
        <v>233</v>
      </c>
    </row>
    <row r="24" spans="1:7" x14ac:dyDescent="0.25">
      <c r="A24" s="211" t="s">
        <v>24</v>
      </c>
      <c r="B24" s="395">
        <f ca="1">TODAY()</f>
        <v>43244</v>
      </c>
      <c r="C24" s="396"/>
      <c r="D24" s="218"/>
      <c r="E24" s="218"/>
      <c r="F24" s="218"/>
      <c r="G24" s="218"/>
    </row>
    <row r="25" spans="1:7" x14ac:dyDescent="0.25">
      <c r="A25" s="211" t="s">
        <v>25</v>
      </c>
      <c r="B25" s="397" t="s">
        <v>973</v>
      </c>
      <c r="C25" s="398"/>
      <c r="D25" s="218"/>
      <c r="E25" s="218"/>
      <c r="F25" s="218"/>
      <c r="G25" s="218"/>
    </row>
    <row r="26" spans="1:7" x14ac:dyDescent="0.25">
      <c r="A26" s="211" t="s">
        <v>21</v>
      </c>
      <c r="B26" s="397" t="s">
        <v>974</v>
      </c>
      <c r="C26" s="398"/>
      <c r="D26" s="328"/>
      <c r="E26" s="328"/>
      <c r="F26" s="328"/>
      <c r="G26" s="328"/>
    </row>
  </sheetData>
  <mergeCells count="13">
    <mergeCell ref="B24:C24"/>
    <mergeCell ref="B25:C25"/>
    <mergeCell ref="B26:C26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E17:E18 E19:E20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F14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237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238</v>
      </c>
      <c r="G1" s="29" t="s">
        <v>239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240</v>
      </c>
      <c r="M1" s="32" t="s">
        <v>236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115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116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150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154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155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156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141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144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145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152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153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160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161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162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157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142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143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123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124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125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126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128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129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132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133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134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139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140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146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147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148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149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188</v>
      </c>
      <c r="B35" s="33">
        <v>23195</v>
      </c>
      <c r="C35" s="33" t="s">
        <v>189</v>
      </c>
      <c r="D35" s="33">
        <v>25501</v>
      </c>
      <c r="E35" s="33" t="s">
        <v>190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191</v>
      </c>
      <c r="B36" s="33">
        <v>23169</v>
      </c>
      <c r="C36" s="33" t="s">
        <v>192</v>
      </c>
      <c r="D36" s="33">
        <v>25443</v>
      </c>
      <c r="E36" s="33" t="s">
        <v>193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194</v>
      </c>
      <c r="B37" s="33">
        <v>23171</v>
      </c>
      <c r="C37" s="33" t="s">
        <v>195</v>
      </c>
      <c r="D37" s="33">
        <v>25451</v>
      </c>
      <c r="E37" s="33" t="s">
        <v>196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197</v>
      </c>
      <c r="B38" s="33">
        <v>23173</v>
      </c>
      <c r="C38" s="33" t="s">
        <v>199</v>
      </c>
      <c r="D38" s="33">
        <v>25464</v>
      </c>
      <c r="E38" s="33" t="s">
        <v>198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200</v>
      </c>
      <c r="B39" s="33">
        <v>23192</v>
      </c>
      <c r="C39" s="33" t="s">
        <v>201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</v>
      </c>
      <c r="H39" s="32" t="s">
        <v>185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202</v>
      </c>
      <c r="B40" s="33">
        <v>23192</v>
      </c>
      <c r="C40" s="33" t="s">
        <v>184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185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203</v>
      </c>
      <c r="B41" s="33">
        <v>23192</v>
      </c>
      <c r="C41" s="33" t="s">
        <v>186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185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204</v>
      </c>
      <c r="B42" s="33">
        <v>23192</v>
      </c>
      <c r="C42" s="33" t="s">
        <v>205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 t="shared" si="2"/>
        <v>Entree (Entree (Assistent verkoop/reatail))</v>
      </c>
      <c r="H42" s="32" t="s">
        <v>185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130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127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119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120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121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122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158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159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117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118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151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135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136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137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138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131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182</v>
      </c>
      <c r="D64" s="36">
        <v>22209</v>
      </c>
      <c r="E64" s="32" t="s">
        <v>181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183</v>
      </c>
      <c r="D65" s="36">
        <v>22209</v>
      </c>
      <c r="E65" s="32" t="s">
        <v>181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184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185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186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185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187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185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9" workbookViewId="0">
      <selection activeCell="H43" sqref="H43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921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920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922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966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5"/>
      <c r="I17" s="315"/>
      <c r="J17" s="315"/>
      <c r="K17" s="315"/>
      <c r="L17" s="315"/>
      <c r="M17" s="315"/>
      <c r="N17" s="315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5"/>
      <c r="I18" s="315"/>
      <c r="J18" s="315"/>
      <c r="K18" s="315"/>
      <c r="L18" s="315"/>
      <c r="M18" s="315"/>
      <c r="N18" s="315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5"/>
      <c r="I19" s="315"/>
      <c r="J19" s="315"/>
      <c r="K19" s="315"/>
      <c r="L19" s="315"/>
      <c r="M19" s="315"/>
      <c r="N19" s="315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5"/>
      <c r="I20" s="315"/>
      <c r="J20" s="315"/>
      <c r="K20" s="315"/>
      <c r="L20" s="315"/>
      <c r="M20" s="315"/>
      <c r="N20" s="315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5"/>
      <c r="I21" s="315"/>
      <c r="J21" s="315"/>
      <c r="K21" s="315"/>
      <c r="L21" s="315"/>
      <c r="M21" s="315"/>
      <c r="N21" s="315"/>
    </row>
    <row r="22" spans="1:14" ht="102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31" t="s">
        <v>982</v>
      </c>
      <c r="I22" s="315"/>
      <c r="J22" s="315"/>
      <c r="K22" s="315"/>
      <c r="L22" s="315"/>
      <c r="M22" s="315"/>
      <c r="N22" s="315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5" t="s">
        <v>955</v>
      </c>
      <c r="I23" s="315"/>
      <c r="J23" s="315"/>
      <c r="K23" s="315"/>
      <c r="L23" s="315"/>
      <c r="M23" s="315"/>
      <c r="N23" s="315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5" t="s">
        <v>956</v>
      </c>
      <c r="I24" s="315"/>
      <c r="J24" s="315"/>
      <c r="K24" s="315"/>
      <c r="L24" s="315"/>
      <c r="M24" s="315"/>
      <c r="N24" s="315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5" t="s">
        <v>221</v>
      </c>
      <c r="I25" s="315"/>
      <c r="J25" s="315"/>
      <c r="K25" s="315"/>
      <c r="L25" s="315"/>
      <c r="M25" s="315"/>
      <c r="N25" s="315"/>
    </row>
    <row r="26" spans="1:14" x14ac:dyDescent="0.2">
      <c r="H26" s="315" t="s">
        <v>950</v>
      </c>
      <c r="I26" s="315"/>
      <c r="J26" s="315"/>
      <c r="K26" s="315"/>
      <c r="L26" s="315"/>
      <c r="M26" s="315"/>
      <c r="N26" s="315"/>
    </row>
    <row r="27" spans="1:14" x14ac:dyDescent="0.2">
      <c r="A27" s="6" t="s">
        <v>9</v>
      </c>
      <c r="H27" s="315" t="s">
        <v>951</v>
      </c>
      <c r="I27" s="315"/>
      <c r="J27" s="315"/>
      <c r="K27" s="315"/>
      <c r="L27" s="315"/>
      <c r="M27" s="315"/>
      <c r="N27" s="315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5" t="s">
        <v>967</v>
      </c>
      <c r="I28" s="315"/>
      <c r="J28" s="315"/>
      <c r="K28" s="315"/>
      <c r="L28" s="315"/>
      <c r="M28" s="315"/>
      <c r="N28" s="315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5"/>
      <c r="I29" s="315"/>
      <c r="J29" s="315"/>
      <c r="K29" s="315"/>
      <c r="L29" s="315"/>
      <c r="M29" s="315"/>
      <c r="N29" s="315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9" t="s">
        <v>968</v>
      </c>
      <c r="I30" s="315"/>
      <c r="J30" s="315"/>
      <c r="K30" s="315"/>
      <c r="L30" s="315"/>
      <c r="M30" s="315"/>
      <c r="N30" s="315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5" t="s">
        <v>957</v>
      </c>
      <c r="I31" s="315"/>
      <c r="J31" s="315"/>
      <c r="K31" s="315"/>
      <c r="L31" s="315"/>
      <c r="M31" s="315"/>
      <c r="N31" s="315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5" t="s">
        <v>958</v>
      </c>
      <c r="I32" s="315"/>
      <c r="J32" s="315"/>
      <c r="K32" s="315"/>
      <c r="L32" s="315"/>
      <c r="M32" s="315"/>
      <c r="N32" s="315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5" t="s">
        <v>959</v>
      </c>
      <c r="I33" s="315"/>
      <c r="J33" s="315"/>
      <c r="K33" s="315"/>
      <c r="L33" s="315"/>
      <c r="M33" s="315"/>
      <c r="N33" s="315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5" t="s">
        <v>960</v>
      </c>
      <c r="I34" s="315"/>
      <c r="J34" s="315"/>
      <c r="K34" s="315"/>
      <c r="L34" s="315"/>
      <c r="M34" s="315"/>
      <c r="N34" s="315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5" t="s">
        <v>961</v>
      </c>
      <c r="I35" s="315"/>
      <c r="J35" s="315"/>
      <c r="K35" s="315"/>
      <c r="L35" s="315"/>
      <c r="M35" s="315"/>
      <c r="N35" s="315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5" t="s">
        <v>180</v>
      </c>
      <c r="I36" s="315"/>
      <c r="J36" s="315"/>
      <c r="K36" s="315"/>
      <c r="L36" s="315"/>
      <c r="M36" s="315"/>
      <c r="N36" s="315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5" t="s">
        <v>0</v>
      </c>
      <c r="I37" s="315"/>
      <c r="J37" s="315"/>
      <c r="K37" s="315"/>
      <c r="L37" s="315"/>
      <c r="M37" s="315"/>
      <c r="N37" s="315"/>
    </row>
    <row r="38" spans="1:14" x14ac:dyDescent="0.2">
      <c r="H38" s="315" t="s">
        <v>962</v>
      </c>
      <c r="I38" s="315"/>
      <c r="J38" s="315"/>
      <c r="K38" s="315"/>
      <c r="L38" s="315"/>
      <c r="M38" s="315"/>
      <c r="N38" s="315"/>
    </row>
    <row r="39" spans="1:14" x14ac:dyDescent="0.2">
      <c r="H39" s="315" t="s">
        <v>963</v>
      </c>
      <c r="I39" s="315"/>
      <c r="J39" s="315"/>
      <c r="K39" s="315"/>
      <c r="L39" s="315"/>
      <c r="M39" s="315"/>
      <c r="N39" s="315"/>
    </row>
    <row r="40" spans="1:14" x14ac:dyDescent="0.2">
      <c r="H40" s="315" t="s">
        <v>964</v>
      </c>
      <c r="I40" s="315"/>
      <c r="J40" s="315"/>
      <c r="K40" s="315"/>
      <c r="L40" s="315"/>
      <c r="M40" s="315"/>
      <c r="N40" s="315"/>
    </row>
    <row r="41" spans="1:14" x14ac:dyDescent="0.2">
      <c r="H41" s="315" t="s">
        <v>965</v>
      </c>
      <c r="I41" s="315"/>
      <c r="J41" s="315"/>
      <c r="K41" s="315"/>
      <c r="L41" s="315"/>
      <c r="M41" s="315"/>
      <c r="N41" s="315"/>
    </row>
    <row r="42" spans="1:14" x14ac:dyDescent="0.2">
      <c r="H42" s="315" t="s">
        <v>208</v>
      </c>
      <c r="I42" s="315"/>
      <c r="J42" s="315"/>
      <c r="K42" s="315"/>
      <c r="L42" s="315"/>
      <c r="M42" s="315"/>
      <c r="N42" s="315"/>
    </row>
    <row r="43" spans="1:14" x14ac:dyDescent="0.2">
      <c r="H43" s="315" t="s">
        <v>981</v>
      </c>
      <c r="I43" s="315"/>
      <c r="J43" s="315"/>
      <c r="K43" s="315"/>
      <c r="L43" s="315"/>
      <c r="M43" s="315"/>
      <c r="N43" s="315"/>
    </row>
    <row r="44" spans="1:14" x14ac:dyDescent="0.2">
      <c r="H44" s="315" t="s">
        <v>970</v>
      </c>
      <c r="I44" s="315"/>
      <c r="J44" s="315"/>
      <c r="K44" s="315"/>
      <c r="L44" s="315"/>
      <c r="M44" s="315"/>
      <c r="N44" s="315"/>
    </row>
    <row r="45" spans="1:14" x14ac:dyDescent="0.2">
      <c r="H45" s="315"/>
      <c r="I45" s="315"/>
      <c r="J45" s="315"/>
      <c r="K45" s="315"/>
      <c r="L45" s="315"/>
      <c r="M45" s="315"/>
      <c r="N45" s="315"/>
    </row>
    <row r="46" spans="1:14" x14ac:dyDescent="0.2">
      <c r="H46" s="315"/>
      <c r="I46" s="315"/>
      <c r="J46" s="315"/>
      <c r="K46" s="315"/>
      <c r="L46" s="315"/>
      <c r="M46" s="315"/>
      <c r="N46" s="315"/>
    </row>
    <row r="47" spans="1:14" x14ac:dyDescent="0.2">
      <c r="H47" s="315"/>
      <c r="I47" s="315"/>
      <c r="J47" s="315"/>
      <c r="K47" s="315"/>
      <c r="L47" s="315"/>
      <c r="M47" s="315"/>
      <c r="N47" s="315"/>
    </row>
    <row r="48" spans="1:14" x14ac:dyDescent="0.2">
      <c r="H48" s="315"/>
      <c r="I48" s="315"/>
      <c r="J48" s="315"/>
      <c r="K48" s="315"/>
      <c r="L48" s="315"/>
      <c r="M48" s="315"/>
      <c r="N48" s="315"/>
    </row>
    <row r="49" spans="8:14" x14ac:dyDescent="0.2">
      <c r="H49" s="315"/>
      <c r="I49" s="315"/>
      <c r="J49" s="315"/>
      <c r="K49" s="315"/>
      <c r="L49" s="315"/>
      <c r="M49" s="315"/>
      <c r="N49" s="315"/>
    </row>
    <row r="50" spans="8:14" x14ac:dyDescent="0.2">
      <c r="H50" s="315"/>
      <c r="I50" s="315"/>
      <c r="J50" s="315"/>
      <c r="K50" s="315"/>
      <c r="L50" s="315"/>
      <c r="M50" s="315"/>
      <c r="N50" s="315"/>
    </row>
    <row r="51" spans="8:14" x14ac:dyDescent="0.2">
      <c r="H51" s="315"/>
      <c r="I51" s="315"/>
      <c r="J51" s="315"/>
      <c r="K51" s="315"/>
      <c r="L51" s="315"/>
      <c r="M51" s="315"/>
      <c r="N51" s="315"/>
    </row>
    <row r="52" spans="8:14" x14ac:dyDescent="0.2">
      <c r="H52" s="315"/>
      <c r="I52" s="315"/>
      <c r="J52" s="315"/>
      <c r="K52" s="315"/>
      <c r="L52" s="315"/>
      <c r="M52" s="315"/>
      <c r="N52" s="315"/>
    </row>
    <row r="53" spans="8:14" x14ac:dyDescent="0.2">
      <c r="H53" s="315"/>
      <c r="I53" s="315"/>
      <c r="J53" s="315"/>
      <c r="K53" s="315"/>
      <c r="L53" s="315"/>
      <c r="M53" s="315"/>
      <c r="N53" s="315"/>
    </row>
    <row r="54" spans="8:14" x14ac:dyDescent="0.2">
      <c r="H54" s="315"/>
      <c r="I54" s="315"/>
      <c r="J54" s="315"/>
      <c r="K54" s="315"/>
      <c r="L54" s="315"/>
      <c r="M54" s="315"/>
      <c r="N54" s="315"/>
    </row>
    <row r="55" spans="8:14" x14ac:dyDescent="0.2">
      <c r="H55" s="315"/>
      <c r="I55" s="315"/>
      <c r="J55" s="315"/>
      <c r="K55" s="315"/>
      <c r="L55" s="315"/>
      <c r="M55" s="315"/>
      <c r="N55" s="315"/>
    </row>
    <row r="56" spans="8:14" x14ac:dyDescent="0.2">
      <c r="H56" s="315"/>
      <c r="I56" s="315"/>
      <c r="J56" s="315"/>
      <c r="K56" s="315"/>
      <c r="L56" s="315"/>
      <c r="M56" s="315"/>
      <c r="N56" s="315"/>
    </row>
    <row r="57" spans="8:14" x14ac:dyDescent="0.2">
      <c r="H57" s="315"/>
      <c r="I57" s="315"/>
      <c r="J57" s="315"/>
      <c r="K57" s="315"/>
      <c r="L57" s="315"/>
      <c r="M57" s="315"/>
      <c r="N57" s="315"/>
    </row>
    <row r="58" spans="8:14" x14ac:dyDescent="0.2">
      <c r="H58" s="315"/>
      <c r="I58" s="315"/>
      <c r="J58" s="315"/>
      <c r="K58" s="315"/>
      <c r="L58" s="315"/>
      <c r="M58" s="315"/>
      <c r="N58" s="315"/>
    </row>
    <row r="59" spans="8:14" x14ac:dyDescent="0.2">
      <c r="H59" s="315"/>
      <c r="I59" s="315"/>
      <c r="J59" s="315"/>
      <c r="K59" s="315"/>
      <c r="L59" s="315"/>
      <c r="M59" s="315"/>
      <c r="N59" s="315"/>
    </row>
    <row r="60" spans="8:14" x14ac:dyDescent="0.2">
      <c r="H60" s="315"/>
      <c r="I60" s="315"/>
      <c r="J60" s="315"/>
      <c r="K60" s="315"/>
      <c r="L60" s="315"/>
      <c r="M60" s="315"/>
      <c r="N60" s="315"/>
    </row>
    <row r="61" spans="8:14" x14ac:dyDescent="0.2">
      <c r="H61" s="315"/>
      <c r="I61" s="315"/>
      <c r="J61" s="315"/>
      <c r="K61" s="315"/>
      <c r="L61" s="315"/>
      <c r="M61" s="315"/>
      <c r="N61" s="315"/>
    </row>
    <row r="62" spans="8:14" x14ac:dyDescent="0.2">
      <c r="H62" s="315"/>
      <c r="I62" s="315"/>
      <c r="J62" s="315"/>
      <c r="K62" s="315"/>
      <c r="L62" s="315"/>
      <c r="M62" s="315"/>
      <c r="N62" s="315"/>
    </row>
    <row r="63" spans="8:14" x14ac:dyDescent="0.2">
      <c r="H63" s="315"/>
      <c r="I63" s="315"/>
      <c r="J63" s="315"/>
      <c r="K63" s="315"/>
      <c r="L63" s="315"/>
      <c r="M63" s="315"/>
      <c r="N63" s="315"/>
    </row>
    <row r="64" spans="8:14" x14ac:dyDescent="0.2">
      <c r="H64" s="315"/>
      <c r="I64" s="315"/>
      <c r="J64" s="315"/>
      <c r="K64" s="315"/>
      <c r="L64" s="315"/>
      <c r="M64" s="315"/>
      <c r="N64" s="315"/>
    </row>
    <row r="65" spans="8:14" x14ac:dyDescent="0.2">
      <c r="H65" s="315"/>
      <c r="I65" s="315"/>
      <c r="J65" s="315"/>
      <c r="K65" s="315"/>
      <c r="L65" s="315"/>
      <c r="M65" s="315"/>
      <c r="N65" s="315"/>
    </row>
    <row r="66" spans="8:14" x14ac:dyDescent="0.2">
      <c r="H66" s="315"/>
      <c r="I66" s="315"/>
      <c r="J66" s="315"/>
      <c r="K66" s="315"/>
      <c r="L66" s="315"/>
      <c r="M66" s="315"/>
      <c r="N66" s="315"/>
    </row>
    <row r="67" spans="8:14" x14ac:dyDescent="0.2">
      <c r="H67" s="315"/>
      <c r="I67" s="315"/>
      <c r="J67" s="315"/>
      <c r="K67" s="315"/>
      <c r="L67" s="315"/>
      <c r="M67" s="315"/>
      <c r="N67" s="315"/>
    </row>
    <row r="68" spans="8:14" x14ac:dyDescent="0.2">
      <c r="H68" s="315"/>
      <c r="I68" s="315"/>
      <c r="J68" s="315"/>
      <c r="K68" s="315"/>
      <c r="L68" s="315"/>
      <c r="M68" s="315"/>
      <c r="N68" s="315"/>
    </row>
    <row r="69" spans="8:14" x14ac:dyDescent="0.2">
      <c r="H69" s="315"/>
      <c r="I69" s="315"/>
      <c r="J69" s="315"/>
      <c r="K69" s="315"/>
      <c r="L69" s="315"/>
      <c r="M69" s="315"/>
      <c r="N69" s="315"/>
    </row>
    <row r="70" spans="8:14" x14ac:dyDescent="0.2">
      <c r="H70" s="315"/>
      <c r="I70" s="315"/>
      <c r="J70" s="315"/>
      <c r="K70" s="315"/>
      <c r="L70" s="315"/>
      <c r="M70" s="315"/>
      <c r="N70" s="315"/>
    </row>
    <row r="71" spans="8:14" x14ac:dyDescent="0.2">
      <c r="H71" s="315"/>
      <c r="I71" s="315"/>
      <c r="J71" s="315"/>
      <c r="K71" s="315"/>
      <c r="L71" s="315"/>
      <c r="M71" s="315"/>
      <c r="N71" s="315"/>
    </row>
    <row r="72" spans="8:14" x14ac:dyDescent="0.2">
      <c r="H72" s="315"/>
      <c r="I72" s="315"/>
      <c r="J72" s="315"/>
      <c r="K72" s="315"/>
      <c r="L72" s="315"/>
      <c r="M72" s="315"/>
      <c r="N72" s="315"/>
    </row>
    <row r="73" spans="8:14" x14ac:dyDescent="0.2">
      <c r="H73" s="315"/>
      <c r="I73" s="315"/>
      <c r="J73" s="315"/>
      <c r="K73" s="315"/>
      <c r="L73" s="315"/>
      <c r="M73" s="315"/>
      <c r="N73" s="315"/>
    </row>
    <row r="74" spans="8:14" x14ac:dyDescent="0.2">
      <c r="H74" s="315"/>
      <c r="I74" s="315"/>
      <c r="J74" s="315"/>
      <c r="K74" s="315"/>
      <c r="L74" s="315"/>
      <c r="M74" s="315"/>
      <c r="N74" s="315"/>
    </row>
    <row r="75" spans="8:14" x14ac:dyDescent="0.2">
      <c r="H75" s="315"/>
      <c r="I75" s="315"/>
      <c r="J75" s="315"/>
      <c r="K75" s="315"/>
      <c r="L75" s="315"/>
      <c r="M75" s="315"/>
      <c r="N75" s="315"/>
    </row>
    <row r="76" spans="8:14" x14ac:dyDescent="0.2">
      <c r="H76" s="315"/>
      <c r="I76" s="315"/>
      <c r="J76" s="315"/>
      <c r="K76" s="315"/>
      <c r="L76" s="315"/>
      <c r="M76" s="315"/>
      <c r="N76" s="315"/>
    </row>
    <row r="77" spans="8:14" x14ac:dyDescent="0.2">
      <c r="H77" s="315"/>
      <c r="I77" s="315"/>
      <c r="J77" s="315"/>
      <c r="K77" s="315"/>
      <c r="L77" s="315"/>
      <c r="M77" s="315"/>
      <c r="N77" s="315"/>
    </row>
    <row r="78" spans="8:14" x14ac:dyDescent="0.2">
      <c r="H78" s="315"/>
      <c r="I78" s="315"/>
      <c r="J78" s="315"/>
      <c r="K78" s="315"/>
      <c r="L78" s="315"/>
      <c r="M78" s="315"/>
      <c r="N78" s="315"/>
    </row>
    <row r="79" spans="8:14" x14ac:dyDescent="0.2">
      <c r="H79" s="315"/>
      <c r="I79" s="315"/>
      <c r="J79" s="315"/>
      <c r="K79" s="315"/>
      <c r="L79" s="315"/>
      <c r="M79" s="315"/>
      <c r="N79" s="315"/>
    </row>
    <row r="80" spans="8:14" x14ac:dyDescent="0.2">
      <c r="H80" s="315"/>
      <c r="I80" s="315"/>
      <c r="J80" s="315"/>
      <c r="K80" s="315"/>
      <c r="L80" s="315"/>
      <c r="M80" s="315"/>
      <c r="N80" s="315"/>
    </row>
    <row r="81" spans="8:14" x14ac:dyDescent="0.2">
      <c r="H81" s="315"/>
      <c r="I81" s="315"/>
      <c r="J81" s="315"/>
      <c r="K81" s="315"/>
      <c r="L81" s="315"/>
      <c r="M81" s="315"/>
      <c r="N81" s="315"/>
    </row>
    <row r="82" spans="8:14" x14ac:dyDescent="0.2">
      <c r="H82" s="315"/>
      <c r="I82" s="315"/>
      <c r="J82" s="315"/>
      <c r="K82" s="315"/>
      <c r="L82" s="315"/>
      <c r="M82" s="315"/>
      <c r="N82" s="315"/>
    </row>
    <row r="83" spans="8:14" x14ac:dyDescent="0.2">
      <c r="H83" s="315"/>
      <c r="I83" s="315"/>
      <c r="J83" s="315"/>
      <c r="K83" s="315"/>
      <c r="L83" s="315"/>
      <c r="M83" s="315"/>
      <c r="N83" s="315"/>
    </row>
    <row r="84" spans="8:14" x14ac:dyDescent="0.2">
      <c r="H84" s="315"/>
      <c r="I84" s="315"/>
      <c r="J84" s="315"/>
      <c r="K84" s="315"/>
      <c r="L84" s="315"/>
      <c r="M84" s="315"/>
      <c r="N84" s="315"/>
    </row>
    <row r="85" spans="8:14" x14ac:dyDescent="0.2">
      <c r="H85" s="315"/>
      <c r="I85" s="315"/>
      <c r="J85" s="315"/>
      <c r="K85" s="315"/>
      <c r="L85" s="315"/>
      <c r="M85" s="315"/>
      <c r="N85" s="315"/>
    </row>
    <row r="86" spans="8:14" x14ac:dyDescent="0.2">
      <c r="H86" s="315"/>
      <c r="I86" s="315"/>
      <c r="J86" s="315"/>
      <c r="K86" s="315"/>
      <c r="L86" s="315"/>
      <c r="M86" s="315"/>
      <c r="N86" s="315"/>
    </row>
    <row r="87" spans="8:14" x14ac:dyDescent="0.2">
      <c r="H87" s="315"/>
      <c r="I87" s="315"/>
      <c r="J87" s="315"/>
      <c r="K87" s="315"/>
      <c r="L87" s="315"/>
      <c r="M87" s="315"/>
      <c r="N87" s="315"/>
    </row>
    <row r="88" spans="8:14" x14ac:dyDescent="0.2">
      <c r="H88" s="315"/>
      <c r="I88" s="315"/>
      <c r="J88" s="315"/>
      <c r="K88" s="315"/>
      <c r="L88" s="315"/>
      <c r="M88" s="315"/>
      <c r="N88" s="315"/>
    </row>
    <row r="89" spans="8:14" x14ac:dyDescent="0.2">
      <c r="H89" s="315"/>
      <c r="I89" s="315"/>
      <c r="J89" s="315"/>
      <c r="K89" s="315"/>
      <c r="L89" s="315"/>
      <c r="M89" s="315"/>
      <c r="N89" s="315"/>
    </row>
    <row r="90" spans="8:14" x14ac:dyDescent="0.2">
      <c r="H90" s="315"/>
      <c r="I90" s="315"/>
      <c r="J90" s="315"/>
      <c r="K90" s="315"/>
      <c r="L90" s="315"/>
      <c r="M90" s="315"/>
      <c r="N90" s="315"/>
    </row>
    <row r="91" spans="8:14" x14ac:dyDescent="0.2">
      <c r="H91" s="315"/>
      <c r="I91" s="315"/>
      <c r="J91" s="315"/>
      <c r="K91" s="315"/>
      <c r="L91" s="315"/>
      <c r="M91" s="315"/>
      <c r="N91" s="315"/>
    </row>
    <row r="92" spans="8:14" x14ac:dyDescent="0.2">
      <c r="H92" s="315"/>
      <c r="I92" s="315"/>
      <c r="J92" s="315"/>
      <c r="K92" s="315"/>
      <c r="L92" s="315"/>
      <c r="M92" s="315"/>
      <c r="N92" s="315"/>
    </row>
    <row r="93" spans="8:14" x14ac:dyDescent="0.2">
      <c r="H93" s="315"/>
      <c r="I93" s="315"/>
      <c r="J93" s="315"/>
      <c r="K93" s="315"/>
      <c r="L93" s="315"/>
      <c r="M93" s="315"/>
      <c r="N93" s="315"/>
    </row>
    <row r="94" spans="8:14" x14ac:dyDescent="0.2">
      <c r="H94" s="315"/>
      <c r="I94" s="315"/>
      <c r="J94" s="315"/>
      <c r="K94" s="315"/>
      <c r="L94" s="315"/>
      <c r="M94" s="315"/>
      <c r="N94" s="315"/>
    </row>
    <row r="95" spans="8:14" x14ac:dyDescent="0.2">
      <c r="H95" s="315"/>
      <c r="I95" s="315"/>
      <c r="J95" s="315"/>
      <c r="K95" s="315"/>
      <c r="L95" s="315"/>
      <c r="M95" s="315"/>
      <c r="N95" s="315"/>
    </row>
    <row r="96" spans="8:14" x14ac:dyDescent="0.2">
      <c r="H96" s="315"/>
      <c r="I96" s="315"/>
      <c r="J96" s="315"/>
      <c r="K96" s="315"/>
      <c r="L96" s="315"/>
      <c r="M96" s="315"/>
      <c r="N96" s="315"/>
    </row>
    <row r="97" spans="8:14" x14ac:dyDescent="0.2">
      <c r="H97" s="315"/>
      <c r="I97" s="315"/>
      <c r="J97" s="315"/>
      <c r="K97" s="315"/>
      <c r="L97" s="315"/>
      <c r="M97" s="315"/>
      <c r="N97" s="315"/>
    </row>
    <row r="98" spans="8:14" x14ac:dyDescent="0.2">
      <c r="H98" s="315"/>
      <c r="I98" s="315"/>
      <c r="J98" s="315"/>
      <c r="K98" s="315"/>
      <c r="L98" s="315"/>
      <c r="M98" s="315"/>
      <c r="N98" s="315"/>
    </row>
    <row r="99" spans="8:14" x14ac:dyDescent="0.2">
      <c r="H99" s="315"/>
      <c r="I99" s="315"/>
      <c r="J99" s="315"/>
      <c r="K99" s="315"/>
      <c r="L99" s="315"/>
      <c r="M99" s="315"/>
      <c r="N99" s="315"/>
    </row>
    <row r="100" spans="8:14" x14ac:dyDescent="0.2">
      <c r="H100" s="315"/>
      <c r="I100" s="315"/>
      <c r="J100" s="315"/>
      <c r="K100" s="315"/>
      <c r="L100" s="315"/>
      <c r="M100" s="315"/>
      <c r="N100" s="315"/>
    </row>
    <row r="101" spans="8:14" x14ac:dyDescent="0.2">
      <c r="H101" s="315"/>
      <c r="I101" s="315"/>
      <c r="J101" s="315"/>
      <c r="K101" s="315"/>
      <c r="L101" s="315"/>
      <c r="M101" s="315"/>
      <c r="N101" s="315"/>
    </row>
    <row r="102" spans="8:14" x14ac:dyDescent="0.2">
      <c r="H102" s="315"/>
      <c r="I102" s="315"/>
      <c r="J102" s="315"/>
      <c r="K102" s="315"/>
      <c r="L102" s="315"/>
      <c r="M102" s="315"/>
      <c r="N102" s="315"/>
    </row>
    <row r="103" spans="8:14" x14ac:dyDescent="0.2">
      <c r="H103" s="315"/>
      <c r="I103" s="315"/>
      <c r="J103" s="315"/>
      <c r="K103" s="315"/>
      <c r="L103" s="315"/>
      <c r="M103" s="315"/>
      <c r="N103" s="315"/>
    </row>
    <row r="104" spans="8:14" x14ac:dyDescent="0.2">
      <c r="H104" s="315"/>
      <c r="I104" s="315"/>
      <c r="J104" s="315"/>
      <c r="K104" s="315"/>
      <c r="L104" s="315"/>
      <c r="M104" s="315"/>
      <c r="N104" s="315"/>
    </row>
    <row r="105" spans="8:14" x14ac:dyDescent="0.2">
      <c r="H105" s="315"/>
      <c r="I105" s="315"/>
      <c r="J105" s="315"/>
      <c r="K105" s="315"/>
      <c r="L105" s="315"/>
      <c r="M105" s="315"/>
      <c r="N105" s="315"/>
    </row>
    <row r="106" spans="8:14" x14ac:dyDescent="0.2">
      <c r="H106" s="315"/>
      <c r="I106" s="315"/>
      <c r="J106" s="315"/>
      <c r="K106" s="315"/>
      <c r="L106" s="315"/>
      <c r="M106" s="315"/>
      <c r="N106" s="315"/>
    </row>
    <row r="107" spans="8:14" x14ac:dyDescent="0.2">
      <c r="H107" s="315"/>
      <c r="I107" s="315"/>
      <c r="J107" s="315"/>
      <c r="K107" s="315"/>
      <c r="L107" s="315"/>
      <c r="M107" s="315"/>
      <c r="N107" s="315"/>
    </row>
    <row r="108" spans="8:14" x14ac:dyDescent="0.2">
      <c r="H108" s="315"/>
      <c r="I108" s="315"/>
      <c r="J108" s="315"/>
      <c r="K108" s="315"/>
      <c r="L108" s="315"/>
      <c r="M108" s="315"/>
      <c r="N108" s="315"/>
    </row>
    <row r="109" spans="8:14" x14ac:dyDescent="0.2">
      <c r="H109" s="315"/>
      <c r="I109" s="315"/>
      <c r="J109" s="315"/>
      <c r="K109" s="315"/>
      <c r="L109" s="315"/>
      <c r="M109" s="315"/>
      <c r="N109" s="315"/>
    </row>
    <row r="110" spans="8:14" x14ac:dyDescent="0.2">
      <c r="H110" s="315"/>
      <c r="I110" s="315"/>
      <c r="J110" s="315"/>
      <c r="K110" s="315"/>
      <c r="L110" s="315"/>
      <c r="M110" s="315"/>
      <c r="N110" s="315"/>
    </row>
    <row r="111" spans="8:14" x14ac:dyDescent="0.2">
      <c r="H111" s="315"/>
      <c r="I111" s="315"/>
      <c r="J111" s="315"/>
      <c r="K111" s="315"/>
      <c r="L111" s="315"/>
      <c r="M111" s="315"/>
      <c r="N111" s="315"/>
    </row>
    <row r="112" spans="8:14" x14ac:dyDescent="0.2">
      <c r="H112" s="315"/>
      <c r="I112" s="315"/>
      <c r="J112" s="315"/>
      <c r="K112" s="315"/>
      <c r="L112" s="315"/>
      <c r="M112" s="315"/>
      <c r="N112" s="315"/>
    </row>
    <row r="113" spans="8:14" x14ac:dyDescent="0.2">
      <c r="H113" s="315"/>
      <c r="I113" s="315"/>
      <c r="J113" s="315"/>
      <c r="K113" s="315"/>
      <c r="L113" s="315"/>
      <c r="M113" s="315"/>
      <c r="N113" s="315"/>
    </row>
    <row r="114" spans="8:14" x14ac:dyDescent="0.2">
      <c r="H114" s="315"/>
      <c r="I114" s="315"/>
      <c r="J114" s="315"/>
      <c r="K114" s="315"/>
      <c r="L114" s="315"/>
      <c r="M114" s="315"/>
      <c r="N114" s="315"/>
    </row>
    <row r="115" spans="8:14" x14ac:dyDescent="0.2">
      <c r="H115" s="315"/>
      <c r="I115" s="315"/>
      <c r="J115" s="315"/>
      <c r="K115" s="315"/>
      <c r="L115" s="315"/>
      <c r="M115" s="315"/>
      <c r="N115" s="315"/>
    </row>
    <row r="116" spans="8:14" x14ac:dyDescent="0.2">
      <c r="H116" s="315"/>
      <c r="I116" s="315"/>
      <c r="J116" s="315"/>
      <c r="K116" s="315"/>
      <c r="L116" s="315"/>
      <c r="M116" s="315"/>
      <c r="N116" s="315"/>
    </row>
    <row r="117" spans="8:14" x14ac:dyDescent="0.2">
      <c r="H117" s="315"/>
      <c r="I117" s="315"/>
      <c r="J117" s="315"/>
      <c r="K117" s="315"/>
      <c r="L117" s="315"/>
      <c r="M117" s="315"/>
      <c r="N117" s="315"/>
    </row>
    <row r="118" spans="8:14" x14ac:dyDescent="0.2">
      <c r="H118" s="315"/>
      <c r="I118" s="315"/>
      <c r="J118" s="315"/>
      <c r="K118" s="315"/>
      <c r="L118" s="315"/>
      <c r="M118" s="315"/>
      <c r="N118" s="315"/>
    </row>
    <row r="119" spans="8:14" x14ac:dyDescent="0.2">
      <c r="H119" s="315"/>
      <c r="I119" s="315"/>
      <c r="J119" s="315"/>
      <c r="K119" s="315"/>
      <c r="L119" s="315"/>
      <c r="M119" s="315"/>
      <c r="N119" s="315"/>
    </row>
    <row r="120" spans="8:14" x14ac:dyDescent="0.2">
      <c r="H120" s="315"/>
      <c r="I120" s="315"/>
      <c r="J120" s="315"/>
      <c r="K120" s="315"/>
      <c r="L120" s="315"/>
      <c r="M120" s="315"/>
      <c r="N120" s="315"/>
    </row>
    <row r="121" spans="8:14" x14ac:dyDescent="0.2">
      <c r="H121" s="315"/>
      <c r="I121" s="315"/>
      <c r="J121" s="315"/>
      <c r="K121" s="315"/>
      <c r="L121" s="315"/>
      <c r="M121" s="315"/>
      <c r="N121" s="315"/>
    </row>
    <row r="122" spans="8:14" x14ac:dyDescent="0.2">
      <c r="H122" s="315"/>
      <c r="I122" s="315"/>
      <c r="J122" s="315"/>
      <c r="K122" s="315"/>
      <c r="L122" s="315"/>
      <c r="M122" s="315"/>
      <c r="N122" s="315"/>
    </row>
    <row r="123" spans="8:14" x14ac:dyDescent="0.2">
      <c r="H123" s="315"/>
      <c r="I123" s="315"/>
      <c r="J123" s="315"/>
      <c r="K123" s="315"/>
      <c r="L123" s="315"/>
      <c r="M123" s="315"/>
      <c r="N123" s="315"/>
    </row>
    <row r="124" spans="8:14" x14ac:dyDescent="0.2">
      <c r="H124" s="315"/>
      <c r="I124" s="315"/>
      <c r="J124" s="315"/>
      <c r="K124" s="315"/>
      <c r="L124" s="315"/>
      <c r="M124" s="315"/>
      <c r="N124" s="315"/>
    </row>
    <row r="125" spans="8:14" x14ac:dyDescent="0.2">
      <c r="H125" s="315"/>
      <c r="I125" s="315"/>
      <c r="J125" s="315"/>
      <c r="K125" s="315"/>
      <c r="L125" s="315"/>
      <c r="M125" s="315"/>
      <c r="N125" s="315"/>
    </row>
    <row r="126" spans="8:14" x14ac:dyDescent="0.2">
      <c r="H126" s="315"/>
      <c r="I126" s="315"/>
      <c r="J126" s="315"/>
      <c r="K126" s="315"/>
      <c r="L126" s="315"/>
      <c r="M126" s="315"/>
      <c r="N126" s="315"/>
    </row>
    <row r="127" spans="8:14" x14ac:dyDescent="0.2">
      <c r="H127" s="315"/>
      <c r="I127" s="315"/>
      <c r="J127" s="315"/>
      <c r="K127" s="315"/>
      <c r="L127" s="315"/>
      <c r="M127" s="315"/>
      <c r="N127" s="315"/>
    </row>
    <row r="128" spans="8:14" x14ac:dyDescent="0.2">
      <c r="H128" s="315"/>
      <c r="I128" s="315"/>
      <c r="J128" s="315"/>
      <c r="K128" s="315"/>
      <c r="L128" s="315"/>
      <c r="M128" s="315"/>
      <c r="N128" s="315"/>
    </row>
    <row r="129" spans="8:14" x14ac:dyDescent="0.2">
      <c r="H129" s="315"/>
      <c r="I129" s="315"/>
      <c r="J129" s="315"/>
      <c r="K129" s="315"/>
      <c r="L129" s="315"/>
      <c r="M129" s="315"/>
      <c r="N129" s="315"/>
    </row>
    <row r="130" spans="8:14" x14ac:dyDescent="0.2">
      <c r="H130" s="315"/>
      <c r="I130" s="315"/>
      <c r="J130" s="315"/>
      <c r="K130" s="315"/>
      <c r="L130" s="315"/>
      <c r="M130" s="315"/>
      <c r="N130" s="315"/>
    </row>
    <row r="131" spans="8:14" x14ac:dyDescent="0.2">
      <c r="H131" s="315"/>
      <c r="I131" s="315"/>
      <c r="J131" s="315"/>
      <c r="K131" s="315"/>
      <c r="L131" s="315"/>
      <c r="M131" s="315"/>
      <c r="N131" s="315"/>
    </row>
    <row r="132" spans="8:14" x14ac:dyDescent="0.2">
      <c r="H132" s="315"/>
      <c r="I132" s="315"/>
      <c r="J132" s="315"/>
      <c r="K132" s="315"/>
      <c r="L132" s="315"/>
      <c r="M132" s="315"/>
      <c r="N132" s="315"/>
    </row>
    <row r="133" spans="8:14" x14ac:dyDescent="0.2">
      <c r="H133" s="315"/>
      <c r="I133" s="315"/>
      <c r="J133" s="315"/>
      <c r="K133" s="315"/>
      <c r="L133" s="315"/>
      <c r="M133" s="315"/>
      <c r="N133" s="315"/>
    </row>
    <row r="134" spans="8:14" x14ac:dyDescent="0.2">
      <c r="H134" s="315"/>
      <c r="I134" s="315"/>
      <c r="J134" s="315"/>
      <c r="K134" s="315"/>
      <c r="L134" s="315"/>
      <c r="M134" s="315"/>
      <c r="N134" s="315"/>
    </row>
    <row r="135" spans="8:14" x14ac:dyDescent="0.2">
      <c r="H135" s="315"/>
      <c r="I135" s="315"/>
      <c r="J135" s="315"/>
      <c r="K135" s="315"/>
      <c r="L135" s="315"/>
      <c r="M135" s="315"/>
      <c r="N135" s="315"/>
    </row>
    <row r="136" spans="8:14" x14ac:dyDescent="0.2">
      <c r="H136" s="315"/>
      <c r="I136" s="315"/>
      <c r="J136" s="315"/>
      <c r="K136" s="315"/>
      <c r="L136" s="315"/>
      <c r="M136" s="315"/>
      <c r="N136" s="315"/>
    </row>
    <row r="137" spans="8:14" x14ac:dyDescent="0.2">
      <c r="H137" s="315"/>
      <c r="I137" s="315"/>
      <c r="J137" s="315"/>
      <c r="K137" s="315"/>
      <c r="L137" s="315"/>
      <c r="M137" s="315"/>
      <c r="N137" s="315"/>
    </row>
    <row r="138" spans="8:14" x14ac:dyDescent="0.2">
      <c r="H138" s="315"/>
      <c r="I138" s="315"/>
      <c r="J138" s="315"/>
      <c r="K138" s="315"/>
      <c r="L138" s="315"/>
      <c r="M138" s="315"/>
      <c r="N138" s="315"/>
    </row>
    <row r="139" spans="8:14" x14ac:dyDescent="0.2">
      <c r="H139" s="315"/>
      <c r="I139" s="315"/>
      <c r="J139" s="315"/>
      <c r="K139" s="315"/>
      <c r="L139" s="315"/>
      <c r="M139" s="315"/>
      <c r="N139" s="315"/>
    </row>
    <row r="140" spans="8:14" x14ac:dyDescent="0.2">
      <c r="H140" s="315"/>
      <c r="I140" s="315"/>
      <c r="J140" s="315"/>
      <c r="K140" s="315"/>
      <c r="L140" s="315"/>
      <c r="M140" s="315"/>
      <c r="N140" s="315"/>
    </row>
    <row r="141" spans="8:14" x14ac:dyDescent="0.2">
      <c r="H141" s="315"/>
      <c r="I141" s="315"/>
      <c r="J141" s="315"/>
      <c r="K141" s="315"/>
      <c r="L141" s="315"/>
      <c r="M141" s="315"/>
      <c r="N141" s="315"/>
    </row>
    <row r="142" spans="8:14" x14ac:dyDescent="0.2">
      <c r="H142" s="315"/>
      <c r="I142" s="315"/>
      <c r="J142" s="315"/>
      <c r="K142" s="315"/>
      <c r="L142" s="315"/>
      <c r="M142" s="315"/>
      <c r="N142" s="315"/>
    </row>
    <row r="143" spans="8:14" x14ac:dyDescent="0.2">
      <c r="H143" s="315"/>
      <c r="I143" s="315"/>
      <c r="J143" s="315"/>
      <c r="K143" s="315"/>
      <c r="L143" s="315"/>
      <c r="M143" s="315"/>
      <c r="N143" s="315"/>
    </row>
    <row r="144" spans="8:14" x14ac:dyDescent="0.2">
      <c r="H144" s="315"/>
      <c r="I144" s="315"/>
      <c r="J144" s="315"/>
      <c r="K144" s="315"/>
      <c r="L144" s="315"/>
      <c r="M144" s="315"/>
      <c r="N144" s="315"/>
    </row>
    <row r="145" spans="8:14" x14ac:dyDescent="0.2">
      <c r="H145" s="315"/>
      <c r="I145" s="315"/>
      <c r="J145" s="315"/>
      <c r="K145" s="315"/>
      <c r="L145" s="315"/>
      <c r="M145" s="315"/>
      <c r="N145" s="315"/>
    </row>
    <row r="146" spans="8:14" x14ac:dyDescent="0.2">
      <c r="H146" s="315"/>
      <c r="I146" s="315"/>
      <c r="J146" s="315"/>
      <c r="K146" s="315"/>
      <c r="L146" s="315"/>
      <c r="M146" s="315"/>
      <c r="N146" s="315"/>
    </row>
    <row r="147" spans="8:14" x14ac:dyDescent="0.2">
      <c r="H147" s="315"/>
      <c r="I147" s="315"/>
      <c r="J147" s="315"/>
      <c r="K147" s="315"/>
      <c r="L147" s="315"/>
      <c r="M147" s="315"/>
      <c r="N147" s="315"/>
    </row>
    <row r="148" spans="8:14" x14ac:dyDescent="0.2">
      <c r="H148" s="315"/>
      <c r="I148" s="315"/>
      <c r="J148" s="315"/>
      <c r="K148" s="315"/>
      <c r="L148" s="315"/>
      <c r="M148" s="315"/>
      <c r="N148" s="315"/>
    </row>
    <row r="149" spans="8:14" x14ac:dyDescent="0.2">
      <c r="H149" s="315"/>
      <c r="I149" s="315"/>
      <c r="J149" s="315"/>
      <c r="K149" s="315"/>
      <c r="L149" s="315"/>
      <c r="M149" s="315"/>
      <c r="N149" s="315"/>
    </row>
    <row r="150" spans="8:14" x14ac:dyDescent="0.2">
      <c r="H150" s="315"/>
      <c r="I150" s="315"/>
      <c r="J150" s="315"/>
      <c r="K150" s="315"/>
      <c r="L150" s="315"/>
      <c r="M150" s="315"/>
      <c r="N150" s="315"/>
    </row>
    <row r="151" spans="8:14" x14ac:dyDescent="0.2">
      <c r="H151" s="315"/>
      <c r="I151" s="315"/>
      <c r="J151" s="315"/>
      <c r="K151" s="315"/>
      <c r="L151" s="315"/>
      <c r="M151" s="315"/>
      <c r="N151" s="315"/>
    </row>
    <row r="152" spans="8:14" x14ac:dyDescent="0.2">
      <c r="H152" s="315"/>
      <c r="I152" s="315"/>
      <c r="J152" s="315"/>
      <c r="K152" s="315"/>
      <c r="L152" s="315"/>
      <c r="M152" s="315"/>
      <c r="N152" s="315"/>
    </row>
    <row r="153" spans="8:14" x14ac:dyDescent="0.2">
      <c r="H153" s="315"/>
      <c r="I153" s="315"/>
      <c r="J153" s="315"/>
      <c r="K153" s="315"/>
      <c r="L153" s="315"/>
      <c r="M153" s="315"/>
      <c r="N153" s="315"/>
    </row>
    <row r="154" spans="8:14" x14ac:dyDescent="0.2">
      <c r="H154" s="315"/>
      <c r="I154" s="315"/>
      <c r="J154" s="315"/>
      <c r="K154" s="315"/>
      <c r="L154" s="315"/>
      <c r="M154" s="315"/>
      <c r="N154" s="315"/>
    </row>
    <row r="155" spans="8:14" x14ac:dyDescent="0.2">
      <c r="H155" s="315"/>
      <c r="I155" s="315"/>
      <c r="J155" s="315"/>
      <c r="K155" s="315"/>
      <c r="L155" s="315"/>
      <c r="M155" s="315"/>
      <c r="N155" s="315"/>
    </row>
    <row r="156" spans="8:14" x14ac:dyDescent="0.2">
      <c r="H156" s="315"/>
      <c r="I156" s="315"/>
      <c r="J156" s="315"/>
      <c r="K156" s="315"/>
      <c r="L156" s="315"/>
      <c r="M156" s="315"/>
      <c r="N156" s="315"/>
    </row>
    <row r="157" spans="8:14" x14ac:dyDescent="0.2">
      <c r="H157" s="315"/>
      <c r="I157" s="315"/>
      <c r="J157" s="315"/>
      <c r="K157" s="315"/>
      <c r="L157" s="315"/>
      <c r="M157" s="315"/>
      <c r="N157" s="315"/>
    </row>
    <row r="158" spans="8:14" x14ac:dyDescent="0.2">
      <c r="H158" s="315"/>
      <c r="I158" s="315"/>
      <c r="J158" s="315"/>
      <c r="K158" s="315"/>
      <c r="L158" s="315"/>
      <c r="M158" s="315"/>
      <c r="N158" s="315"/>
    </row>
    <row r="159" spans="8:14" x14ac:dyDescent="0.2">
      <c r="H159" s="315"/>
      <c r="I159" s="315"/>
      <c r="J159" s="315"/>
      <c r="K159" s="315"/>
      <c r="L159" s="315"/>
      <c r="M159" s="315"/>
      <c r="N159" s="315"/>
    </row>
    <row r="160" spans="8:14" x14ac:dyDescent="0.2">
      <c r="H160" s="315"/>
      <c r="I160" s="315"/>
      <c r="J160" s="315"/>
      <c r="K160" s="315"/>
      <c r="L160" s="315"/>
      <c r="M160" s="315"/>
      <c r="N160" s="315"/>
    </row>
    <row r="161" spans="8:14" x14ac:dyDescent="0.2">
      <c r="H161" s="315"/>
      <c r="I161" s="315"/>
      <c r="J161" s="315"/>
      <c r="K161" s="315"/>
      <c r="L161" s="315"/>
      <c r="M161" s="315"/>
      <c r="N161" s="315"/>
    </row>
    <row r="162" spans="8:14" x14ac:dyDescent="0.2">
      <c r="H162" s="315"/>
      <c r="I162" s="315"/>
      <c r="J162" s="315"/>
      <c r="K162" s="315"/>
      <c r="L162" s="315"/>
      <c r="M162" s="315"/>
      <c r="N162" s="315"/>
    </row>
    <row r="163" spans="8:14" x14ac:dyDescent="0.2">
      <c r="H163" s="315"/>
      <c r="I163" s="315"/>
      <c r="J163" s="315"/>
      <c r="K163" s="315"/>
      <c r="L163" s="315"/>
      <c r="M163" s="315"/>
      <c r="N163" s="315"/>
    </row>
    <row r="164" spans="8:14" x14ac:dyDescent="0.2">
      <c r="H164" s="315"/>
      <c r="I164" s="315"/>
      <c r="J164" s="315"/>
      <c r="K164" s="315"/>
      <c r="L164" s="315"/>
      <c r="M164" s="315"/>
      <c r="N164" s="315"/>
    </row>
    <row r="165" spans="8:14" x14ac:dyDescent="0.2">
      <c r="H165" s="315"/>
      <c r="I165" s="315"/>
      <c r="J165" s="315"/>
      <c r="K165" s="315"/>
      <c r="L165" s="315"/>
      <c r="M165" s="315"/>
      <c r="N165" s="315"/>
    </row>
    <row r="166" spans="8:14" x14ac:dyDescent="0.2">
      <c r="H166" s="315"/>
      <c r="I166" s="315"/>
      <c r="J166" s="315"/>
      <c r="K166" s="315"/>
      <c r="L166" s="315"/>
      <c r="M166" s="315"/>
      <c r="N166" s="315"/>
    </row>
    <row r="167" spans="8:14" x14ac:dyDescent="0.2">
      <c r="H167" s="315"/>
      <c r="I167" s="315"/>
      <c r="J167" s="315"/>
      <c r="K167" s="315"/>
      <c r="L167" s="315"/>
      <c r="M167" s="315"/>
      <c r="N167" s="315"/>
    </row>
    <row r="168" spans="8:14" x14ac:dyDescent="0.2">
      <c r="H168" s="315"/>
      <c r="I168" s="315"/>
      <c r="J168" s="315"/>
      <c r="K168" s="315"/>
      <c r="L168" s="315"/>
      <c r="M168" s="315"/>
      <c r="N168" s="315"/>
    </row>
    <row r="169" spans="8:14" x14ac:dyDescent="0.2">
      <c r="H169" s="315"/>
      <c r="I169" s="315"/>
      <c r="J169" s="315"/>
      <c r="K169" s="315"/>
      <c r="L169" s="315"/>
      <c r="M169" s="315"/>
      <c r="N169" s="315"/>
    </row>
    <row r="170" spans="8:14" x14ac:dyDescent="0.2">
      <c r="H170" s="315"/>
      <c r="I170" s="315"/>
      <c r="J170" s="315"/>
      <c r="K170" s="315"/>
      <c r="L170" s="315"/>
      <c r="M170" s="315"/>
      <c r="N170" s="315"/>
    </row>
    <row r="171" spans="8:14" x14ac:dyDescent="0.2">
      <c r="H171" s="315"/>
      <c r="I171" s="315"/>
      <c r="J171" s="315"/>
      <c r="K171" s="315"/>
      <c r="L171" s="315"/>
      <c r="M171" s="315"/>
      <c r="N171" s="315"/>
    </row>
    <row r="172" spans="8:14" x14ac:dyDescent="0.2">
      <c r="H172" s="315"/>
      <c r="I172" s="315"/>
      <c r="J172" s="315"/>
      <c r="K172" s="315"/>
      <c r="L172" s="315"/>
      <c r="M172" s="315"/>
      <c r="N172" s="315"/>
    </row>
    <row r="173" spans="8:14" x14ac:dyDescent="0.2">
      <c r="H173" s="315"/>
      <c r="I173" s="315"/>
      <c r="J173" s="315"/>
      <c r="K173" s="315"/>
      <c r="L173" s="315"/>
      <c r="M173" s="315"/>
      <c r="N173" s="315"/>
    </row>
    <row r="174" spans="8:14" x14ac:dyDescent="0.2">
      <c r="H174" s="315"/>
      <c r="I174" s="315"/>
      <c r="J174" s="315"/>
      <c r="K174" s="315"/>
      <c r="L174" s="315"/>
      <c r="M174" s="315"/>
      <c r="N174" s="315"/>
    </row>
    <row r="175" spans="8:14" x14ac:dyDescent="0.2">
      <c r="H175" s="315"/>
      <c r="I175" s="315"/>
      <c r="J175" s="315"/>
      <c r="K175" s="315"/>
      <c r="L175" s="315"/>
      <c r="M175" s="315"/>
      <c r="N175" s="315"/>
    </row>
    <row r="176" spans="8:14" x14ac:dyDescent="0.2">
      <c r="H176" s="315"/>
      <c r="I176" s="315"/>
      <c r="J176" s="315"/>
      <c r="K176" s="315"/>
      <c r="L176" s="315"/>
      <c r="M176" s="315"/>
      <c r="N176" s="315"/>
    </row>
    <row r="177" spans="8:14" x14ac:dyDescent="0.2">
      <c r="H177" s="315"/>
      <c r="I177" s="315"/>
      <c r="J177" s="315"/>
      <c r="K177" s="315"/>
      <c r="L177" s="315"/>
      <c r="M177" s="315"/>
      <c r="N177" s="315"/>
    </row>
    <row r="178" spans="8:14" x14ac:dyDescent="0.2">
      <c r="H178" s="315"/>
      <c r="I178" s="315"/>
      <c r="J178" s="315"/>
      <c r="K178" s="315"/>
      <c r="L178" s="315"/>
      <c r="M178" s="315"/>
      <c r="N178" s="315"/>
    </row>
    <row r="179" spans="8:14" x14ac:dyDescent="0.2">
      <c r="H179" s="315"/>
      <c r="I179" s="315"/>
      <c r="J179" s="315"/>
      <c r="K179" s="315"/>
      <c r="L179" s="315"/>
      <c r="M179" s="315"/>
      <c r="N179" s="315"/>
    </row>
    <row r="180" spans="8:14" x14ac:dyDescent="0.2">
      <c r="H180" s="315"/>
      <c r="I180" s="315"/>
      <c r="J180" s="315"/>
      <c r="K180" s="315"/>
      <c r="L180" s="315"/>
      <c r="M180" s="315"/>
      <c r="N180" s="315"/>
    </row>
    <row r="181" spans="8:14" x14ac:dyDescent="0.2">
      <c r="H181" s="315"/>
      <c r="I181" s="315"/>
      <c r="J181" s="315"/>
      <c r="K181" s="315"/>
      <c r="L181" s="315"/>
      <c r="M181" s="315"/>
      <c r="N181" s="315"/>
    </row>
    <row r="182" spans="8:14" x14ac:dyDescent="0.2">
      <c r="H182" s="315"/>
      <c r="I182" s="315"/>
      <c r="J182" s="315"/>
      <c r="K182" s="315"/>
      <c r="L182" s="315"/>
      <c r="M182" s="315"/>
      <c r="N182" s="315"/>
    </row>
    <row r="183" spans="8:14" x14ac:dyDescent="0.2">
      <c r="H183" s="315"/>
      <c r="I183" s="315"/>
      <c r="J183" s="315"/>
      <c r="K183" s="315"/>
      <c r="L183" s="315"/>
      <c r="M183" s="315"/>
      <c r="N183" s="315"/>
    </row>
    <row r="184" spans="8:14" x14ac:dyDescent="0.2">
      <c r="H184" s="315"/>
      <c r="I184" s="315"/>
      <c r="J184" s="315"/>
      <c r="K184" s="315"/>
      <c r="L184" s="315"/>
      <c r="M184" s="315"/>
      <c r="N184" s="315"/>
    </row>
    <row r="185" spans="8:14" x14ac:dyDescent="0.2">
      <c r="H185" s="315"/>
      <c r="I185" s="315"/>
      <c r="J185" s="315"/>
      <c r="K185" s="315"/>
      <c r="L185" s="315"/>
      <c r="M185" s="315"/>
      <c r="N185" s="315"/>
    </row>
    <row r="186" spans="8:14" x14ac:dyDescent="0.2">
      <c r="H186" s="315"/>
      <c r="I186" s="315"/>
      <c r="J186" s="315"/>
      <c r="K186" s="315"/>
      <c r="L186" s="315"/>
      <c r="M186" s="315"/>
      <c r="N186" s="315"/>
    </row>
    <row r="187" spans="8:14" x14ac:dyDescent="0.2">
      <c r="H187" s="315"/>
      <c r="I187" s="315"/>
      <c r="J187" s="315"/>
      <c r="K187" s="315"/>
      <c r="L187" s="315"/>
      <c r="M187" s="315"/>
      <c r="N187" s="315"/>
    </row>
    <row r="188" spans="8:14" x14ac:dyDescent="0.2">
      <c r="H188" s="315"/>
      <c r="I188" s="315"/>
      <c r="J188" s="315"/>
      <c r="K188" s="315"/>
      <c r="L188" s="315"/>
      <c r="M188" s="315"/>
      <c r="N188" s="315"/>
    </row>
    <row r="189" spans="8:14" x14ac:dyDescent="0.2">
      <c r="H189" s="315"/>
      <c r="I189" s="315"/>
      <c r="J189" s="315"/>
      <c r="K189" s="315"/>
      <c r="L189" s="315"/>
      <c r="M189" s="315"/>
      <c r="N189" s="315"/>
    </row>
    <row r="190" spans="8:14" x14ac:dyDescent="0.2">
      <c r="H190" s="315"/>
      <c r="I190" s="315"/>
      <c r="J190" s="315"/>
      <c r="K190" s="315"/>
      <c r="L190" s="315"/>
      <c r="M190" s="315"/>
      <c r="N190" s="315"/>
    </row>
    <row r="191" spans="8:14" x14ac:dyDescent="0.2">
      <c r="H191" s="315"/>
      <c r="I191" s="315"/>
      <c r="J191" s="315"/>
      <c r="K191" s="315"/>
      <c r="L191" s="315"/>
      <c r="M191" s="315"/>
      <c r="N191" s="315"/>
    </row>
    <row r="192" spans="8:14" x14ac:dyDescent="0.2">
      <c r="H192" s="315"/>
      <c r="I192" s="315"/>
      <c r="J192" s="315"/>
      <c r="K192" s="315"/>
      <c r="L192" s="315"/>
      <c r="M192" s="315"/>
      <c r="N192" s="315"/>
    </row>
    <row r="193" spans="8:14" x14ac:dyDescent="0.2">
      <c r="H193" s="315"/>
      <c r="I193" s="315"/>
      <c r="J193" s="315"/>
      <c r="K193" s="315"/>
      <c r="L193" s="315"/>
      <c r="M193" s="315"/>
      <c r="N193" s="315"/>
    </row>
    <row r="194" spans="8:14" x14ac:dyDescent="0.2">
      <c r="H194" s="315"/>
      <c r="I194" s="315"/>
      <c r="J194" s="315"/>
      <c r="K194" s="315"/>
      <c r="L194" s="315"/>
      <c r="M194" s="315"/>
      <c r="N194" s="315"/>
    </row>
    <row r="195" spans="8:14" x14ac:dyDescent="0.2">
      <c r="H195" s="315"/>
      <c r="I195" s="315"/>
      <c r="J195" s="315"/>
      <c r="K195" s="315"/>
      <c r="L195" s="315"/>
      <c r="M195" s="315"/>
      <c r="N195" s="315"/>
    </row>
    <row r="196" spans="8:14" x14ac:dyDescent="0.2">
      <c r="H196" s="315"/>
      <c r="I196" s="315"/>
      <c r="J196" s="315"/>
      <c r="K196" s="315"/>
      <c r="L196" s="315"/>
      <c r="M196" s="315"/>
      <c r="N196" s="315"/>
    </row>
    <row r="197" spans="8:14" x14ac:dyDescent="0.2">
      <c r="H197" s="315"/>
      <c r="I197" s="315"/>
      <c r="J197" s="315"/>
      <c r="K197" s="315"/>
      <c r="L197" s="315"/>
      <c r="M197" s="315"/>
      <c r="N197" s="315"/>
    </row>
    <row r="198" spans="8:14" x14ac:dyDescent="0.2">
      <c r="H198" s="315"/>
      <c r="I198" s="315"/>
      <c r="J198" s="315"/>
      <c r="K198" s="315"/>
      <c r="L198" s="315"/>
      <c r="M198" s="315"/>
      <c r="N198" s="315"/>
    </row>
    <row r="199" spans="8:14" x14ac:dyDescent="0.2">
      <c r="H199" s="315"/>
      <c r="I199" s="315"/>
      <c r="J199" s="315"/>
      <c r="K199" s="315"/>
      <c r="L199" s="315"/>
      <c r="M199" s="315"/>
      <c r="N199" s="315"/>
    </row>
    <row r="200" spans="8:14" x14ac:dyDescent="0.2">
      <c r="H200" s="315"/>
      <c r="I200" s="315"/>
      <c r="J200" s="315"/>
      <c r="K200" s="315"/>
      <c r="L200" s="315"/>
      <c r="M200" s="315"/>
      <c r="N200" s="315"/>
    </row>
    <row r="201" spans="8:14" x14ac:dyDescent="0.2">
      <c r="H201" s="315"/>
      <c r="I201" s="315"/>
      <c r="J201" s="315"/>
      <c r="K201" s="315"/>
      <c r="L201" s="315"/>
      <c r="M201" s="315"/>
      <c r="N201" s="31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zoomScaleNormal="100" workbookViewId="0">
      <pane ySplit="2" topLeftCell="A475" activePane="bottomLeft" state="frozen"/>
      <selection activeCell="H10" sqref="H10"/>
      <selection pane="bottomLeft" activeCell="H10" sqref="H10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928</v>
      </c>
      <c r="B2" s="189" t="s">
        <v>923</v>
      </c>
      <c r="C2" s="189" t="s">
        <v>927</v>
      </c>
      <c r="D2" s="190" t="s">
        <v>242</v>
      </c>
      <c r="E2" s="191" t="s">
        <v>47</v>
      </c>
      <c r="F2" s="192"/>
      <c r="G2" s="192" t="s">
        <v>924</v>
      </c>
      <c r="H2" s="192" t="s">
        <v>925</v>
      </c>
      <c r="I2" s="192"/>
      <c r="J2" s="192"/>
      <c r="K2" s="193"/>
      <c r="L2" s="193"/>
      <c r="M2" s="194" t="s">
        <v>946</v>
      </c>
      <c r="N2" s="195"/>
      <c r="O2" s="196" t="s">
        <v>236</v>
      </c>
      <c r="Q2" s="186" t="s">
        <v>241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317</v>
      </c>
      <c r="F3" s="152">
        <v>25001</v>
      </c>
      <c r="G3" s="152"/>
      <c r="H3" s="152" t="s">
        <v>316</v>
      </c>
      <c r="I3" s="152" t="s">
        <v>318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317</v>
      </c>
      <c r="F4" s="152">
        <v>25002</v>
      </c>
      <c r="G4" s="152"/>
      <c r="H4" s="152" t="s">
        <v>316</v>
      </c>
      <c r="I4" s="152" t="s">
        <v>322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323</v>
      </c>
      <c r="F5" s="152">
        <v>25003</v>
      </c>
      <c r="G5" s="152"/>
      <c r="H5" s="152" t="s">
        <v>316</v>
      </c>
      <c r="I5" s="152" t="s">
        <v>324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323</v>
      </c>
      <c r="F6" s="152">
        <v>25004</v>
      </c>
      <c r="G6" s="152"/>
      <c r="H6" s="152" t="s">
        <v>316</v>
      </c>
      <c r="I6" s="152" t="s">
        <v>325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326</v>
      </c>
      <c r="F7" s="152">
        <v>25005</v>
      </c>
      <c r="G7" s="152"/>
      <c r="H7" s="152" t="s">
        <v>316</v>
      </c>
      <c r="I7" s="152" t="s">
        <v>327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326</v>
      </c>
      <c r="F8" s="152">
        <v>25006</v>
      </c>
      <c r="G8" s="152"/>
      <c r="H8" s="152" t="s">
        <v>316</v>
      </c>
      <c r="I8" s="152" t="s">
        <v>328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329</v>
      </c>
      <c r="F9" s="152">
        <v>25007</v>
      </c>
      <c r="G9" s="152"/>
      <c r="H9" s="152" t="s">
        <v>316</v>
      </c>
      <c r="I9" s="152" t="s">
        <v>330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329</v>
      </c>
      <c r="F10" s="152">
        <v>25008</v>
      </c>
      <c r="G10" s="152"/>
      <c r="H10" s="152" t="s">
        <v>316</v>
      </c>
      <c r="I10" s="152" t="s">
        <v>332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329</v>
      </c>
      <c r="F11" s="152">
        <v>25009</v>
      </c>
      <c r="G11" s="152"/>
      <c r="H11" s="152" t="s">
        <v>316</v>
      </c>
      <c r="I11" s="152" t="s">
        <v>331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333</v>
      </c>
      <c r="F12" s="152">
        <v>25010</v>
      </c>
      <c r="G12" s="152"/>
      <c r="H12" s="152" t="s">
        <v>316</v>
      </c>
      <c r="I12" s="152" t="s">
        <v>334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333</v>
      </c>
      <c r="F13" s="152">
        <v>25011</v>
      </c>
      <c r="G13" s="152"/>
      <c r="H13" s="152" t="s">
        <v>316</v>
      </c>
      <c r="I13" s="152" t="s">
        <v>335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336</v>
      </c>
      <c r="F14" s="152">
        <v>25012</v>
      </c>
      <c r="G14" s="152"/>
      <c r="H14" s="152" t="s">
        <v>316</v>
      </c>
      <c r="I14" s="152" t="s">
        <v>337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336</v>
      </c>
      <c r="F15" s="152">
        <v>25013</v>
      </c>
      <c r="G15" s="152"/>
      <c r="H15" s="152" t="s">
        <v>316</v>
      </c>
      <c r="I15" s="152" t="s">
        <v>338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336</v>
      </c>
      <c r="F16" s="152">
        <v>25014</v>
      </c>
      <c r="G16" s="152"/>
      <c r="H16" s="152" t="s">
        <v>316</v>
      </c>
      <c r="I16" s="152" t="s">
        <v>339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340</v>
      </c>
      <c r="F17" s="152">
        <v>25015</v>
      </c>
      <c r="G17" s="152"/>
      <c r="H17" s="152" t="s">
        <v>316</v>
      </c>
      <c r="I17" s="152" t="s">
        <v>341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340</v>
      </c>
      <c r="F18" s="152">
        <v>25016</v>
      </c>
      <c r="G18" s="152"/>
      <c r="H18" s="152" t="s">
        <v>316</v>
      </c>
      <c r="I18" s="152" t="s">
        <v>342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343</v>
      </c>
      <c r="F19" s="152">
        <v>25017</v>
      </c>
      <c r="G19" s="152"/>
      <c r="H19" s="152" t="s">
        <v>316</v>
      </c>
      <c r="I19" s="152" t="s">
        <v>344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343</v>
      </c>
      <c r="F20" s="152">
        <v>25018</v>
      </c>
      <c r="G20" s="152"/>
      <c r="H20" s="152" t="s">
        <v>316</v>
      </c>
      <c r="I20" s="152" t="s">
        <v>347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343</v>
      </c>
      <c r="F21" s="152">
        <v>25019</v>
      </c>
      <c r="G21" s="152"/>
      <c r="H21" s="152" t="s">
        <v>316</v>
      </c>
      <c r="I21" s="152" t="s">
        <v>345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343</v>
      </c>
      <c r="F22" s="152">
        <v>25020</v>
      </c>
      <c r="G22" s="152"/>
      <c r="H22" s="152" t="s">
        <v>316</v>
      </c>
      <c r="I22" s="152" t="s">
        <v>346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348</v>
      </c>
      <c r="F23" s="152">
        <v>25021</v>
      </c>
      <c r="G23" s="152"/>
      <c r="H23" s="152" t="s">
        <v>316</v>
      </c>
      <c r="I23" s="152" t="s">
        <v>349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348</v>
      </c>
      <c r="F24" s="152">
        <v>25022</v>
      </c>
      <c r="G24" s="152"/>
      <c r="H24" s="152" t="s">
        <v>316</v>
      </c>
      <c r="I24" s="152" t="s">
        <v>350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351</v>
      </c>
      <c r="F25" s="152">
        <v>25023</v>
      </c>
      <c r="G25" s="152"/>
      <c r="H25" s="152" t="s">
        <v>316</v>
      </c>
      <c r="I25" s="152" t="s">
        <v>352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351</v>
      </c>
      <c r="F26" s="152">
        <v>25024</v>
      </c>
      <c r="G26" s="152"/>
      <c r="H26" s="152" t="s">
        <v>316</v>
      </c>
      <c r="I26" s="152" t="s">
        <v>353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354</v>
      </c>
      <c r="F27" s="152">
        <v>25025</v>
      </c>
      <c r="G27" s="152"/>
      <c r="H27" s="152" t="s">
        <v>316</v>
      </c>
      <c r="I27" s="152" t="s">
        <v>355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354</v>
      </c>
      <c r="F28" s="152">
        <v>25026</v>
      </c>
      <c r="G28" s="152"/>
      <c r="H28" s="152" t="s">
        <v>316</v>
      </c>
      <c r="I28" s="152" t="s">
        <v>356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357</v>
      </c>
      <c r="F29" s="152">
        <v>25027</v>
      </c>
      <c r="G29" s="152"/>
      <c r="H29" s="152" t="s">
        <v>316</v>
      </c>
      <c r="I29" s="152" t="s">
        <v>358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359</v>
      </c>
      <c r="F30" s="152">
        <v>25028</v>
      </c>
      <c r="G30" s="152"/>
      <c r="H30" s="152" t="s">
        <v>316</v>
      </c>
      <c r="I30" s="152" t="s">
        <v>360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361</v>
      </c>
      <c r="F31" s="152">
        <v>25029</v>
      </c>
      <c r="G31" s="152"/>
      <c r="H31" s="152" t="s">
        <v>316</v>
      </c>
      <c r="I31" s="152" t="s">
        <v>362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361</v>
      </c>
      <c r="F32" s="152">
        <v>25030</v>
      </c>
      <c r="G32" s="152"/>
      <c r="H32" s="152" t="s">
        <v>316</v>
      </c>
      <c r="I32" s="152" t="s">
        <v>363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364</v>
      </c>
      <c r="F33" s="152">
        <v>25031</v>
      </c>
      <c r="G33" s="152"/>
      <c r="H33" s="152" t="s">
        <v>316</v>
      </c>
      <c r="I33" s="152" t="s">
        <v>365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364</v>
      </c>
      <c r="F34" s="152">
        <v>25032</v>
      </c>
      <c r="G34" s="152"/>
      <c r="H34" s="152" t="s">
        <v>316</v>
      </c>
      <c r="I34" s="152" t="s">
        <v>367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364</v>
      </c>
      <c r="F35" s="152">
        <v>25033</v>
      </c>
      <c r="G35" s="152"/>
      <c r="H35" s="152" t="s">
        <v>316</v>
      </c>
      <c r="I35" s="152" t="s">
        <v>368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364</v>
      </c>
      <c r="F36" s="152">
        <v>25034</v>
      </c>
      <c r="G36" s="152"/>
      <c r="H36" s="152" t="s">
        <v>316</v>
      </c>
      <c r="I36" s="152" t="s">
        <v>369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364</v>
      </c>
      <c r="F37" s="152">
        <v>25035</v>
      </c>
      <c r="G37" s="152"/>
      <c r="H37" s="152" t="s">
        <v>316</v>
      </c>
      <c r="I37" s="152" t="s">
        <v>366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370</v>
      </c>
      <c r="F38" s="152">
        <v>25036</v>
      </c>
      <c r="G38" s="152"/>
      <c r="H38" s="152" t="s">
        <v>316</v>
      </c>
      <c r="I38" s="152" t="s">
        <v>371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372</v>
      </c>
      <c r="F39" s="152">
        <v>25037</v>
      </c>
      <c r="G39" s="152"/>
      <c r="H39" s="152" t="s">
        <v>316</v>
      </c>
      <c r="I39" s="152" t="s">
        <v>373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372</v>
      </c>
      <c r="F40" s="152">
        <v>25038</v>
      </c>
      <c r="G40" s="152"/>
      <c r="H40" s="152" t="s">
        <v>316</v>
      </c>
      <c r="I40" s="152" t="s">
        <v>374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375</v>
      </c>
      <c r="F41" s="152">
        <v>25039</v>
      </c>
      <c r="G41" s="152"/>
      <c r="H41" s="152" t="s">
        <v>316</v>
      </c>
      <c r="I41" s="152" t="s">
        <v>376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375</v>
      </c>
      <c r="F42" s="152">
        <v>25040</v>
      </c>
      <c r="G42" s="152"/>
      <c r="H42" s="152" t="s">
        <v>316</v>
      </c>
      <c r="I42" s="152" t="s">
        <v>377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317</v>
      </c>
      <c r="F43" s="152">
        <v>25041</v>
      </c>
      <c r="G43" s="152"/>
      <c r="H43" s="152" t="s">
        <v>316</v>
      </c>
      <c r="I43" s="152" t="s">
        <v>320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317</v>
      </c>
      <c r="F44" s="152">
        <v>25042</v>
      </c>
      <c r="G44" s="152"/>
      <c r="H44" s="152" t="s">
        <v>316</v>
      </c>
      <c r="I44" s="152" t="s">
        <v>319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317</v>
      </c>
      <c r="F45" s="152">
        <v>25043</v>
      </c>
      <c r="G45" s="152"/>
      <c r="H45" s="152" t="s">
        <v>316</v>
      </c>
      <c r="I45" s="152" t="s">
        <v>321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485</v>
      </c>
      <c r="F46" s="152">
        <v>25044</v>
      </c>
      <c r="G46" s="152"/>
      <c r="H46" s="152" t="s">
        <v>484</v>
      </c>
      <c r="I46" s="152" t="s">
        <v>486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485</v>
      </c>
      <c r="F47" s="152">
        <v>25045</v>
      </c>
      <c r="G47" s="152"/>
      <c r="H47" s="152" t="s">
        <v>484</v>
      </c>
      <c r="I47" s="152" t="s">
        <v>487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485</v>
      </c>
      <c r="F48" s="152">
        <v>25046</v>
      </c>
      <c r="G48" s="152"/>
      <c r="H48" s="152" t="s">
        <v>484</v>
      </c>
      <c r="I48" s="152" t="s">
        <v>488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489</v>
      </c>
      <c r="F49" s="152">
        <v>25047</v>
      </c>
      <c r="G49" s="152"/>
      <c r="H49" s="152" t="s">
        <v>484</v>
      </c>
      <c r="I49" s="152" t="s">
        <v>490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491</v>
      </c>
      <c r="F50" s="152">
        <v>25048</v>
      </c>
      <c r="G50" s="152"/>
      <c r="H50" s="152" t="s">
        <v>484</v>
      </c>
      <c r="I50" s="152" t="s">
        <v>492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493</v>
      </c>
      <c r="F51" s="152">
        <v>25049</v>
      </c>
      <c r="G51" s="152"/>
      <c r="H51" s="152" t="s">
        <v>484</v>
      </c>
      <c r="I51" s="152" t="s">
        <v>494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493</v>
      </c>
      <c r="F52" s="152">
        <v>25050</v>
      </c>
      <c r="G52" s="152"/>
      <c r="H52" s="152" t="s">
        <v>484</v>
      </c>
      <c r="I52" s="152" t="s">
        <v>495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493</v>
      </c>
      <c r="F53" s="152">
        <v>25051</v>
      </c>
      <c r="G53" s="152"/>
      <c r="H53" s="152" t="s">
        <v>484</v>
      </c>
      <c r="I53" s="152" t="s">
        <v>496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493</v>
      </c>
      <c r="F54" s="166">
        <v>25052</v>
      </c>
      <c r="G54" s="166"/>
      <c r="H54" s="166" t="s">
        <v>484</v>
      </c>
      <c r="I54" s="166" t="s">
        <v>497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505</v>
      </c>
      <c r="F55" s="169">
        <v>25053</v>
      </c>
      <c r="G55" s="169"/>
      <c r="H55" s="169" t="s">
        <v>484</v>
      </c>
      <c r="I55" s="169" t="s">
        <v>506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507</v>
      </c>
      <c r="F56" s="169">
        <v>25054</v>
      </c>
      <c r="G56" s="169"/>
      <c r="H56" s="169" t="s">
        <v>484</v>
      </c>
      <c r="I56" s="169" t="s">
        <v>508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507</v>
      </c>
      <c r="F57" s="152">
        <v>25055</v>
      </c>
      <c r="G57" s="152"/>
      <c r="H57" s="152" t="s">
        <v>484</v>
      </c>
      <c r="I57" s="152" t="s">
        <v>509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507</v>
      </c>
      <c r="F58" s="152">
        <v>25056</v>
      </c>
      <c r="G58" s="152"/>
      <c r="H58" s="152" t="s">
        <v>484</v>
      </c>
      <c r="I58" s="152" t="s">
        <v>510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511</v>
      </c>
      <c r="F59" s="152">
        <v>25057</v>
      </c>
      <c r="G59" s="152"/>
      <c r="H59" s="152" t="s">
        <v>484</v>
      </c>
      <c r="I59" s="152" t="s">
        <v>512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511</v>
      </c>
      <c r="F60" s="152">
        <v>25058</v>
      </c>
      <c r="G60" s="152"/>
      <c r="H60" s="152" t="s">
        <v>484</v>
      </c>
      <c r="I60" s="152" t="s">
        <v>513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511</v>
      </c>
      <c r="F61" s="152">
        <v>25059</v>
      </c>
      <c r="G61" s="152"/>
      <c r="H61" s="152" t="s">
        <v>484</v>
      </c>
      <c r="I61" s="152" t="s">
        <v>514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518</v>
      </c>
      <c r="F62" s="152">
        <v>25060</v>
      </c>
      <c r="G62" s="152"/>
      <c r="H62" s="152" t="s">
        <v>484</v>
      </c>
      <c r="I62" s="152" t="s">
        <v>519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520</v>
      </c>
      <c r="F63" s="152">
        <v>25061</v>
      </c>
      <c r="G63" s="152"/>
      <c r="H63" s="152" t="s">
        <v>484</v>
      </c>
      <c r="I63" s="152" t="s">
        <v>521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520</v>
      </c>
      <c r="F64" s="152">
        <v>25062</v>
      </c>
      <c r="G64" s="152"/>
      <c r="H64" s="152" t="s">
        <v>484</v>
      </c>
      <c r="I64" s="152" t="s">
        <v>524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520</v>
      </c>
      <c r="F65" s="152">
        <v>25063</v>
      </c>
      <c r="G65" s="152"/>
      <c r="H65" s="152" t="s">
        <v>484</v>
      </c>
      <c r="I65" s="152" t="s">
        <v>522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520</v>
      </c>
      <c r="F66" s="152">
        <v>25064</v>
      </c>
      <c r="G66" s="152"/>
      <c r="H66" s="152" t="s">
        <v>484</v>
      </c>
      <c r="I66" s="152" t="s">
        <v>523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525</v>
      </c>
      <c r="F67" s="152">
        <v>25065</v>
      </c>
      <c r="G67" s="152"/>
      <c r="H67" s="152" t="s">
        <v>484</v>
      </c>
      <c r="I67" s="152" t="s">
        <v>526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525</v>
      </c>
      <c r="F68" s="152">
        <v>25066</v>
      </c>
      <c r="G68" s="152"/>
      <c r="H68" s="152" t="s">
        <v>484</v>
      </c>
      <c r="I68" s="152" t="s">
        <v>527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525</v>
      </c>
      <c r="F69" s="152">
        <v>25067</v>
      </c>
      <c r="G69" s="152"/>
      <c r="H69" s="152" t="s">
        <v>484</v>
      </c>
      <c r="I69" s="152" t="s">
        <v>528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529</v>
      </c>
      <c r="F70" s="152">
        <v>25068</v>
      </c>
      <c r="G70" s="152"/>
      <c r="H70" s="152" t="s">
        <v>484</v>
      </c>
      <c r="I70" s="152" t="s">
        <v>530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498</v>
      </c>
      <c r="F71" s="152">
        <v>25069</v>
      </c>
      <c r="G71" s="152"/>
      <c r="H71" s="152" t="s">
        <v>484</v>
      </c>
      <c r="I71" s="152" t="s">
        <v>499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498</v>
      </c>
      <c r="F72" s="152">
        <v>25070</v>
      </c>
      <c r="G72" s="152"/>
      <c r="H72" s="152" t="s">
        <v>484</v>
      </c>
      <c r="I72" s="152" t="s">
        <v>500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498</v>
      </c>
      <c r="F73" s="152">
        <v>25071</v>
      </c>
      <c r="G73" s="152"/>
      <c r="H73" s="152" t="s">
        <v>484</v>
      </c>
      <c r="I73" s="152" t="s">
        <v>501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502</v>
      </c>
      <c r="F74" s="152">
        <v>25072</v>
      </c>
      <c r="G74" s="152"/>
      <c r="H74" s="152" t="s">
        <v>484</v>
      </c>
      <c r="I74" s="152" t="s">
        <v>503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502</v>
      </c>
      <c r="F75" s="152">
        <v>25073</v>
      </c>
      <c r="G75" s="152"/>
      <c r="H75" s="152" t="s">
        <v>484</v>
      </c>
      <c r="I75" s="152" t="s">
        <v>504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515</v>
      </c>
      <c r="F76" s="152">
        <v>25074</v>
      </c>
      <c r="G76" s="152"/>
      <c r="H76" s="152" t="s">
        <v>484</v>
      </c>
      <c r="I76" s="152" t="s">
        <v>516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515</v>
      </c>
      <c r="F77" s="152">
        <v>25075</v>
      </c>
      <c r="G77" s="152"/>
      <c r="H77" s="152" t="s">
        <v>484</v>
      </c>
      <c r="I77" s="152" t="s">
        <v>517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531</v>
      </c>
      <c r="F78" s="152">
        <v>25076</v>
      </c>
      <c r="G78" s="152"/>
      <c r="H78" s="152" t="s">
        <v>484</v>
      </c>
      <c r="I78" s="152" t="s">
        <v>532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531</v>
      </c>
      <c r="F79" s="152">
        <v>25077</v>
      </c>
      <c r="G79" s="152"/>
      <c r="H79" s="152" t="s">
        <v>484</v>
      </c>
      <c r="I79" s="152" t="s">
        <v>533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244</v>
      </c>
      <c r="F80" s="152">
        <v>25078</v>
      </c>
      <c r="G80" s="152"/>
      <c r="H80" s="152" t="s">
        <v>243</v>
      </c>
      <c r="I80" s="152" t="s">
        <v>245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246</v>
      </c>
      <c r="F81" s="152">
        <v>25079</v>
      </c>
      <c r="G81" s="152"/>
      <c r="H81" s="152" t="s">
        <v>243</v>
      </c>
      <c r="I81" s="152" t="s">
        <v>247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246</v>
      </c>
      <c r="F82" s="152">
        <v>25080</v>
      </c>
      <c r="G82" s="152"/>
      <c r="H82" s="152" t="s">
        <v>243</v>
      </c>
      <c r="I82" s="152" t="s">
        <v>248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249</v>
      </c>
      <c r="F83" s="152">
        <v>25081</v>
      </c>
      <c r="G83" s="152"/>
      <c r="H83" s="152" t="s">
        <v>243</v>
      </c>
      <c r="I83" s="152" t="s">
        <v>250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249</v>
      </c>
      <c r="F84" s="152">
        <v>25082</v>
      </c>
      <c r="G84" s="152"/>
      <c r="H84" s="152" t="s">
        <v>243</v>
      </c>
      <c r="I84" s="152" t="s">
        <v>251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249</v>
      </c>
      <c r="F85" s="152">
        <v>25083</v>
      </c>
      <c r="G85" s="152"/>
      <c r="H85" s="152" t="s">
        <v>243</v>
      </c>
      <c r="I85" s="152" t="s">
        <v>252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249</v>
      </c>
      <c r="F86" s="152">
        <v>25084</v>
      </c>
      <c r="G86" s="152"/>
      <c r="H86" s="152" t="s">
        <v>243</v>
      </c>
      <c r="I86" s="152" t="s">
        <v>253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254</v>
      </c>
      <c r="F87" s="152">
        <v>25085</v>
      </c>
      <c r="G87" s="152"/>
      <c r="H87" s="152" t="s">
        <v>243</v>
      </c>
      <c r="I87" s="152" t="s">
        <v>255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257</v>
      </c>
      <c r="F88" s="152">
        <v>25086</v>
      </c>
      <c r="G88" s="152"/>
      <c r="H88" s="152" t="s">
        <v>243</v>
      </c>
      <c r="I88" s="152" t="s">
        <v>258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257</v>
      </c>
      <c r="F89" s="152">
        <v>25087</v>
      </c>
      <c r="G89" s="152"/>
      <c r="H89" s="152" t="s">
        <v>243</v>
      </c>
      <c r="I89" s="152" t="s">
        <v>259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257</v>
      </c>
      <c r="F90" s="152">
        <v>25088</v>
      </c>
      <c r="G90" s="152"/>
      <c r="H90" s="152" t="s">
        <v>243</v>
      </c>
      <c r="I90" s="152" t="s">
        <v>260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257</v>
      </c>
      <c r="F91" s="152">
        <v>25089</v>
      </c>
      <c r="G91" s="152"/>
      <c r="H91" s="152" t="s">
        <v>243</v>
      </c>
      <c r="I91" s="152" t="s">
        <v>261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257</v>
      </c>
      <c r="F92" s="152">
        <v>25090</v>
      </c>
      <c r="G92" s="152"/>
      <c r="H92" s="152" t="s">
        <v>243</v>
      </c>
      <c r="I92" s="152" t="s">
        <v>262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263</v>
      </c>
      <c r="F93" s="152">
        <v>25091</v>
      </c>
      <c r="G93" s="152"/>
      <c r="H93" s="152" t="s">
        <v>243</v>
      </c>
      <c r="I93" s="152" t="s">
        <v>264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263</v>
      </c>
      <c r="F94" s="152">
        <v>25092</v>
      </c>
      <c r="G94" s="152"/>
      <c r="H94" s="152" t="s">
        <v>243</v>
      </c>
      <c r="I94" s="152" t="s">
        <v>265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263</v>
      </c>
      <c r="F95" s="152">
        <v>25093</v>
      </c>
      <c r="G95" s="152"/>
      <c r="H95" s="152" t="s">
        <v>243</v>
      </c>
      <c r="I95" s="152" t="s">
        <v>268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263</v>
      </c>
      <c r="F96" s="152">
        <v>25094</v>
      </c>
      <c r="G96" s="152"/>
      <c r="H96" s="152" t="s">
        <v>243</v>
      </c>
      <c r="I96" s="152" t="s">
        <v>266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263</v>
      </c>
      <c r="F97" s="152">
        <v>25095</v>
      </c>
      <c r="G97" s="152"/>
      <c r="H97" s="152" t="s">
        <v>243</v>
      </c>
      <c r="I97" s="152" t="s">
        <v>269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263</v>
      </c>
      <c r="F98" s="152">
        <v>25096</v>
      </c>
      <c r="G98" s="152"/>
      <c r="H98" s="152" t="s">
        <v>243</v>
      </c>
      <c r="I98" s="152" t="s">
        <v>267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263</v>
      </c>
      <c r="F99" s="152">
        <v>25097</v>
      </c>
      <c r="G99" s="152"/>
      <c r="H99" s="152" t="s">
        <v>243</v>
      </c>
      <c r="I99" s="152" t="s">
        <v>270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263</v>
      </c>
      <c r="F100" s="152">
        <v>25098</v>
      </c>
      <c r="G100" s="152"/>
      <c r="H100" s="152" t="s">
        <v>243</v>
      </c>
      <c r="I100" s="152" t="s">
        <v>271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272</v>
      </c>
      <c r="F101" s="152">
        <v>25099</v>
      </c>
      <c r="G101" s="152"/>
      <c r="H101" s="152" t="s">
        <v>243</v>
      </c>
      <c r="I101" s="152" t="s">
        <v>273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272</v>
      </c>
      <c r="F102" s="152">
        <v>25100</v>
      </c>
      <c r="G102" s="152"/>
      <c r="H102" s="152" t="s">
        <v>243</v>
      </c>
      <c r="I102" s="152" t="s">
        <v>274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272</v>
      </c>
      <c r="F103" s="152">
        <v>25101</v>
      </c>
      <c r="G103" s="152"/>
      <c r="H103" s="152" t="s">
        <v>243</v>
      </c>
      <c r="I103" s="152" t="s">
        <v>275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276</v>
      </c>
      <c r="F104" s="152">
        <v>25102</v>
      </c>
      <c r="G104" s="152"/>
      <c r="H104" s="152" t="s">
        <v>243</v>
      </c>
      <c r="I104" s="152" t="s">
        <v>277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276</v>
      </c>
      <c r="F105" s="152">
        <v>25103</v>
      </c>
      <c r="G105" s="152"/>
      <c r="H105" s="152" t="s">
        <v>243</v>
      </c>
      <c r="I105" s="152" t="s">
        <v>278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279</v>
      </c>
      <c r="F106" s="152">
        <v>25104</v>
      </c>
      <c r="G106" s="152"/>
      <c r="H106" s="152" t="s">
        <v>243</v>
      </c>
      <c r="I106" s="152" t="s">
        <v>280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279</v>
      </c>
      <c r="F107" s="152">
        <v>25105</v>
      </c>
      <c r="G107" s="152"/>
      <c r="H107" s="152" t="s">
        <v>243</v>
      </c>
      <c r="I107" s="152" t="s">
        <v>281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279</v>
      </c>
      <c r="F108" s="152">
        <v>25106</v>
      </c>
      <c r="G108" s="152"/>
      <c r="H108" s="152" t="s">
        <v>243</v>
      </c>
      <c r="I108" s="152" t="s">
        <v>282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279</v>
      </c>
      <c r="F109" s="152">
        <v>25107</v>
      </c>
      <c r="G109" s="152"/>
      <c r="H109" s="152" t="s">
        <v>243</v>
      </c>
      <c r="I109" s="152" t="s">
        <v>283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279</v>
      </c>
      <c r="F110" s="152">
        <v>25108</v>
      </c>
      <c r="G110" s="152"/>
      <c r="H110" s="152" t="s">
        <v>243</v>
      </c>
      <c r="I110" s="152" t="s">
        <v>284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285</v>
      </c>
      <c r="F111" s="152">
        <v>25109</v>
      </c>
      <c r="G111" s="152"/>
      <c r="H111" s="152" t="s">
        <v>243</v>
      </c>
      <c r="I111" s="152" t="s">
        <v>286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285</v>
      </c>
      <c r="F112" s="152">
        <v>25111</v>
      </c>
      <c r="G112" s="152"/>
      <c r="H112" s="152" t="s">
        <v>243</v>
      </c>
      <c r="I112" s="152" t="s">
        <v>287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285</v>
      </c>
      <c r="F113" s="152">
        <v>25113</v>
      </c>
      <c r="G113" s="152"/>
      <c r="H113" s="152" t="s">
        <v>243</v>
      </c>
      <c r="I113" s="160" t="s">
        <v>288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289</v>
      </c>
      <c r="F114" s="152">
        <v>25114</v>
      </c>
      <c r="G114" s="152"/>
      <c r="H114" s="152" t="s">
        <v>243</v>
      </c>
      <c r="I114" s="152" t="s">
        <v>290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289</v>
      </c>
      <c r="F115" s="152">
        <v>25115</v>
      </c>
      <c r="G115" s="152"/>
      <c r="H115" s="152" t="s">
        <v>243</v>
      </c>
      <c r="I115" s="152" t="s">
        <v>291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295</v>
      </c>
      <c r="F116" s="152">
        <v>25116</v>
      </c>
      <c r="G116" s="152"/>
      <c r="H116" s="152" t="s">
        <v>243</v>
      </c>
      <c r="I116" s="152" t="s">
        <v>296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295</v>
      </c>
      <c r="F117" s="152">
        <v>25117</v>
      </c>
      <c r="G117" s="152"/>
      <c r="H117" s="152" t="s">
        <v>243</v>
      </c>
      <c r="I117" s="152" t="s">
        <v>297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298</v>
      </c>
      <c r="F118" s="152">
        <v>25118</v>
      </c>
      <c r="G118" s="152"/>
      <c r="H118" s="152" t="s">
        <v>243</v>
      </c>
      <c r="I118" s="152" t="s">
        <v>299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305</v>
      </c>
      <c r="F119" s="152">
        <v>25119</v>
      </c>
      <c r="G119" s="152"/>
      <c r="H119" s="152" t="s">
        <v>243</v>
      </c>
      <c r="I119" s="152" t="s">
        <v>306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305</v>
      </c>
      <c r="F120" s="152">
        <v>25120</v>
      </c>
      <c r="G120" s="152"/>
      <c r="H120" s="152" t="s">
        <v>243</v>
      </c>
      <c r="I120" s="152" t="s">
        <v>307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305</v>
      </c>
      <c r="F121" s="152">
        <v>25121</v>
      </c>
      <c r="G121" s="152"/>
      <c r="H121" s="152" t="s">
        <v>243</v>
      </c>
      <c r="I121" s="152" t="s">
        <v>308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305</v>
      </c>
      <c r="F122" s="152">
        <v>25122</v>
      </c>
      <c r="G122" s="152"/>
      <c r="H122" s="152" t="s">
        <v>243</v>
      </c>
      <c r="I122" s="152" t="s">
        <v>309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305</v>
      </c>
      <c r="F123" s="152">
        <v>25123</v>
      </c>
      <c r="G123" s="152"/>
      <c r="H123" s="152" t="s">
        <v>243</v>
      </c>
      <c r="I123" s="152" t="s">
        <v>310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305</v>
      </c>
      <c r="F124" s="152">
        <v>25124</v>
      </c>
      <c r="G124" s="152"/>
      <c r="H124" s="152" t="s">
        <v>243</v>
      </c>
      <c r="I124" s="152" t="s">
        <v>311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254</v>
      </c>
      <c r="F125" s="152">
        <v>25125</v>
      </c>
      <c r="G125" s="152"/>
      <c r="H125" s="152" t="s">
        <v>243</v>
      </c>
      <c r="I125" s="152" t="s">
        <v>256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292</v>
      </c>
      <c r="F126" s="152">
        <v>25126</v>
      </c>
      <c r="G126" s="152"/>
      <c r="H126" s="152" t="s">
        <v>243</v>
      </c>
      <c r="I126" s="152" t="s">
        <v>293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292</v>
      </c>
      <c r="F127" s="152">
        <v>25127</v>
      </c>
      <c r="G127" s="152"/>
      <c r="H127" s="152" t="s">
        <v>243</v>
      </c>
      <c r="I127" s="152" t="s">
        <v>294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298</v>
      </c>
      <c r="F128" s="152">
        <v>25128</v>
      </c>
      <c r="G128" s="152"/>
      <c r="H128" s="152" t="s">
        <v>243</v>
      </c>
      <c r="I128" s="152" t="s">
        <v>300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301</v>
      </c>
      <c r="F129" s="152">
        <v>25129</v>
      </c>
      <c r="G129" s="152"/>
      <c r="H129" s="152" t="s">
        <v>243</v>
      </c>
      <c r="I129" s="152" t="s">
        <v>302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301</v>
      </c>
      <c r="F130" s="152">
        <v>25130</v>
      </c>
      <c r="G130" s="152"/>
      <c r="H130" s="152" t="s">
        <v>243</v>
      </c>
      <c r="I130" s="152" t="s">
        <v>303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712</v>
      </c>
      <c r="F131" s="152">
        <v>25131</v>
      </c>
      <c r="G131" s="152"/>
      <c r="H131" s="152" t="s">
        <v>711</v>
      </c>
      <c r="I131" s="152" t="s">
        <v>713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714</v>
      </c>
      <c r="F132" s="152">
        <v>25132</v>
      </c>
      <c r="G132" s="152"/>
      <c r="H132" s="152" t="s">
        <v>711</v>
      </c>
      <c r="I132" s="152" t="s">
        <v>715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714</v>
      </c>
      <c r="F133" s="152">
        <v>25133</v>
      </c>
      <c r="G133" s="152"/>
      <c r="H133" s="152" t="s">
        <v>711</v>
      </c>
      <c r="I133" s="152" t="s">
        <v>716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714</v>
      </c>
      <c r="F134" s="152">
        <v>25134</v>
      </c>
      <c r="G134" s="152"/>
      <c r="H134" s="152" t="s">
        <v>711</v>
      </c>
      <c r="I134" s="152" t="s">
        <v>719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714</v>
      </c>
      <c r="F135" s="152">
        <v>25135</v>
      </c>
      <c r="G135" s="152"/>
      <c r="H135" s="152" t="s">
        <v>711</v>
      </c>
      <c r="I135" s="152" t="s">
        <v>720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714</v>
      </c>
      <c r="F136" s="152">
        <v>25136</v>
      </c>
      <c r="G136" s="152"/>
      <c r="H136" s="152" t="s">
        <v>711</v>
      </c>
      <c r="I136" s="152" t="s">
        <v>717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714</v>
      </c>
      <c r="F137" s="152">
        <v>25137</v>
      </c>
      <c r="G137" s="152"/>
      <c r="H137" s="152" t="s">
        <v>711</v>
      </c>
      <c r="I137" s="152" t="s">
        <v>718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721</v>
      </c>
      <c r="F138" s="152">
        <v>25138</v>
      </c>
      <c r="G138" s="152"/>
      <c r="H138" s="152" t="s">
        <v>711</v>
      </c>
      <c r="I138" s="152" t="s">
        <v>722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721</v>
      </c>
      <c r="F139" s="152">
        <v>25139</v>
      </c>
      <c r="G139" s="152"/>
      <c r="H139" s="152" t="s">
        <v>711</v>
      </c>
      <c r="I139" s="152" t="s">
        <v>724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721</v>
      </c>
      <c r="F140" s="152">
        <v>25140</v>
      </c>
      <c r="G140" s="152"/>
      <c r="H140" s="152" t="s">
        <v>711</v>
      </c>
      <c r="I140" s="152" t="s">
        <v>723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725</v>
      </c>
      <c r="F141" s="152">
        <v>25141</v>
      </c>
      <c r="G141" s="152"/>
      <c r="H141" s="152" t="s">
        <v>711</v>
      </c>
      <c r="I141" s="152" t="s">
        <v>726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725</v>
      </c>
      <c r="F142" s="152">
        <v>25142</v>
      </c>
      <c r="G142" s="152"/>
      <c r="H142" s="152" t="s">
        <v>711</v>
      </c>
      <c r="I142" s="152" t="s">
        <v>727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725</v>
      </c>
      <c r="F143" s="152">
        <v>25143</v>
      </c>
      <c r="G143" s="152"/>
      <c r="H143" s="152" t="s">
        <v>711</v>
      </c>
      <c r="I143" s="152" t="s">
        <v>728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725</v>
      </c>
      <c r="F144" s="152">
        <v>25144</v>
      </c>
      <c r="G144" s="152"/>
      <c r="H144" s="152" t="s">
        <v>711</v>
      </c>
      <c r="I144" s="152" t="s">
        <v>729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730</v>
      </c>
      <c r="F145" s="152">
        <v>25145</v>
      </c>
      <c r="G145" s="152"/>
      <c r="H145" s="152" t="s">
        <v>711</v>
      </c>
      <c r="I145" s="152" t="s">
        <v>731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730</v>
      </c>
      <c r="F146" s="152">
        <v>25146</v>
      </c>
      <c r="G146" s="152"/>
      <c r="H146" s="152" t="s">
        <v>711</v>
      </c>
      <c r="I146" s="152" t="s">
        <v>732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733</v>
      </c>
      <c r="F147" s="152">
        <v>25147</v>
      </c>
      <c r="G147" s="152"/>
      <c r="H147" s="152" t="s">
        <v>711</v>
      </c>
      <c r="I147" s="152" t="s">
        <v>734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733</v>
      </c>
      <c r="F148" s="152">
        <v>25148</v>
      </c>
      <c r="G148" s="152"/>
      <c r="H148" s="152" t="s">
        <v>711</v>
      </c>
      <c r="I148" s="152" t="s">
        <v>735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736</v>
      </c>
      <c r="F149" s="152">
        <v>25149</v>
      </c>
      <c r="G149" s="152"/>
      <c r="H149" s="152" t="s">
        <v>711</v>
      </c>
      <c r="I149" s="152" t="s">
        <v>737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736</v>
      </c>
      <c r="F150" s="152">
        <v>25150</v>
      </c>
      <c r="G150" s="152"/>
      <c r="H150" s="152" t="s">
        <v>711</v>
      </c>
      <c r="I150" s="152" t="s">
        <v>738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739</v>
      </c>
      <c r="F151" s="152">
        <v>25151</v>
      </c>
      <c r="G151" s="152"/>
      <c r="H151" s="152" t="s">
        <v>711</v>
      </c>
      <c r="I151" s="152" t="s">
        <v>740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739</v>
      </c>
      <c r="F152" s="152">
        <v>25152</v>
      </c>
      <c r="G152" s="152"/>
      <c r="H152" s="152" t="s">
        <v>711</v>
      </c>
      <c r="I152" s="152" t="s">
        <v>741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190</v>
      </c>
      <c r="F153" s="174">
        <v>25153</v>
      </c>
      <c r="G153" s="174"/>
      <c r="H153" s="174" t="s">
        <v>686</v>
      </c>
      <c r="I153" s="174" t="s">
        <v>687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190</v>
      </c>
      <c r="F154" s="174">
        <v>25154</v>
      </c>
      <c r="G154" s="174"/>
      <c r="H154" s="174" t="s">
        <v>686</v>
      </c>
      <c r="I154" s="174" t="s">
        <v>688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190</v>
      </c>
      <c r="F155" s="174">
        <v>25155</v>
      </c>
      <c r="G155" s="174"/>
      <c r="H155" s="174" t="s">
        <v>686</v>
      </c>
      <c r="I155" s="174" t="s">
        <v>689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693</v>
      </c>
      <c r="F156" s="152">
        <v>25158</v>
      </c>
      <c r="G156" s="152"/>
      <c r="H156" s="152" t="s">
        <v>686</v>
      </c>
      <c r="I156" s="152" t="s">
        <v>694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695</v>
      </c>
      <c r="F157" s="152">
        <v>25159</v>
      </c>
      <c r="G157" s="152"/>
      <c r="H157" s="152" t="s">
        <v>686</v>
      </c>
      <c r="I157" s="152" t="s">
        <v>696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697</v>
      </c>
      <c r="F158" s="152">
        <v>25160</v>
      </c>
      <c r="G158" s="152"/>
      <c r="H158" s="152" t="s">
        <v>686</v>
      </c>
      <c r="I158" s="152" t="s">
        <v>698</v>
      </c>
      <c r="J158" s="152">
        <v>4</v>
      </c>
      <c r="K158" s="153">
        <v>1.1000000000000001</v>
      </c>
      <c r="L158" s="197" t="s">
        <v>314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697</v>
      </c>
      <c r="F159" s="152">
        <v>25161</v>
      </c>
      <c r="G159" s="152"/>
      <c r="H159" s="152" t="s">
        <v>686</v>
      </c>
      <c r="I159" s="152" t="s">
        <v>699</v>
      </c>
      <c r="J159" s="152">
        <v>4</v>
      </c>
      <c r="K159" s="153">
        <v>1.1000000000000001</v>
      </c>
      <c r="L159" s="197" t="s">
        <v>314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700</v>
      </c>
      <c r="F160" s="152">
        <v>25162</v>
      </c>
      <c r="G160" s="152"/>
      <c r="H160" s="152" t="s">
        <v>686</v>
      </c>
      <c r="I160" s="152" t="s">
        <v>701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702</v>
      </c>
      <c r="F161" s="152">
        <v>25163</v>
      </c>
      <c r="G161" s="152"/>
      <c r="H161" s="152" t="s">
        <v>686</v>
      </c>
      <c r="I161" s="152" t="s">
        <v>703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702</v>
      </c>
      <c r="F162" s="152">
        <v>25164</v>
      </c>
      <c r="G162" s="152"/>
      <c r="H162" s="152" t="s">
        <v>686</v>
      </c>
      <c r="I162" s="152" t="s">
        <v>704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705</v>
      </c>
      <c r="F163" s="152">
        <v>25165</v>
      </c>
      <c r="G163" s="152"/>
      <c r="H163" s="152" t="s">
        <v>686</v>
      </c>
      <c r="I163" s="152" t="s">
        <v>706</v>
      </c>
      <c r="J163" s="152">
        <v>4</v>
      </c>
      <c r="K163" s="153">
        <v>1.1000000000000001</v>
      </c>
      <c r="L163" s="197" t="s">
        <v>314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707</v>
      </c>
      <c r="F164" s="152">
        <v>25166</v>
      </c>
      <c r="G164" s="152"/>
      <c r="H164" s="152" t="s">
        <v>686</v>
      </c>
      <c r="I164" s="152" t="s">
        <v>708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709</v>
      </c>
      <c r="F165" s="152">
        <v>25167</v>
      </c>
      <c r="G165" s="152"/>
      <c r="H165" s="152" t="s">
        <v>686</v>
      </c>
      <c r="I165" s="152" t="s">
        <v>710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774</v>
      </c>
      <c r="F166" s="152">
        <v>25168</v>
      </c>
      <c r="G166" s="152"/>
      <c r="H166" s="152" t="s">
        <v>773</v>
      </c>
      <c r="I166" s="152" t="s">
        <v>775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774</v>
      </c>
      <c r="F167" s="152">
        <v>25169</v>
      </c>
      <c r="G167" s="152"/>
      <c r="H167" s="152" t="s">
        <v>773</v>
      </c>
      <c r="I167" s="152" t="s">
        <v>776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774</v>
      </c>
      <c r="F168" s="152">
        <v>25170</v>
      </c>
      <c r="G168" s="152"/>
      <c r="H168" s="152" t="s">
        <v>773</v>
      </c>
      <c r="I168" s="152" t="s">
        <v>777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774</v>
      </c>
      <c r="F169" s="152">
        <v>25171</v>
      </c>
      <c r="G169" s="152"/>
      <c r="H169" s="152" t="s">
        <v>773</v>
      </c>
      <c r="I169" s="152" t="s">
        <v>778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779</v>
      </c>
      <c r="F170" s="152">
        <v>25172</v>
      </c>
      <c r="G170" s="152"/>
      <c r="H170" s="152" t="s">
        <v>773</v>
      </c>
      <c r="I170" s="152" t="s">
        <v>780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779</v>
      </c>
      <c r="F171" s="152">
        <v>25173</v>
      </c>
      <c r="G171" s="152"/>
      <c r="H171" s="152" t="s">
        <v>773</v>
      </c>
      <c r="I171" s="152" t="s">
        <v>782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779</v>
      </c>
      <c r="F172" s="152">
        <v>25174</v>
      </c>
      <c r="G172" s="152"/>
      <c r="H172" s="152" t="s">
        <v>773</v>
      </c>
      <c r="I172" s="152" t="s">
        <v>781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783</v>
      </c>
      <c r="F173" s="152">
        <v>25175</v>
      </c>
      <c r="G173" s="152"/>
      <c r="H173" s="152" t="s">
        <v>773</v>
      </c>
      <c r="I173" s="152" t="s">
        <v>784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785</v>
      </c>
      <c r="F174" s="152">
        <v>25176</v>
      </c>
      <c r="G174" s="152"/>
      <c r="H174" s="152" t="s">
        <v>773</v>
      </c>
      <c r="I174" s="152" t="s">
        <v>786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785</v>
      </c>
      <c r="F175" s="152">
        <v>25177</v>
      </c>
      <c r="G175" s="152"/>
      <c r="H175" s="152" t="s">
        <v>773</v>
      </c>
      <c r="I175" s="152" t="s">
        <v>787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785</v>
      </c>
      <c r="F176" s="152">
        <v>25178</v>
      </c>
      <c r="G176" s="152"/>
      <c r="H176" s="152" t="s">
        <v>773</v>
      </c>
      <c r="I176" s="152" t="s">
        <v>788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789</v>
      </c>
      <c r="F177" s="152">
        <v>25179</v>
      </c>
      <c r="G177" s="152"/>
      <c r="H177" s="152" t="s">
        <v>773</v>
      </c>
      <c r="I177" s="152" t="s">
        <v>790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789</v>
      </c>
      <c r="F178" s="152">
        <v>25180</v>
      </c>
      <c r="G178" s="152"/>
      <c r="H178" s="152" t="s">
        <v>773</v>
      </c>
      <c r="I178" s="152" t="s">
        <v>793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789</v>
      </c>
      <c r="F179" s="152">
        <v>25181</v>
      </c>
      <c r="G179" s="152"/>
      <c r="H179" s="152" t="s">
        <v>773</v>
      </c>
      <c r="I179" s="152" t="s">
        <v>791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789</v>
      </c>
      <c r="F180" s="152">
        <v>25182</v>
      </c>
      <c r="G180" s="152"/>
      <c r="H180" s="152" t="s">
        <v>773</v>
      </c>
      <c r="I180" s="152" t="s">
        <v>792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798</v>
      </c>
      <c r="F181" s="152">
        <v>25183</v>
      </c>
      <c r="G181" s="152"/>
      <c r="H181" s="152" t="s">
        <v>773</v>
      </c>
      <c r="I181" s="152" t="s">
        <v>799</v>
      </c>
      <c r="J181" s="152">
        <v>4</v>
      </c>
      <c r="K181" s="153">
        <v>1.3</v>
      </c>
      <c r="L181" s="197" t="s">
        <v>314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794</v>
      </c>
      <c r="F182" s="152">
        <v>25184</v>
      </c>
      <c r="G182" s="152"/>
      <c r="H182" s="152" t="s">
        <v>773</v>
      </c>
      <c r="I182" s="152" t="s">
        <v>795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794</v>
      </c>
      <c r="F183" s="152">
        <v>25185</v>
      </c>
      <c r="G183" s="152"/>
      <c r="H183" s="152" t="s">
        <v>773</v>
      </c>
      <c r="I183" s="152" t="s">
        <v>796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794</v>
      </c>
      <c r="F184" s="152">
        <v>25186</v>
      </c>
      <c r="G184" s="152"/>
      <c r="H184" s="152" t="s">
        <v>773</v>
      </c>
      <c r="I184" s="152" t="s">
        <v>797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573</v>
      </c>
      <c r="F185" s="152">
        <v>25187</v>
      </c>
      <c r="G185" s="152"/>
      <c r="H185" s="152" t="s">
        <v>572</v>
      </c>
      <c r="I185" s="152" t="s">
        <v>574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573</v>
      </c>
      <c r="F186" s="152">
        <v>25188</v>
      </c>
      <c r="G186" s="152"/>
      <c r="H186" s="152" t="s">
        <v>572</v>
      </c>
      <c r="I186" s="152" t="s">
        <v>575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576</v>
      </c>
      <c r="F187" s="152">
        <v>25189</v>
      </c>
      <c r="G187" s="152"/>
      <c r="H187" s="152" t="s">
        <v>572</v>
      </c>
      <c r="I187" s="152" t="s">
        <v>577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576</v>
      </c>
      <c r="F188" s="152">
        <v>25190</v>
      </c>
      <c r="G188" s="152"/>
      <c r="H188" s="152" t="s">
        <v>572</v>
      </c>
      <c r="I188" s="152" t="s">
        <v>578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579</v>
      </c>
      <c r="F189" s="152">
        <v>25191</v>
      </c>
      <c r="G189" s="152"/>
      <c r="H189" s="152" t="s">
        <v>572</v>
      </c>
      <c r="I189" s="152" t="s">
        <v>580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579</v>
      </c>
      <c r="F190" s="152">
        <v>25192</v>
      </c>
      <c r="G190" s="152"/>
      <c r="H190" s="152" t="s">
        <v>572</v>
      </c>
      <c r="I190" s="152" t="s">
        <v>581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537</v>
      </c>
      <c r="F191" s="152">
        <v>25193</v>
      </c>
      <c r="G191" s="152"/>
      <c r="H191" s="152" t="s">
        <v>536</v>
      </c>
      <c r="I191" s="152" t="s">
        <v>538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537</v>
      </c>
      <c r="F192" s="152">
        <v>25194</v>
      </c>
      <c r="G192" s="152"/>
      <c r="H192" s="152" t="s">
        <v>536</v>
      </c>
      <c r="I192" s="152" t="s">
        <v>539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537</v>
      </c>
      <c r="F193" s="152">
        <v>25195</v>
      </c>
      <c r="G193" s="152"/>
      <c r="H193" s="152" t="s">
        <v>536</v>
      </c>
      <c r="I193" s="152" t="s">
        <v>540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537</v>
      </c>
      <c r="F194" s="152">
        <v>25196</v>
      </c>
      <c r="G194" s="152"/>
      <c r="H194" s="152" t="s">
        <v>536</v>
      </c>
      <c r="I194" s="152" t="s">
        <v>541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542</v>
      </c>
      <c r="F195" s="152">
        <v>25197</v>
      </c>
      <c r="G195" s="152"/>
      <c r="H195" s="152" t="s">
        <v>536</v>
      </c>
      <c r="I195" s="152" t="s">
        <v>543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542</v>
      </c>
      <c r="F196" s="152">
        <v>25198</v>
      </c>
      <c r="G196" s="152"/>
      <c r="H196" s="152" t="s">
        <v>536</v>
      </c>
      <c r="I196" s="152" t="s">
        <v>544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545</v>
      </c>
      <c r="F197" s="152">
        <v>25199</v>
      </c>
      <c r="G197" s="152"/>
      <c r="H197" s="152" t="s">
        <v>536</v>
      </c>
      <c r="I197" s="152" t="s">
        <v>546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547</v>
      </c>
      <c r="F198" s="152">
        <v>25200</v>
      </c>
      <c r="G198" s="152"/>
      <c r="H198" s="152" t="s">
        <v>536</v>
      </c>
      <c r="I198" s="152" t="s">
        <v>548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549</v>
      </c>
      <c r="F199" s="152">
        <v>25201</v>
      </c>
      <c r="G199" s="152"/>
      <c r="H199" s="152" t="s">
        <v>536</v>
      </c>
      <c r="I199" s="152" t="s">
        <v>550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551</v>
      </c>
      <c r="F200" s="152">
        <v>25202</v>
      </c>
      <c r="G200" s="152"/>
      <c r="H200" s="152" t="s">
        <v>536</v>
      </c>
      <c r="I200" s="152" t="s">
        <v>552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551</v>
      </c>
      <c r="F201" s="152">
        <v>25203</v>
      </c>
      <c r="G201" s="152"/>
      <c r="H201" s="152" t="s">
        <v>536</v>
      </c>
      <c r="I201" s="152" t="s">
        <v>556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551</v>
      </c>
      <c r="F202" s="152">
        <v>25204</v>
      </c>
      <c r="G202" s="152"/>
      <c r="H202" s="152" t="s">
        <v>536</v>
      </c>
      <c r="I202" s="152" t="s">
        <v>553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551</v>
      </c>
      <c r="F203" s="152">
        <v>25205</v>
      </c>
      <c r="G203" s="152"/>
      <c r="H203" s="152" t="s">
        <v>536</v>
      </c>
      <c r="I203" s="152" t="s">
        <v>554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551</v>
      </c>
      <c r="F204" s="152">
        <v>25206</v>
      </c>
      <c r="G204" s="152"/>
      <c r="H204" s="152" t="s">
        <v>536</v>
      </c>
      <c r="I204" s="152" t="s">
        <v>555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557</v>
      </c>
      <c r="F205" s="152">
        <v>25207</v>
      </c>
      <c r="G205" s="152"/>
      <c r="H205" s="152" t="s">
        <v>536</v>
      </c>
      <c r="I205" s="152" t="s">
        <v>558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557</v>
      </c>
      <c r="F206" s="152">
        <v>25208</v>
      </c>
      <c r="G206" s="152"/>
      <c r="H206" s="152" t="s">
        <v>536</v>
      </c>
      <c r="I206" s="152" t="s">
        <v>560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557</v>
      </c>
      <c r="F207" s="152">
        <v>25209</v>
      </c>
      <c r="G207" s="152"/>
      <c r="H207" s="152" t="s">
        <v>536</v>
      </c>
      <c r="I207" s="152" t="s">
        <v>561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557</v>
      </c>
      <c r="F208" s="152">
        <v>25210</v>
      </c>
      <c r="G208" s="152"/>
      <c r="H208" s="152" t="s">
        <v>536</v>
      </c>
      <c r="I208" s="152" t="s">
        <v>559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562</v>
      </c>
      <c r="F209" s="152">
        <v>25211</v>
      </c>
      <c r="G209" s="152"/>
      <c r="H209" s="152" t="s">
        <v>536</v>
      </c>
      <c r="I209" s="152" t="s">
        <v>563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562</v>
      </c>
      <c r="F210" s="152">
        <v>25212</v>
      </c>
      <c r="G210" s="152"/>
      <c r="H210" s="152" t="s">
        <v>536</v>
      </c>
      <c r="I210" s="152" t="s">
        <v>564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565</v>
      </c>
      <c r="F211" s="152">
        <v>25213</v>
      </c>
      <c r="G211" s="152"/>
      <c r="H211" s="152" t="s">
        <v>536</v>
      </c>
      <c r="I211" s="152" t="s">
        <v>566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565</v>
      </c>
      <c r="F212" s="152">
        <v>25214</v>
      </c>
      <c r="G212" s="152"/>
      <c r="H212" s="152" t="s">
        <v>536</v>
      </c>
      <c r="I212" s="152" t="s">
        <v>568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565</v>
      </c>
      <c r="F213" s="152">
        <v>25215</v>
      </c>
      <c r="G213" s="152"/>
      <c r="H213" s="152" t="s">
        <v>536</v>
      </c>
      <c r="I213" s="152" t="s">
        <v>567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569</v>
      </c>
      <c r="F214" s="152">
        <v>25216</v>
      </c>
      <c r="G214" s="152"/>
      <c r="H214" s="152" t="s">
        <v>536</v>
      </c>
      <c r="I214" s="152" t="s">
        <v>570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569</v>
      </c>
      <c r="F215" s="152">
        <v>25217</v>
      </c>
      <c r="G215" s="152"/>
      <c r="H215" s="152" t="s">
        <v>536</v>
      </c>
      <c r="I215" s="152" t="s">
        <v>571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583</v>
      </c>
      <c r="F216" s="166">
        <v>25218</v>
      </c>
      <c r="G216" s="166"/>
      <c r="H216" s="166" t="s">
        <v>582</v>
      </c>
      <c r="I216" s="152" t="s">
        <v>584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583</v>
      </c>
      <c r="F217" s="169">
        <v>25219</v>
      </c>
      <c r="G217" s="169"/>
      <c r="H217" s="169" t="s">
        <v>582</v>
      </c>
      <c r="I217" s="173" t="s">
        <v>585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586</v>
      </c>
      <c r="F218" s="152">
        <v>25220</v>
      </c>
      <c r="G218" s="152"/>
      <c r="H218" s="152" t="s">
        <v>582</v>
      </c>
      <c r="I218" s="152" t="s">
        <v>587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586</v>
      </c>
      <c r="F219" s="152">
        <v>25221</v>
      </c>
      <c r="G219" s="152"/>
      <c r="H219" s="152" t="s">
        <v>582</v>
      </c>
      <c r="I219" s="152" t="s">
        <v>590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586</v>
      </c>
      <c r="F220" s="152">
        <v>25222</v>
      </c>
      <c r="G220" s="152"/>
      <c r="H220" s="152" t="s">
        <v>582</v>
      </c>
      <c r="I220" s="152" t="s">
        <v>591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586</v>
      </c>
      <c r="F221" s="152">
        <v>25223</v>
      </c>
      <c r="G221" s="152"/>
      <c r="H221" s="152" t="s">
        <v>582</v>
      </c>
      <c r="I221" s="152" t="s">
        <v>588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586</v>
      </c>
      <c r="F222" s="152">
        <v>25224</v>
      </c>
      <c r="G222" s="152"/>
      <c r="H222" s="152" t="s">
        <v>582</v>
      </c>
      <c r="I222" s="152" t="s">
        <v>589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592</v>
      </c>
      <c r="F223" s="152">
        <v>25225</v>
      </c>
      <c r="G223" s="152"/>
      <c r="H223" s="152" t="s">
        <v>582</v>
      </c>
      <c r="I223" s="152" t="s">
        <v>593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592</v>
      </c>
      <c r="F224" s="152">
        <v>25226</v>
      </c>
      <c r="G224" s="152"/>
      <c r="H224" s="152" t="s">
        <v>582</v>
      </c>
      <c r="I224" s="152" t="s">
        <v>594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592</v>
      </c>
      <c r="F225" s="152">
        <v>25227</v>
      </c>
      <c r="G225" s="152"/>
      <c r="H225" s="152" t="s">
        <v>582</v>
      </c>
      <c r="I225" s="152" t="s">
        <v>595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596</v>
      </c>
      <c r="F226" s="152">
        <v>25228</v>
      </c>
      <c r="G226" s="152"/>
      <c r="H226" s="152" t="s">
        <v>582</v>
      </c>
      <c r="I226" s="152" t="s">
        <v>597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596</v>
      </c>
      <c r="F227" s="152">
        <v>25229</v>
      </c>
      <c r="G227" s="152"/>
      <c r="H227" s="152" t="s">
        <v>582</v>
      </c>
      <c r="I227" s="152" t="s">
        <v>598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599</v>
      </c>
      <c r="F228" s="152">
        <v>25230</v>
      </c>
      <c r="G228" s="152"/>
      <c r="H228" s="152" t="s">
        <v>582</v>
      </c>
      <c r="I228" s="152" t="s">
        <v>600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599</v>
      </c>
      <c r="F229" s="152">
        <v>25231</v>
      </c>
      <c r="G229" s="152"/>
      <c r="H229" s="152" t="s">
        <v>582</v>
      </c>
      <c r="I229" s="152" t="s">
        <v>601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602</v>
      </c>
      <c r="F230" s="152">
        <v>25232</v>
      </c>
      <c r="G230" s="152"/>
      <c r="H230" s="152" t="s">
        <v>582</v>
      </c>
      <c r="I230" s="152" t="s">
        <v>603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602</v>
      </c>
      <c r="F231" s="152">
        <v>25233</v>
      </c>
      <c r="G231" s="152"/>
      <c r="H231" s="152" t="s">
        <v>582</v>
      </c>
      <c r="I231" s="152" t="s">
        <v>604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602</v>
      </c>
      <c r="F232" s="152">
        <v>25234</v>
      </c>
      <c r="G232" s="152"/>
      <c r="H232" s="152" t="s">
        <v>582</v>
      </c>
      <c r="I232" s="152" t="s">
        <v>605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602</v>
      </c>
      <c r="F233" s="152">
        <v>25235</v>
      </c>
      <c r="G233" s="152"/>
      <c r="H233" s="152" t="s">
        <v>582</v>
      </c>
      <c r="I233" s="152" t="s">
        <v>606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607</v>
      </c>
      <c r="F234" s="152">
        <v>25236</v>
      </c>
      <c r="G234" s="152"/>
      <c r="H234" s="152" t="s">
        <v>582</v>
      </c>
      <c r="I234" s="152" t="s">
        <v>608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607</v>
      </c>
      <c r="F235" s="152">
        <v>25237</v>
      </c>
      <c r="G235" s="152"/>
      <c r="H235" s="152" t="s">
        <v>582</v>
      </c>
      <c r="I235" s="152" t="s">
        <v>609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607</v>
      </c>
      <c r="F236" s="152">
        <v>25238</v>
      </c>
      <c r="G236" s="152"/>
      <c r="H236" s="152" t="s">
        <v>582</v>
      </c>
      <c r="I236" s="152" t="s">
        <v>610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611</v>
      </c>
      <c r="F237" s="152">
        <v>25239</v>
      </c>
      <c r="G237" s="152"/>
      <c r="H237" s="152" t="s">
        <v>582</v>
      </c>
      <c r="I237" s="152" t="s">
        <v>612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611</v>
      </c>
      <c r="F238" s="152">
        <v>25240</v>
      </c>
      <c r="G238" s="152"/>
      <c r="H238" s="152" t="s">
        <v>582</v>
      </c>
      <c r="I238" s="152" t="s">
        <v>613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614</v>
      </c>
      <c r="F239" s="152">
        <v>25241</v>
      </c>
      <c r="G239" s="152"/>
      <c r="H239" s="152" t="s">
        <v>582</v>
      </c>
      <c r="I239" s="152" t="s">
        <v>615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614</v>
      </c>
      <c r="F240" s="152">
        <v>25242</v>
      </c>
      <c r="G240" s="152"/>
      <c r="H240" s="152" t="s">
        <v>582</v>
      </c>
      <c r="I240" s="152" t="s">
        <v>621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614</v>
      </c>
      <c r="F241" s="152">
        <v>25243</v>
      </c>
      <c r="G241" s="152"/>
      <c r="H241" s="152" t="s">
        <v>582</v>
      </c>
      <c r="I241" s="152" t="s">
        <v>622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614</v>
      </c>
      <c r="F242" s="152">
        <v>25244</v>
      </c>
      <c r="G242" s="152"/>
      <c r="H242" s="152" t="s">
        <v>582</v>
      </c>
      <c r="I242" s="152" t="s">
        <v>619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614</v>
      </c>
      <c r="F243" s="152">
        <v>25245</v>
      </c>
      <c r="G243" s="152"/>
      <c r="H243" s="152" t="s">
        <v>582</v>
      </c>
      <c r="I243" s="152" t="s">
        <v>620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614</v>
      </c>
      <c r="F244" s="152">
        <v>25246</v>
      </c>
      <c r="G244" s="152"/>
      <c r="H244" s="152" t="s">
        <v>582</v>
      </c>
      <c r="I244" s="152" t="s">
        <v>623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614</v>
      </c>
      <c r="F245" s="152">
        <v>25247</v>
      </c>
      <c r="G245" s="152"/>
      <c r="H245" s="152" t="s">
        <v>582</v>
      </c>
      <c r="I245" s="152" t="s">
        <v>616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614</v>
      </c>
      <c r="F246" s="152">
        <v>25248</v>
      </c>
      <c r="G246" s="152"/>
      <c r="H246" s="152" t="s">
        <v>582</v>
      </c>
      <c r="I246" s="152" t="s">
        <v>617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614</v>
      </c>
      <c r="F247" s="152">
        <v>25249</v>
      </c>
      <c r="G247" s="152"/>
      <c r="H247" s="152" t="s">
        <v>582</v>
      </c>
      <c r="I247" s="152" t="s">
        <v>618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926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901</v>
      </c>
      <c r="I248" s="127"/>
      <c r="J248" s="127">
        <v>1</v>
      </c>
      <c r="K248" s="128">
        <v>1</v>
      </c>
      <c r="L248" s="197" t="s">
        <v>185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926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901</v>
      </c>
      <c r="I249" s="127"/>
      <c r="J249" s="127">
        <v>1</v>
      </c>
      <c r="K249" s="128">
        <v>1</v>
      </c>
      <c r="L249" s="197" t="s">
        <v>185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926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901</v>
      </c>
      <c r="I250" s="127"/>
      <c r="J250" s="127">
        <v>1</v>
      </c>
      <c r="K250" s="128">
        <v>1</v>
      </c>
      <c r="L250" s="197" t="s">
        <v>185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926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901</v>
      </c>
      <c r="I251" s="127"/>
      <c r="J251" s="127">
        <v>1</v>
      </c>
      <c r="K251" s="128">
        <v>1</v>
      </c>
      <c r="L251" s="197" t="s">
        <v>185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926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901</v>
      </c>
      <c r="I252" s="127"/>
      <c r="J252" s="127">
        <v>1</v>
      </c>
      <c r="K252" s="128">
        <v>1</v>
      </c>
      <c r="L252" s="197" t="s">
        <v>185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926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901</v>
      </c>
      <c r="I253" s="127"/>
      <c r="J253" s="127">
        <v>1</v>
      </c>
      <c r="K253" s="128">
        <v>1</v>
      </c>
      <c r="L253" s="197" t="s">
        <v>185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926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901</v>
      </c>
      <c r="I254" s="127"/>
      <c r="J254" s="127">
        <v>1</v>
      </c>
      <c r="K254" s="128">
        <v>1</v>
      </c>
      <c r="L254" s="197" t="s">
        <v>185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926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901</v>
      </c>
      <c r="I255" s="127"/>
      <c r="J255" s="127">
        <v>1</v>
      </c>
      <c r="K255" s="128">
        <v>1</v>
      </c>
      <c r="L255" s="197" t="s">
        <v>185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926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902</v>
      </c>
      <c r="I256" s="127"/>
      <c r="J256" s="127">
        <v>1</v>
      </c>
      <c r="K256" s="128">
        <v>1</v>
      </c>
      <c r="L256" s="197" t="s">
        <v>185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926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902</v>
      </c>
      <c r="I257" s="127"/>
      <c r="J257" s="127">
        <v>1</v>
      </c>
      <c r="K257" s="128">
        <v>1</v>
      </c>
      <c r="L257" s="197" t="s">
        <v>185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926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902</v>
      </c>
      <c r="I258" s="127"/>
      <c r="J258" s="127">
        <v>1</v>
      </c>
      <c r="K258" s="128">
        <v>1</v>
      </c>
      <c r="L258" s="197" t="s">
        <v>185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926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902</v>
      </c>
      <c r="I259" s="127"/>
      <c r="J259" s="127">
        <v>1</v>
      </c>
      <c r="K259" s="128">
        <v>1</v>
      </c>
      <c r="L259" s="197" t="s">
        <v>185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383</v>
      </c>
      <c r="F260" s="152">
        <v>25262</v>
      </c>
      <c r="G260" s="152"/>
      <c r="H260" s="152" t="s">
        <v>378</v>
      </c>
      <c r="I260" s="152" t="s">
        <v>384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383</v>
      </c>
      <c r="F261" s="152">
        <v>25263</v>
      </c>
      <c r="G261" s="152"/>
      <c r="H261" s="152" t="s">
        <v>378</v>
      </c>
      <c r="I261" s="152" t="s">
        <v>385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386</v>
      </c>
      <c r="F262" s="152">
        <v>25264</v>
      </c>
      <c r="G262" s="152"/>
      <c r="H262" s="152" t="s">
        <v>378</v>
      </c>
      <c r="I262" s="152" t="s">
        <v>387</v>
      </c>
      <c r="J262" s="152">
        <v>4</v>
      </c>
      <c r="K262" s="153">
        <v>1.3</v>
      </c>
      <c r="L262" s="197" t="s">
        <v>314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388</v>
      </c>
      <c r="F263" s="152">
        <v>25265</v>
      </c>
      <c r="G263" s="152"/>
      <c r="H263" s="152" t="s">
        <v>378</v>
      </c>
      <c r="I263" s="152" t="s">
        <v>389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397</v>
      </c>
      <c r="F264" s="152">
        <v>25266</v>
      </c>
      <c r="G264" s="152"/>
      <c r="H264" s="152" t="s">
        <v>378</v>
      </c>
      <c r="I264" s="152" t="s">
        <v>398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397</v>
      </c>
      <c r="F265" s="152">
        <v>25267</v>
      </c>
      <c r="G265" s="152"/>
      <c r="H265" s="152" t="s">
        <v>378</v>
      </c>
      <c r="I265" s="173" t="s">
        <v>399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397</v>
      </c>
      <c r="F266" s="152">
        <v>25268</v>
      </c>
      <c r="G266" s="152"/>
      <c r="H266" s="152" t="s">
        <v>378</v>
      </c>
      <c r="I266" s="152" t="s">
        <v>400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397</v>
      </c>
      <c r="F267" s="152">
        <v>25269</v>
      </c>
      <c r="G267" s="152"/>
      <c r="H267" s="152" t="s">
        <v>378</v>
      </c>
      <c r="I267" s="152" t="s">
        <v>401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397</v>
      </c>
      <c r="F268" s="152">
        <v>25270</v>
      </c>
      <c r="G268" s="152"/>
      <c r="H268" s="152" t="s">
        <v>378</v>
      </c>
      <c r="I268" s="152" t="s">
        <v>402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397</v>
      </c>
      <c r="F269" s="152">
        <v>25271</v>
      </c>
      <c r="G269" s="152"/>
      <c r="H269" s="152" t="s">
        <v>378</v>
      </c>
      <c r="I269" s="152" t="s">
        <v>403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397</v>
      </c>
      <c r="F270" s="152">
        <v>25272</v>
      </c>
      <c r="G270" s="152"/>
      <c r="H270" s="152" t="s">
        <v>378</v>
      </c>
      <c r="I270" s="152" t="s">
        <v>404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397</v>
      </c>
      <c r="F271" s="152">
        <v>25273</v>
      </c>
      <c r="G271" s="152"/>
      <c r="H271" s="152" t="s">
        <v>378</v>
      </c>
      <c r="I271" s="152" t="s">
        <v>405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397</v>
      </c>
      <c r="F272" s="152">
        <v>25274</v>
      </c>
      <c r="G272" s="152"/>
      <c r="H272" s="152" t="s">
        <v>378</v>
      </c>
      <c r="I272" s="152" t="s">
        <v>406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407</v>
      </c>
      <c r="F273" s="152">
        <v>25275</v>
      </c>
      <c r="G273" s="152"/>
      <c r="H273" s="152" t="s">
        <v>378</v>
      </c>
      <c r="I273" s="152" t="s">
        <v>408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407</v>
      </c>
      <c r="F274" s="152">
        <v>25276</v>
      </c>
      <c r="G274" s="152"/>
      <c r="H274" s="152" t="s">
        <v>378</v>
      </c>
      <c r="I274" s="152" t="s">
        <v>409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407</v>
      </c>
      <c r="F275" s="152">
        <v>25277</v>
      </c>
      <c r="G275" s="152"/>
      <c r="H275" s="152" t="s">
        <v>378</v>
      </c>
      <c r="I275" s="152" t="s">
        <v>410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411</v>
      </c>
      <c r="F276" s="152">
        <v>25278</v>
      </c>
      <c r="G276" s="152"/>
      <c r="H276" s="152" t="s">
        <v>378</v>
      </c>
      <c r="I276" s="152" t="s">
        <v>412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411</v>
      </c>
      <c r="F277" s="152">
        <v>25279</v>
      </c>
      <c r="G277" s="152"/>
      <c r="H277" s="152" t="s">
        <v>378</v>
      </c>
      <c r="I277" s="152" t="s">
        <v>413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414</v>
      </c>
      <c r="F278" s="152">
        <v>25280</v>
      </c>
      <c r="G278" s="152"/>
      <c r="H278" s="152" t="s">
        <v>378</v>
      </c>
      <c r="I278" s="152" t="s">
        <v>415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414</v>
      </c>
      <c r="F279" s="152">
        <v>25281</v>
      </c>
      <c r="G279" s="152"/>
      <c r="H279" s="152" t="s">
        <v>378</v>
      </c>
      <c r="I279" s="152" t="s">
        <v>417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414</v>
      </c>
      <c r="F280" s="152">
        <v>25282</v>
      </c>
      <c r="G280" s="152"/>
      <c r="H280" s="152" t="s">
        <v>378</v>
      </c>
      <c r="I280" s="152" t="s">
        <v>419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414</v>
      </c>
      <c r="F281" s="152">
        <v>25284</v>
      </c>
      <c r="G281" s="152"/>
      <c r="H281" s="152" t="s">
        <v>378</v>
      </c>
      <c r="I281" s="152" t="s">
        <v>418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414</v>
      </c>
      <c r="F282" s="152">
        <v>25285</v>
      </c>
      <c r="G282" s="152"/>
      <c r="H282" s="152" t="s">
        <v>378</v>
      </c>
      <c r="I282" s="152" t="s">
        <v>416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428</v>
      </c>
      <c r="F283" s="152">
        <v>25286</v>
      </c>
      <c r="G283" s="152"/>
      <c r="H283" s="152" t="s">
        <v>378</v>
      </c>
      <c r="I283" s="152" t="s">
        <v>429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428</v>
      </c>
      <c r="F284" s="152">
        <v>25287</v>
      </c>
      <c r="G284" s="152"/>
      <c r="H284" s="152" t="s">
        <v>378</v>
      </c>
      <c r="I284" s="152" t="s">
        <v>430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428</v>
      </c>
      <c r="F285" s="152">
        <v>25288</v>
      </c>
      <c r="G285" s="152"/>
      <c r="H285" s="152" t="s">
        <v>378</v>
      </c>
      <c r="I285" s="152" t="s">
        <v>431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428</v>
      </c>
      <c r="F286" s="152">
        <v>25289</v>
      </c>
      <c r="G286" s="152"/>
      <c r="H286" s="152" t="s">
        <v>378</v>
      </c>
      <c r="I286" s="152" t="s">
        <v>432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428</v>
      </c>
      <c r="F287" s="152">
        <v>25290</v>
      </c>
      <c r="G287" s="152"/>
      <c r="H287" s="152" t="s">
        <v>378</v>
      </c>
      <c r="I287" s="152" t="s">
        <v>434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428</v>
      </c>
      <c r="F288" s="152">
        <v>25291</v>
      </c>
      <c r="G288" s="152"/>
      <c r="H288" s="152" t="s">
        <v>378</v>
      </c>
      <c r="I288" s="152" t="s">
        <v>435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428</v>
      </c>
      <c r="F289" s="152">
        <v>25292</v>
      </c>
      <c r="G289" s="152"/>
      <c r="H289" s="152" t="s">
        <v>378</v>
      </c>
      <c r="I289" s="152" t="s">
        <v>436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428</v>
      </c>
      <c r="F290" s="152">
        <v>25293</v>
      </c>
      <c r="G290" s="152"/>
      <c r="H290" s="152" t="s">
        <v>378</v>
      </c>
      <c r="I290" s="152" t="s">
        <v>437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428</v>
      </c>
      <c r="F291" s="152">
        <v>25294</v>
      </c>
      <c r="G291" s="152"/>
      <c r="H291" s="152" t="s">
        <v>378</v>
      </c>
      <c r="I291" s="152" t="s">
        <v>433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428</v>
      </c>
      <c r="F292" s="152">
        <v>25295</v>
      </c>
      <c r="G292" s="152"/>
      <c r="H292" s="152" t="s">
        <v>378</v>
      </c>
      <c r="I292" s="152" t="s">
        <v>438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439</v>
      </c>
      <c r="F293" s="152">
        <v>25296</v>
      </c>
      <c r="G293" s="152"/>
      <c r="H293" s="152" t="s">
        <v>378</v>
      </c>
      <c r="I293" s="152" t="s">
        <v>440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439</v>
      </c>
      <c r="F294" s="152">
        <v>25297</v>
      </c>
      <c r="G294" s="152"/>
      <c r="H294" s="152" t="s">
        <v>378</v>
      </c>
      <c r="I294" s="152" t="s">
        <v>441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445</v>
      </c>
      <c r="F295" s="152">
        <v>25298</v>
      </c>
      <c r="G295" s="152"/>
      <c r="H295" s="152" t="s">
        <v>378</v>
      </c>
      <c r="I295" s="152" t="s">
        <v>446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445</v>
      </c>
      <c r="F296" s="152">
        <v>25299</v>
      </c>
      <c r="G296" s="152"/>
      <c r="H296" s="152" t="s">
        <v>378</v>
      </c>
      <c r="I296" s="152" t="s">
        <v>448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445</v>
      </c>
      <c r="F297" s="152">
        <v>25300</v>
      </c>
      <c r="G297" s="152"/>
      <c r="H297" s="152" t="s">
        <v>378</v>
      </c>
      <c r="I297" s="152" t="s">
        <v>449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445</v>
      </c>
      <c r="F298" s="152">
        <v>25301</v>
      </c>
      <c r="G298" s="152"/>
      <c r="H298" s="152" t="s">
        <v>378</v>
      </c>
      <c r="I298" s="152" t="s">
        <v>447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445</v>
      </c>
      <c r="F299" s="152">
        <v>25302</v>
      </c>
      <c r="G299" s="152"/>
      <c r="H299" s="152" t="s">
        <v>378</v>
      </c>
      <c r="I299" s="152" t="s">
        <v>450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452</v>
      </c>
      <c r="F300" s="152">
        <v>25303</v>
      </c>
      <c r="G300" s="152"/>
      <c r="H300" s="152" t="s">
        <v>378</v>
      </c>
      <c r="I300" s="152" t="s">
        <v>453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454</v>
      </c>
      <c r="F301" s="152">
        <v>25304</v>
      </c>
      <c r="G301" s="152"/>
      <c r="H301" s="152" t="s">
        <v>378</v>
      </c>
      <c r="I301" s="152" t="s">
        <v>455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454</v>
      </c>
      <c r="F302" s="152">
        <v>25305</v>
      </c>
      <c r="G302" s="152"/>
      <c r="H302" s="152" t="s">
        <v>378</v>
      </c>
      <c r="I302" s="152" t="s">
        <v>459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454</v>
      </c>
      <c r="F303" s="152">
        <v>25306</v>
      </c>
      <c r="G303" s="152"/>
      <c r="H303" s="152" t="s">
        <v>378</v>
      </c>
      <c r="I303" s="152" t="s">
        <v>460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454</v>
      </c>
      <c r="F304" s="152">
        <v>25307</v>
      </c>
      <c r="G304" s="152"/>
      <c r="H304" s="152" t="s">
        <v>378</v>
      </c>
      <c r="I304" s="152" t="s">
        <v>461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454</v>
      </c>
      <c r="F305" s="152">
        <v>25308</v>
      </c>
      <c r="G305" s="152"/>
      <c r="H305" s="152" t="s">
        <v>378</v>
      </c>
      <c r="I305" s="152" t="s">
        <v>462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454</v>
      </c>
      <c r="F306" s="152">
        <v>25309</v>
      </c>
      <c r="G306" s="152"/>
      <c r="H306" s="152" t="s">
        <v>378</v>
      </c>
      <c r="I306" s="152" t="s">
        <v>456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454</v>
      </c>
      <c r="F307" s="152">
        <v>25310</v>
      </c>
      <c r="G307" s="152"/>
      <c r="H307" s="152" t="s">
        <v>378</v>
      </c>
      <c r="I307" s="152" t="s">
        <v>457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454</v>
      </c>
      <c r="F308" s="166">
        <v>25311</v>
      </c>
      <c r="G308" s="166"/>
      <c r="H308" s="166" t="s">
        <v>378</v>
      </c>
      <c r="I308" s="166" t="s">
        <v>458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463</v>
      </c>
      <c r="F309" s="169">
        <v>25312</v>
      </c>
      <c r="G309" s="169"/>
      <c r="H309" s="169" t="s">
        <v>378</v>
      </c>
      <c r="I309" s="169" t="s">
        <v>464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463</v>
      </c>
      <c r="F310" s="169">
        <v>25313</v>
      </c>
      <c r="G310" s="169"/>
      <c r="H310" s="169" t="s">
        <v>378</v>
      </c>
      <c r="I310" s="169" t="s">
        <v>465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463</v>
      </c>
      <c r="F311" s="169">
        <v>25314</v>
      </c>
      <c r="G311" s="169"/>
      <c r="H311" s="169" t="s">
        <v>378</v>
      </c>
      <c r="I311" s="169" t="s">
        <v>466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463</v>
      </c>
      <c r="F312" s="169">
        <v>25315</v>
      </c>
      <c r="G312" s="169"/>
      <c r="H312" s="169" t="s">
        <v>378</v>
      </c>
      <c r="I312" s="169" t="s">
        <v>467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463</v>
      </c>
      <c r="F313" s="169">
        <v>25316</v>
      </c>
      <c r="G313" s="169"/>
      <c r="H313" s="169" t="s">
        <v>378</v>
      </c>
      <c r="I313" s="169" t="s">
        <v>468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469</v>
      </c>
      <c r="F314" s="169">
        <v>25317</v>
      </c>
      <c r="G314" s="169"/>
      <c r="H314" s="169" t="s">
        <v>378</v>
      </c>
      <c r="I314" s="169" t="s">
        <v>470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469</v>
      </c>
      <c r="F315" s="169">
        <v>25318</v>
      </c>
      <c r="G315" s="169"/>
      <c r="H315" s="169" t="s">
        <v>378</v>
      </c>
      <c r="I315" s="169" t="s">
        <v>471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469</v>
      </c>
      <c r="F316" s="169">
        <v>25319</v>
      </c>
      <c r="G316" s="169"/>
      <c r="H316" s="169" t="s">
        <v>378</v>
      </c>
      <c r="I316" s="169" t="s">
        <v>472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473</v>
      </c>
      <c r="F317" s="169">
        <v>25320</v>
      </c>
      <c r="G317" s="169"/>
      <c r="H317" s="169" t="s">
        <v>378</v>
      </c>
      <c r="I317" s="169" t="s">
        <v>474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473</v>
      </c>
      <c r="F318" s="169">
        <v>25321</v>
      </c>
      <c r="G318" s="169"/>
      <c r="H318" s="169" t="s">
        <v>378</v>
      </c>
      <c r="I318" s="169" t="s">
        <v>477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473</v>
      </c>
      <c r="F319" s="169">
        <v>25322</v>
      </c>
      <c r="G319" s="169"/>
      <c r="H319" s="169" t="s">
        <v>378</v>
      </c>
      <c r="I319" s="169" t="s">
        <v>478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473</v>
      </c>
      <c r="F320" s="169">
        <v>25323</v>
      </c>
      <c r="G320" s="169"/>
      <c r="H320" s="169" t="s">
        <v>378</v>
      </c>
      <c r="I320" s="169" t="s">
        <v>475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473</v>
      </c>
      <c r="F321" s="169">
        <v>25324</v>
      </c>
      <c r="G321" s="169"/>
      <c r="H321" s="169" t="s">
        <v>378</v>
      </c>
      <c r="I321" s="169" t="s">
        <v>476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379</v>
      </c>
      <c r="F322" s="152">
        <v>25331</v>
      </c>
      <c r="G322" s="152"/>
      <c r="H322" s="152" t="s">
        <v>378</v>
      </c>
      <c r="I322" s="152" t="s">
        <v>380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379</v>
      </c>
      <c r="F323" s="152">
        <v>25332</v>
      </c>
      <c r="G323" s="152"/>
      <c r="H323" s="152" t="s">
        <v>378</v>
      </c>
      <c r="I323" s="152" t="s">
        <v>381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379</v>
      </c>
      <c r="F324" s="152">
        <v>25333</v>
      </c>
      <c r="G324" s="152"/>
      <c r="H324" s="152" t="s">
        <v>378</v>
      </c>
      <c r="I324" s="152" t="s">
        <v>382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390</v>
      </c>
      <c r="F325" s="152">
        <v>25334</v>
      </c>
      <c r="G325" s="152"/>
      <c r="H325" s="152" t="s">
        <v>378</v>
      </c>
      <c r="I325" s="152" t="s">
        <v>391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392</v>
      </c>
      <c r="F326" s="152">
        <v>25335</v>
      </c>
      <c r="G326" s="152"/>
      <c r="H326" s="152" t="s">
        <v>378</v>
      </c>
      <c r="I326" s="152" t="s">
        <v>393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392</v>
      </c>
      <c r="F327" s="152">
        <v>25336</v>
      </c>
      <c r="G327" s="152"/>
      <c r="H327" s="152" t="s">
        <v>378</v>
      </c>
      <c r="I327" s="152" t="s">
        <v>394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392</v>
      </c>
      <c r="F328" s="152">
        <v>25337</v>
      </c>
      <c r="G328" s="152"/>
      <c r="H328" s="152" t="s">
        <v>378</v>
      </c>
      <c r="I328" s="152" t="s">
        <v>396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392</v>
      </c>
      <c r="F329" s="152">
        <v>25338</v>
      </c>
      <c r="G329" s="152"/>
      <c r="H329" s="152" t="s">
        <v>378</v>
      </c>
      <c r="I329" s="152" t="s">
        <v>395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420</v>
      </c>
      <c r="F330" s="152">
        <v>25339</v>
      </c>
      <c r="G330" s="152"/>
      <c r="H330" s="152" t="s">
        <v>378</v>
      </c>
      <c r="I330" s="152" t="s">
        <v>421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420</v>
      </c>
      <c r="F331" s="152">
        <v>25340</v>
      </c>
      <c r="G331" s="152"/>
      <c r="H331" s="152" t="s">
        <v>378</v>
      </c>
      <c r="I331" s="152" t="s">
        <v>422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420</v>
      </c>
      <c r="F332" s="152">
        <v>25341</v>
      </c>
      <c r="G332" s="152"/>
      <c r="H332" s="152" t="s">
        <v>378</v>
      </c>
      <c r="I332" s="152" t="s">
        <v>423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420</v>
      </c>
      <c r="F333" s="152">
        <v>25342</v>
      </c>
      <c r="G333" s="152"/>
      <c r="H333" s="152" t="s">
        <v>378</v>
      </c>
      <c r="I333" s="152" t="s">
        <v>424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425</v>
      </c>
      <c r="F334" s="152">
        <v>25343</v>
      </c>
      <c r="G334" s="152"/>
      <c r="H334" s="152" t="s">
        <v>378</v>
      </c>
      <c r="I334" s="152" t="s">
        <v>426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425</v>
      </c>
      <c r="F335" s="152">
        <v>25344</v>
      </c>
      <c r="G335" s="152"/>
      <c r="H335" s="152" t="s">
        <v>378</v>
      </c>
      <c r="I335" s="152" t="s">
        <v>427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442</v>
      </c>
      <c r="F336" s="152">
        <v>25345</v>
      </c>
      <c r="G336" s="152"/>
      <c r="H336" s="152" t="s">
        <v>378</v>
      </c>
      <c r="I336" s="152" t="s">
        <v>443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442</v>
      </c>
      <c r="F337" s="152">
        <v>25346</v>
      </c>
      <c r="G337" s="152"/>
      <c r="H337" s="152" t="s">
        <v>378</v>
      </c>
      <c r="I337" s="152" t="s">
        <v>444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479</v>
      </c>
      <c r="F338" s="152">
        <v>25347</v>
      </c>
      <c r="G338" s="152"/>
      <c r="H338" s="152" t="s">
        <v>378</v>
      </c>
      <c r="I338" s="152" t="s">
        <v>480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479</v>
      </c>
      <c r="F339" s="152">
        <v>25348</v>
      </c>
      <c r="G339" s="152"/>
      <c r="H339" s="152" t="s">
        <v>378</v>
      </c>
      <c r="I339" s="152" t="s">
        <v>481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479</v>
      </c>
      <c r="F340" s="152">
        <v>25349</v>
      </c>
      <c r="G340" s="152"/>
      <c r="H340" s="152" t="s">
        <v>378</v>
      </c>
      <c r="I340" s="152" t="s">
        <v>482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479</v>
      </c>
      <c r="F341" s="152">
        <v>25350</v>
      </c>
      <c r="G341" s="152"/>
      <c r="H341" s="152" t="s">
        <v>378</v>
      </c>
      <c r="I341" s="152" t="s">
        <v>483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801</v>
      </c>
      <c r="F342" s="152">
        <v>25351</v>
      </c>
      <c r="G342" s="152"/>
      <c r="H342" s="152" t="s">
        <v>800</v>
      </c>
      <c r="I342" s="152" t="s">
        <v>802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801</v>
      </c>
      <c r="F343" s="152">
        <v>25352</v>
      </c>
      <c r="G343" s="152"/>
      <c r="H343" s="152" t="s">
        <v>800</v>
      </c>
      <c r="I343" s="152" t="s">
        <v>803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801</v>
      </c>
      <c r="F344" s="152">
        <v>25353</v>
      </c>
      <c r="G344" s="152"/>
      <c r="H344" s="152" t="s">
        <v>800</v>
      </c>
      <c r="I344" s="152" t="s">
        <v>804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801</v>
      </c>
      <c r="F345" s="152">
        <v>25354</v>
      </c>
      <c r="G345" s="152"/>
      <c r="H345" s="152" t="s">
        <v>800</v>
      </c>
      <c r="I345" s="152" t="s">
        <v>805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806</v>
      </c>
      <c r="F346" s="152">
        <v>25355</v>
      </c>
      <c r="G346" s="152"/>
      <c r="H346" s="152" t="s">
        <v>800</v>
      </c>
      <c r="I346" s="152" t="s">
        <v>807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806</v>
      </c>
      <c r="F347" s="152">
        <v>25356</v>
      </c>
      <c r="G347" s="152"/>
      <c r="H347" s="152" t="s">
        <v>800</v>
      </c>
      <c r="I347" s="152" t="s">
        <v>809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806</v>
      </c>
      <c r="F348" s="152">
        <v>25357</v>
      </c>
      <c r="G348" s="152"/>
      <c r="H348" s="152" t="s">
        <v>800</v>
      </c>
      <c r="I348" s="152" t="s">
        <v>808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627</v>
      </c>
      <c r="F349" s="152">
        <v>25363</v>
      </c>
      <c r="G349" s="152"/>
      <c r="H349" s="152" t="s">
        <v>624</v>
      </c>
      <c r="I349" s="152" t="s">
        <v>628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629</v>
      </c>
      <c r="F350" s="152">
        <v>25364</v>
      </c>
      <c r="G350" s="152"/>
      <c r="H350" s="152" t="s">
        <v>624</v>
      </c>
      <c r="I350" s="152" t="s">
        <v>630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639</v>
      </c>
      <c r="F351" s="152">
        <v>25371</v>
      </c>
      <c r="G351" s="152"/>
      <c r="H351" s="152" t="s">
        <v>624</v>
      </c>
      <c r="I351" s="152" t="s">
        <v>640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639</v>
      </c>
      <c r="F352" s="152">
        <v>25372</v>
      </c>
      <c r="G352" s="152"/>
      <c r="H352" s="152" t="s">
        <v>624</v>
      </c>
      <c r="I352" s="152" t="s">
        <v>641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639</v>
      </c>
      <c r="F353" s="152">
        <v>25373</v>
      </c>
      <c r="G353" s="152"/>
      <c r="H353" s="152" t="s">
        <v>624</v>
      </c>
      <c r="I353" s="152" t="s">
        <v>642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643</v>
      </c>
      <c r="F354" s="174">
        <v>25374</v>
      </c>
      <c r="G354" s="174"/>
      <c r="H354" s="174" t="s">
        <v>624</v>
      </c>
      <c r="I354" s="174" t="s">
        <v>644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645</v>
      </c>
      <c r="F355" s="152">
        <v>25377</v>
      </c>
      <c r="G355" s="152"/>
      <c r="H355" s="152" t="s">
        <v>624</v>
      </c>
      <c r="I355" s="152" t="s">
        <v>646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645</v>
      </c>
      <c r="F356" s="152">
        <v>25378</v>
      </c>
      <c r="G356" s="152"/>
      <c r="H356" s="152" t="s">
        <v>624</v>
      </c>
      <c r="I356" s="152" t="s">
        <v>647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645</v>
      </c>
      <c r="F357" s="152">
        <v>25379</v>
      </c>
      <c r="G357" s="152"/>
      <c r="H357" s="152" t="s">
        <v>624</v>
      </c>
      <c r="I357" s="152" t="s">
        <v>648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649</v>
      </c>
      <c r="F358" s="152">
        <v>25380</v>
      </c>
      <c r="G358" s="152"/>
      <c r="H358" s="152" t="s">
        <v>624</v>
      </c>
      <c r="I358" s="152" t="s">
        <v>650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649</v>
      </c>
      <c r="F359" s="152">
        <v>25381</v>
      </c>
      <c r="G359" s="152"/>
      <c r="H359" s="152" t="s">
        <v>624</v>
      </c>
      <c r="I359" s="152" t="s">
        <v>652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649</v>
      </c>
      <c r="F360" s="152">
        <v>25382</v>
      </c>
      <c r="G360" s="152"/>
      <c r="H360" s="152" t="s">
        <v>624</v>
      </c>
      <c r="I360" s="152" t="s">
        <v>653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649</v>
      </c>
      <c r="F361" s="152">
        <v>25383</v>
      </c>
      <c r="G361" s="152"/>
      <c r="H361" s="152" t="s">
        <v>624</v>
      </c>
      <c r="I361" s="152" t="s">
        <v>651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654</v>
      </c>
      <c r="F362" s="152">
        <v>25384</v>
      </c>
      <c r="G362" s="152"/>
      <c r="H362" s="152" t="s">
        <v>624</v>
      </c>
      <c r="I362" s="152" t="s">
        <v>655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656</v>
      </c>
      <c r="F363" s="152">
        <v>25385</v>
      </c>
      <c r="G363" s="152"/>
      <c r="H363" s="152" t="s">
        <v>624</v>
      </c>
      <c r="I363" s="152" t="s">
        <v>657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658</v>
      </c>
      <c r="F364" s="152">
        <v>25388</v>
      </c>
      <c r="G364" s="152"/>
      <c r="H364" s="152" t="s">
        <v>624</v>
      </c>
      <c r="I364" s="152" t="s">
        <v>659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660</v>
      </c>
      <c r="F365" s="152">
        <v>25389</v>
      </c>
      <c r="G365" s="152"/>
      <c r="H365" s="152" t="s">
        <v>624</v>
      </c>
      <c r="I365" s="152" t="s">
        <v>661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631</v>
      </c>
      <c r="F366" s="152">
        <v>25393</v>
      </c>
      <c r="G366" s="152"/>
      <c r="H366" s="152" t="s">
        <v>624</v>
      </c>
      <c r="I366" s="152" t="s">
        <v>632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631</v>
      </c>
      <c r="F367" s="152">
        <v>25394</v>
      </c>
      <c r="G367" s="152"/>
      <c r="H367" s="152" t="s">
        <v>624</v>
      </c>
      <c r="I367" s="152" t="s">
        <v>633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631</v>
      </c>
      <c r="F368" s="152">
        <v>25395</v>
      </c>
      <c r="G368" s="152"/>
      <c r="H368" s="152" t="s">
        <v>624</v>
      </c>
      <c r="I368" s="152" t="s">
        <v>634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635</v>
      </c>
      <c r="F369" s="152">
        <v>25396</v>
      </c>
      <c r="G369" s="152"/>
      <c r="H369" s="152" t="s">
        <v>624</v>
      </c>
      <c r="I369" s="152" t="s">
        <v>636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635</v>
      </c>
      <c r="F370" s="152">
        <v>25397</v>
      </c>
      <c r="G370" s="152"/>
      <c r="H370" s="152" t="s">
        <v>624</v>
      </c>
      <c r="I370" s="152" t="s">
        <v>637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635</v>
      </c>
      <c r="F371" s="152">
        <v>25398</v>
      </c>
      <c r="G371" s="152"/>
      <c r="H371" s="152" t="s">
        <v>624</v>
      </c>
      <c r="I371" s="152" t="s">
        <v>638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761</v>
      </c>
      <c r="F372" s="152">
        <v>25399</v>
      </c>
      <c r="G372" s="152"/>
      <c r="H372" s="152" t="s">
        <v>760</v>
      </c>
      <c r="I372" s="152" t="s">
        <v>762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761</v>
      </c>
      <c r="F373" s="152">
        <v>25400</v>
      </c>
      <c r="G373" s="152"/>
      <c r="H373" s="152" t="s">
        <v>760</v>
      </c>
      <c r="I373" s="152" t="s">
        <v>764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761</v>
      </c>
      <c r="F374" s="152">
        <v>25401</v>
      </c>
      <c r="G374" s="152"/>
      <c r="H374" s="152" t="s">
        <v>760</v>
      </c>
      <c r="I374" s="152" t="s">
        <v>763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765</v>
      </c>
      <c r="F375" s="152">
        <v>25402</v>
      </c>
      <c r="G375" s="152"/>
      <c r="H375" s="152" t="s">
        <v>760</v>
      </c>
      <c r="I375" s="152" t="s">
        <v>766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767</v>
      </c>
      <c r="F376" s="152">
        <v>25403</v>
      </c>
      <c r="G376" s="152"/>
      <c r="H376" s="152" t="s">
        <v>760</v>
      </c>
      <c r="I376" s="152" t="s">
        <v>768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767</v>
      </c>
      <c r="F377" s="152">
        <v>25404</v>
      </c>
      <c r="G377" s="152"/>
      <c r="H377" s="152" t="s">
        <v>760</v>
      </c>
      <c r="I377" s="152" t="s">
        <v>769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770</v>
      </c>
      <c r="F378" s="152">
        <v>25405</v>
      </c>
      <c r="G378" s="152"/>
      <c r="H378" s="152" t="s">
        <v>760</v>
      </c>
      <c r="I378" s="152" t="s">
        <v>771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770</v>
      </c>
      <c r="F379" s="152">
        <v>25406</v>
      </c>
      <c r="G379" s="152"/>
      <c r="H379" s="152" t="s">
        <v>760</v>
      </c>
      <c r="I379" s="152" t="s">
        <v>772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743</v>
      </c>
      <c r="F380" s="152">
        <v>25407</v>
      </c>
      <c r="G380" s="152"/>
      <c r="H380" s="152" t="s">
        <v>742</v>
      </c>
      <c r="I380" s="152" t="s">
        <v>744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743</v>
      </c>
      <c r="F381" s="152">
        <v>25408</v>
      </c>
      <c r="G381" s="152"/>
      <c r="H381" s="152" t="s">
        <v>742</v>
      </c>
      <c r="I381" s="152" t="s">
        <v>745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746</v>
      </c>
      <c r="F382" s="152">
        <v>25409</v>
      </c>
      <c r="G382" s="152"/>
      <c r="H382" s="152" t="s">
        <v>742</v>
      </c>
      <c r="I382" s="152" t="s">
        <v>747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746</v>
      </c>
      <c r="F383" s="152">
        <v>25410</v>
      </c>
      <c r="G383" s="152"/>
      <c r="H383" s="152" t="s">
        <v>742</v>
      </c>
      <c r="I383" s="152" t="s">
        <v>748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749</v>
      </c>
      <c r="F384" s="152">
        <v>25411</v>
      </c>
      <c r="G384" s="152"/>
      <c r="H384" s="152" t="s">
        <v>742</v>
      </c>
      <c r="I384" s="152" t="s">
        <v>750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749</v>
      </c>
      <c r="F385" s="152">
        <v>25412</v>
      </c>
      <c r="G385" s="152"/>
      <c r="H385" s="152" t="s">
        <v>742</v>
      </c>
      <c r="I385" s="152" t="s">
        <v>751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749</v>
      </c>
      <c r="F386" s="152">
        <v>25413</v>
      </c>
      <c r="G386" s="152"/>
      <c r="H386" s="152" t="s">
        <v>742</v>
      </c>
      <c r="I386" s="152" t="s">
        <v>752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749</v>
      </c>
      <c r="F387" s="152">
        <v>25414</v>
      </c>
      <c r="G387" s="152"/>
      <c r="H387" s="152" t="s">
        <v>742</v>
      </c>
      <c r="I387" s="152" t="s">
        <v>753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749</v>
      </c>
      <c r="F388" s="152">
        <v>25415</v>
      </c>
      <c r="G388" s="152"/>
      <c r="H388" s="152" t="s">
        <v>742</v>
      </c>
      <c r="I388" s="152" t="s">
        <v>754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755</v>
      </c>
      <c r="F389" s="152">
        <v>25416</v>
      </c>
      <c r="G389" s="152"/>
      <c r="H389" s="152" t="s">
        <v>742</v>
      </c>
      <c r="I389" s="152" t="s">
        <v>756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755</v>
      </c>
      <c r="F390" s="152">
        <v>25417</v>
      </c>
      <c r="G390" s="152"/>
      <c r="H390" s="152" t="s">
        <v>742</v>
      </c>
      <c r="I390" s="152" t="s">
        <v>759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755</v>
      </c>
      <c r="F391" s="152">
        <v>25418</v>
      </c>
      <c r="G391" s="152"/>
      <c r="H391" s="152" t="s">
        <v>742</v>
      </c>
      <c r="I391" s="152" t="s">
        <v>757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755</v>
      </c>
      <c r="F392" s="152">
        <v>25419</v>
      </c>
      <c r="G392" s="152"/>
      <c r="H392" s="152" t="s">
        <v>742</v>
      </c>
      <c r="I392" s="152" t="s">
        <v>758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841</v>
      </c>
      <c r="F393" s="152">
        <v>25420</v>
      </c>
      <c r="G393" s="152"/>
      <c r="H393" s="152" t="s">
        <v>840</v>
      </c>
      <c r="I393" s="152" t="s">
        <v>842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843</v>
      </c>
      <c r="F394" s="152">
        <v>25422</v>
      </c>
      <c r="G394" s="152"/>
      <c r="H394" s="152" t="s">
        <v>840</v>
      </c>
      <c r="I394" s="152" t="s">
        <v>844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845</v>
      </c>
      <c r="F395" s="152">
        <v>25423</v>
      </c>
      <c r="G395" s="152"/>
      <c r="H395" s="152" t="s">
        <v>840</v>
      </c>
      <c r="I395" s="152" t="s">
        <v>846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845</v>
      </c>
      <c r="F396" s="152">
        <v>25424</v>
      </c>
      <c r="G396" s="152"/>
      <c r="H396" s="152" t="s">
        <v>840</v>
      </c>
      <c r="I396" s="152" t="s">
        <v>847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845</v>
      </c>
      <c r="F397" s="152">
        <v>25425</v>
      </c>
      <c r="G397" s="152"/>
      <c r="H397" s="152" t="s">
        <v>840</v>
      </c>
      <c r="I397" s="152" t="s">
        <v>848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845</v>
      </c>
      <c r="F398" s="152">
        <v>25426</v>
      </c>
      <c r="G398" s="152"/>
      <c r="H398" s="152" t="s">
        <v>840</v>
      </c>
      <c r="I398" s="152" t="s">
        <v>849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850</v>
      </c>
      <c r="F399" s="152">
        <v>25427</v>
      </c>
      <c r="G399" s="152"/>
      <c r="H399" s="152" t="s">
        <v>840</v>
      </c>
      <c r="I399" s="152" t="s">
        <v>851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850</v>
      </c>
      <c r="F400" s="152">
        <v>25428</v>
      </c>
      <c r="G400" s="152"/>
      <c r="H400" s="152" t="s">
        <v>840</v>
      </c>
      <c r="I400" s="152" t="s">
        <v>852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855</v>
      </c>
      <c r="F401" s="160">
        <v>25430</v>
      </c>
      <c r="G401" s="160"/>
      <c r="H401" s="160" t="s">
        <v>853</v>
      </c>
      <c r="I401" s="160" t="s">
        <v>866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855</v>
      </c>
      <c r="F402" s="160">
        <v>25431</v>
      </c>
      <c r="G402" s="160"/>
      <c r="H402" s="160" t="s">
        <v>853</v>
      </c>
      <c r="I402" s="160" t="s">
        <v>867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855</v>
      </c>
      <c r="F403" s="160">
        <v>25432</v>
      </c>
      <c r="G403" s="160"/>
      <c r="H403" s="160" t="s">
        <v>853</v>
      </c>
      <c r="I403" s="160" t="s">
        <v>868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855</v>
      </c>
      <c r="F404" s="160">
        <v>25433</v>
      </c>
      <c r="G404" s="160"/>
      <c r="H404" s="160" t="s">
        <v>853</v>
      </c>
      <c r="I404" s="160" t="s">
        <v>862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855</v>
      </c>
      <c r="F405" s="160">
        <v>25434</v>
      </c>
      <c r="G405" s="160"/>
      <c r="H405" s="160" t="s">
        <v>853</v>
      </c>
      <c r="I405" s="160" t="s">
        <v>863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855</v>
      </c>
      <c r="F406" s="160">
        <v>25438</v>
      </c>
      <c r="G406" s="160"/>
      <c r="H406" s="160" t="s">
        <v>853</v>
      </c>
      <c r="I406" s="160" t="s">
        <v>858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855</v>
      </c>
      <c r="F407" s="160">
        <v>25439</v>
      </c>
      <c r="G407" s="160"/>
      <c r="H407" s="160" t="s">
        <v>853</v>
      </c>
      <c r="I407" s="160" t="s">
        <v>859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193</v>
      </c>
      <c r="F408" s="160">
        <v>25442</v>
      </c>
      <c r="G408" s="160"/>
      <c r="H408" s="160" t="s">
        <v>853</v>
      </c>
      <c r="I408" s="160" t="s">
        <v>869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193</v>
      </c>
      <c r="F409" s="160">
        <v>25443</v>
      </c>
      <c r="G409" s="160"/>
      <c r="H409" s="160" t="s">
        <v>853</v>
      </c>
      <c r="I409" s="160" t="s">
        <v>872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193</v>
      </c>
      <c r="F410" s="160">
        <v>25444</v>
      </c>
      <c r="G410" s="160"/>
      <c r="H410" s="160" t="s">
        <v>853</v>
      </c>
      <c r="I410" s="160" t="s">
        <v>871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193</v>
      </c>
      <c r="F411" s="160">
        <v>25445</v>
      </c>
      <c r="G411" s="160"/>
      <c r="H411" s="160" t="s">
        <v>853</v>
      </c>
      <c r="I411" s="160" t="s">
        <v>870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875</v>
      </c>
      <c r="F412" s="160">
        <v>25448</v>
      </c>
      <c r="G412" s="160"/>
      <c r="H412" s="160" t="s">
        <v>853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875</v>
      </c>
      <c r="F413" s="160">
        <v>25449</v>
      </c>
      <c r="G413" s="160"/>
      <c r="H413" s="160" t="s">
        <v>853</v>
      </c>
      <c r="I413" s="160" t="s">
        <v>877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196</v>
      </c>
      <c r="F414" s="160">
        <v>25451</v>
      </c>
      <c r="G414" s="160"/>
      <c r="H414" s="160" t="s">
        <v>853</v>
      </c>
      <c r="I414" s="160" t="s">
        <v>881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196</v>
      </c>
      <c r="F415" s="160">
        <v>25452</v>
      </c>
      <c r="G415" s="160"/>
      <c r="H415" s="160" t="s">
        <v>853</v>
      </c>
      <c r="I415" s="160" t="s">
        <v>886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196</v>
      </c>
      <c r="F416" s="160">
        <v>25453</v>
      </c>
      <c r="G416" s="160"/>
      <c r="H416" s="160" t="s">
        <v>853</v>
      </c>
      <c r="I416" s="160" t="s">
        <v>887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196</v>
      </c>
      <c r="F417" s="160">
        <v>25454</v>
      </c>
      <c r="G417" s="160"/>
      <c r="H417" s="160" t="s">
        <v>853</v>
      </c>
      <c r="I417" s="160" t="s">
        <v>882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196</v>
      </c>
      <c r="F418" s="160">
        <v>25455</v>
      </c>
      <c r="G418" s="160"/>
      <c r="H418" s="160" t="s">
        <v>853</v>
      </c>
      <c r="I418" s="160" t="s">
        <v>883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196</v>
      </c>
      <c r="F419" s="160">
        <v>25456</v>
      </c>
      <c r="G419" s="160"/>
      <c r="H419" s="160" t="s">
        <v>853</v>
      </c>
      <c r="I419" s="160" t="s">
        <v>884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196</v>
      </c>
      <c r="F420" s="160">
        <v>25457</v>
      </c>
      <c r="G420" s="160"/>
      <c r="H420" s="160" t="s">
        <v>853</v>
      </c>
      <c r="I420" s="160" t="s">
        <v>885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889</v>
      </c>
      <c r="F421" s="160">
        <v>25458</v>
      </c>
      <c r="G421" s="160"/>
      <c r="H421" s="160" t="s">
        <v>853</v>
      </c>
      <c r="I421" s="160" t="s">
        <v>890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889</v>
      </c>
      <c r="F422" s="160">
        <v>25459</v>
      </c>
      <c r="G422" s="160"/>
      <c r="H422" s="160" t="s">
        <v>853</v>
      </c>
      <c r="I422" s="160" t="s">
        <v>891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198</v>
      </c>
      <c r="F423" s="160">
        <v>25460</v>
      </c>
      <c r="G423" s="160"/>
      <c r="H423" s="160" t="s">
        <v>853</v>
      </c>
      <c r="I423" s="160" t="s">
        <v>896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198</v>
      </c>
      <c r="F424" s="160">
        <v>25461</v>
      </c>
      <c r="G424" s="160"/>
      <c r="H424" s="160" t="s">
        <v>853</v>
      </c>
      <c r="I424" s="160" t="s">
        <v>900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198</v>
      </c>
      <c r="F425" s="160">
        <v>25462</v>
      </c>
      <c r="G425" s="160"/>
      <c r="H425" s="160" t="s">
        <v>853</v>
      </c>
      <c r="I425" s="160" t="s">
        <v>897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198</v>
      </c>
      <c r="F426" s="160">
        <v>25463</v>
      </c>
      <c r="G426" s="160"/>
      <c r="H426" s="160" t="s">
        <v>853</v>
      </c>
      <c r="I426" s="160" t="s">
        <v>898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198</v>
      </c>
      <c r="F427" s="160">
        <v>25464</v>
      </c>
      <c r="G427" s="160"/>
      <c r="H427" s="160" t="s">
        <v>853</v>
      </c>
      <c r="I427" s="160" t="s">
        <v>899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879</v>
      </c>
      <c r="F428" s="160">
        <v>25466</v>
      </c>
      <c r="G428" s="160"/>
      <c r="H428" s="160" t="s">
        <v>853</v>
      </c>
      <c r="I428" s="160" t="s">
        <v>880</v>
      </c>
      <c r="J428" s="160">
        <v>4</v>
      </c>
      <c r="K428" s="163">
        <v>1.6</v>
      </c>
      <c r="L428" s="200" t="s">
        <v>314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888</v>
      </c>
      <c r="F429" s="160">
        <v>25467</v>
      </c>
      <c r="G429" s="160"/>
      <c r="H429" s="160" t="s">
        <v>853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892</v>
      </c>
      <c r="F430" s="160">
        <v>25468</v>
      </c>
      <c r="G430" s="160"/>
      <c r="H430" s="160" t="s">
        <v>853</v>
      </c>
      <c r="I430" s="160" t="s">
        <v>893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892</v>
      </c>
      <c r="F431" s="160">
        <v>25469</v>
      </c>
      <c r="G431" s="160"/>
      <c r="H431" s="160" t="s">
        <v>853</v>
      </c>
      <c r="I431" s="160" t="s">
        <v>894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892</v>
      </c>
      <c r="F432" s="160">
        <v>25470</v>
      </c>
      <c r="G432" s="160"/>
      <c r="H432" s="160" t="s">
        <v>853</v>
      </c>
      <c r="I432" s="160" t="s">
        <v>895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811</v>
      </c>
      <c r="F433" s="152">
        <v>25471</v>
      </c>
      <c r="G433" s="152"/>
      <c r="H433" s="152" t="s">
        <v>810</v>
      </c>
      <c r="I433" s="152" t="s">
        <v>811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812</v>
      </c>
      <c r="F434" s="152">
        <v>25472</v>
      </c>
      <c r="G434" s="152"/>
      <c r="H434" s="152" t="s">
        <v>810</v>
      </c>
      <c r="I434" s="152" t="s">
        <v>813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821</v>
      </c>
      <c r="F435" s="152">
        <v>25473</v>
      </c>
      <c r="G435" s="152"/>
      <c r="H435" s="152" t="s">
        <v>810</v>
      </c>
      <c r="I435" s="152" t="s">
        <v>821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822</v>
      </c>
      <c r="F436" s="152">
        <v>25474</v>
      </c>
      <c r="G436" s="152"/>
      <c r="H436" s="152" t="s">
        <v>810</v>
      </c>
      <c r="I436" s="152" t="s">
        <v>823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822</v>
      </c>
      <c r="F437" s="152">
        <v>25475</v>
      </c>
      <c r="G437" s="152"/>
      <c r="H437" s="152" t="s">
        <v>810</v>
      </c>
      <c r="I437" s="152" t="s">
        <v>827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822</v>
      </c>
      <c r="F438" s="152">
        <v>25476</v>
      </c>
      <c r="G438" s="152"/>
      <c r="H438" s="152" t="s">
        <v>810</v>
      </c>
      <c r="I438" s="152" t="s">
        <v>828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822</v>
      </c>
      <c r="F439" s="152">
        <v>25477</v>
      </c>
      <c r="G439" s="152"/>
      <c r="H439" s="152" t="s">
        <v>810</v>
      </c>
      <c r="I439" s="152" t="s">
        <v>824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822</v>
      </c>
      <c r="F440" s="152">
        <v>25478</v>
      </c>
      <c r="G440" s="152"/>
      <c r="H440" s="152" t="s">
        <v>810</v>
      </c>
      <c r="I440" s="152" t="s">
        <v>825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822</v>
      </c>
      <c r="F441" s="152">
        <v>25479</v>
      </c>
      <c r="G441" s="152"/>
      <c r="H441" s="152" t="s">
        <v>810</v>
      </c>
      <c r="I441" s="152" t="s">
        <v>826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829</v>
      </c>
      <c r="F442" s="152">
        <v>25480</v>
      </c>
      <c r="G442" s="152"/>
      <c r="H442" s="152" t="s">
        <v>810</v>
      </c>
      <c r="I442" s="152" t="s">
        <v>829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830</v>
      </c>
      <c r="F443" s="152">
        <v>25484</v>
      </c>
      <c r="G443" s="152"/>
      <c r="H443" s="152" t="s">
        <v>810</v>
      </c>
      <c r="I443" s="152" t="s">
        <v>831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830</v>
      </c>
      <c r="F444" s="152">
        <v>25485</v>
      </c>
      <c r="G444" s="152"/>
      <c r="H444" s="152" t="s">
        <v>810</v>
      </c>
      <c r="I444" s="152" t="s">
        <v>832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830</v>
      </c>
      <c r="F445" s="152">
        <v>25486</v>
      </c>
      <c r="G445" s="152"/>
      <c r="H445" s="152" t="s">
        <v>810</v>
      </c>
      <c r="I445" s="152" t="s">
        <v>833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834</v>
      </c>
      <c r="F446" s="152">
        <v>25487</v>
      </c>
      <c r="G446" s="152"/>
      <c r="H446" s="152" t="s">
        <v>810</v>
      </c>
      <c r="I446" s="152" t="s">
        <v>834</v>
      </c>
      <c r="J446" s="152">
        <v>4</v>
      </c>
      <c r="K446" s="153">
        <v>1.1000000000000001</v>
      </c>
      <c r="L446" s="197" t="s">
        <v>314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835</v>
      </c>
      <c r="F447" s="152">
        <v>25488</v>
      </c>
      <c r="G447" s="152"/>
      <c r="H447" s="152" t="s">
        <v>810</v>
      </c>
      <c r="I447" s="152" t="s">
        <v>836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835</v>
      </c>
      <c r="F448" s="152">
        <v>25489</v>
      </c>
      <c r="G448" s="152"/>
      <c r="H448" s="152" t="s">
        <v>810</v>
      </c>
      <c r="I448" s="152" t="s">
        <v>837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838</v>
      </c>
      <c r="F449" s="152">
        <v>25490</v>
      </c>
      <c r="G449" s="152"/>
      <c r="H449" s="152" t="s">
        <v>810</v>
      </c>
      <c r="I449" s="152" t="s">
        <v>838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839</v>
      </c>
      <c r="F450" s="152">
        <v>25491</v>
      </c>
      <c r="G450" s="152"/>
      <c r="H450" s="152" t="s">
        <v>810</v>
      </c>
      <c r="I450" s="152" t="s">
        <v>839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812</v>
      </c>
      <c r="F451" s="152">
        <v>25495</v>
      </c>
      <c r="G451" s="152"/>
      <c r="H451" s="152" t="s">
        <v>810</v>
      </c>
      <c r="I451" s="152" t="s">
        <v>814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812</v>
      </c>
      <c r="F452" s="152">
        <v>25496</v>
      </c>
      <c r="G452" s="152"/>
      <c r="H452" s="152" t="s">
        <v>810</v>
      </c>
      <c r="I452" s="152" t="s">
        <v>815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812</v>
      </c>
      <c r="F453" s="152">
        <v>25497</v>
      </c>
      <c r="G453" s="152"/>
      <c r="H453" s="152" t="s">
        <v>810</v>
      </c>
      <c r="I453" s="152" t="s">
        <v>816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817</v>
      </c>
      <c r="F454" s="152">
        <v>25498</v>
      </c>
      <c r="G454" s="152"/>
      <c r="H454" s="152" t="s">
        <v>810</v>
      </c>
      <c r="I454" s="152" t="s">
        <v>818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817</v>
      </c>
      <c r="F455" s="152">
        <v>25499</v>
      </c>
      <c r="G455" s="152"/>
      <c r="H455" s="152" t="s">
        <v>810</v>
      </c>
      <c r="I455" s="152" t="s">
        <v>819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817</v>
      </c>
      <c r="F456" s="152">
        <v>25500</v>
      </c>
      <c r="G456" s="152"/>
      <c r="H456" s="152" t="s">
        <v>810</v>
      </c>
      <c r="I456" s="152" t="s">
        <v>820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190</v>
      </c>
      <c r="F457" s="160">
        <v>25501</v>
      </c>
      <c r="G457" s="160"/>
      <c r="H457" s="160" t="s">
        <v>853</v>
      </c>
      <c r="I457" s="179" t="s">
        <v>854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700</v>
      </c>
      <c r="F458" s="160">
        <v>25502</v>
      </c>
      <c r="G458" s="160"/>
      <c r="H458" s="160" t="s">
        <v>853</v>
      </c>
      <c r="I458" s="160" t="s">
        <v>701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709</v>
      </c>
      <c r="F459" s="160">
        <v>25503</v>
      </c>
      <c r="G459" s="160"/>
      <c r="H459" s="160" t="s">
        <v>853</v>
      </c>
      <c r="I459" s="160" t="s">
        <v>710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301</v>
      </c>
      <c r="F460" s="162">
        <v>25504</v>
      </c>
      <c r="G460" s="162"/>
      <c r="H460" s="162" t="s">
        <v>243</v>
      </c>
      <c r="I460" s="152" t="s">
        <v>304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312</v>
      </c>
      <c r="F461" s="162">
        <v>25505</v>
      </c>
      <c r="G461" s="162"/>
      <c r="H461" s="162" t="s">
        <v>243</v>
      </c>
      <c r="I461" s="152" t="s">
        <v>313</v>
      </c>
      <c r="J461" s="152">
        <v>4</v>
      </c>
      <c r="K461" s="163">
        <v>1.3</v>
      </c>
      <c r="L461" s="197" t="s">
        <v>314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312</v>
      </c>
      <c r="F462" s="162">
        <v>25506</v>
      </c>
      <c r="G462" s="162"/>
      <c r="H462" s="162" t="s">
        <v>243</v>
      </c>
      <c r="I462" s="152" t="s">
        <v>315</v>
      </c>
      <c r="J462" s="152">
        <v>4</v>
      </c>
      <c r="K462" s="163">
        <v>1.3</v>
      </c>
      <c r="L462" s="197" t="s">
        <v>314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445</v>
      </c>
      <c r="F463" s="162">
        <v>25507</v>
      </c>
      <c r="G463" s="162"/>
      <c r="H463" s="162" t="s">
        <v>378</v>
      </c>
      <c r="I463" s="152" t="s">
        <v>451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534</v>
      </c>
      <c r="F464" s="162">
        <v>25508</v>
      </c>
      <c r="G464" s="162"/>
      <c r="H464" s="162" t="s">
        <v>484</v>
      </c>
      <c r="I464" s="177" t="s">
        <v>535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662</v>
      </c>
      <c r="F465" s="178">
        <v>25509</v>
      </c>
      <c r="G465" s="178"/>
      <c r="H465" s="178" t="s">
        <v>624</v>
      </c>
      <c r="I465" s="177" t="s">
        <v>663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662</v>
      </c>
      <c r="F466" s="178">
        <v>25510</v>
      </c>
      <c r="G466" s="178"/>
      <c r="H466" s="178" t="s">
        <v>624</v>
      </c>
      <c r="I466" s="177" t="s">
        <v>664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662</v>
      </c>
      <c r="F467" s="178">
        <v>25511</v>
      </c>
      <c r="G467" s="178"/>
      <c r="H467" s="178" t="s">
        <v>624</v>
      </c>
      <c r="I467" s="177" t="s">
        <v>665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666</v>
      </c>
      <c r="F468" s="178">
        <v>25512</v>
      </c>
      <c r="G468" s="178"/>
      <c r="H468" s="178" t="s">
        <v>624</v>
      </c>
      <c r="I468" s="177" t="s">
        <v>667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668</v>
      </c>
      <c r="F469" s="178">
        <v>25513</v>
      </c>
      <c r="G469" s="178"/>
      <c r="H469" s="178" t="s">
        <v>624</v>
      </c>
      <c r="I469" s="177" t="s">
        <v>669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668</v>
      </c>
      <c r="F470" s="178">
        <v>25514</v>
      </c>
      <c r="G470" s="178"/>
      <c r="H470" s="178" t="s">
        <v>624</v>
      </c>
      <c r="I470" s="177" t="s">
        <v>670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668</v>
      </c>
      <c r="F471" s="178">
        <v>25515</v>
      </c>
      <c r="G471" s="178"/>
      <c r="H471" s="178" t="s">
        <v>624</v>
      </c>
      <c r="I471" s="177" t="s">
        <v>671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668</v>
      </c>
      <c r="F472" s="178">
        <v>25516</v>
      </c>
      <c r="G472" s="178"/>
      <c r="H472" s="178" t="s">
        <v>624</v>
      </c>
      <c r="I472" s="177" t="s">
        <v>672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668</v>
      </c>
      <c r="F473" s="178">
        <v>25517</v>
      </c>
      <c r="G473" s="178"/>
      <c r="H473" s="178" t="s">
        <v>624</v>
      </c>
      <c r="I473" s="177" t="s">
        <v>673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668</v>
      </c>
      <c r="F474" s="178">
        <v>25518</v>
      </c>
      <c r="G474" s="178"/>
      <c r="H474" s="178" t="s">
        <v>624</v>
      </c>
      <c r="I474" s="177" t="s">
        <v>674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675</v>
      </c>
      <c r="F475" s="178">
        <v>25519</v>
      </c>
      <c r="G475" s="178"/>
      <c r="H475" s="178" t="s">
        <v>624</v>
      </c>
      <c r="I475" s="177" t="s">
        <v>676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677</v>
      </c>
      <c r="F476" s="178">
        <v>25520</v>
      </c>
      <c r="G476" s="178"/>
      <c r="H476" s="178" t="s">
        <v>624</v>
      </c>
      <c r="I476" s="177" t="s">
        <v>678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677</v>
      </c>
      <c r="F477" s="178">
        <v>25521</v>
      </c>
      <c r="G477" s="178"/>
      <c r="H477" s="178" t="s">
        <v>624</v>
      </c>
      <c r="I477" s="177" t="s">
        <v>679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680</v>
      </c>
      <c r="F478" s="178">
        <v>25522</v>
      </c>
      <c r="G478" s="178"/>
      <c r="H478" s="178" t="s">
        <v>624</v>
      </c>
      <c r="I478" s="177" t="s">
        <v>681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680</v>
      </c>
      <c r="F479" s="178">
        <v>25523</v>
      </c>
      <c r="G479" s="178"/>
      <c r="H479" s="178" t="s">
        <v>624</v>
      </c>
      <c r="I479" s="177" t="s">
        <v>682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680</v>
      </c>
      <c r="F480" s="178">
        <v>25524</v>
      </c>
      <c r="G480" s="178"/>
      <c r="H480" s="178" t="s">
        <v>624</v>
      </c>
      <c r="I480" s="177" t="s">
        <v>683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684</v>
      </c>
      <c r="F481" s="178">
        <v>25525</v>
      </c>
      <c r="G481" s="178"/>
      <c r="H481" s="178" t="s">
        <v>624</v>
      </c>
      <c r="I481" s="177" t="s">
        <v>685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690</v>
      </c>
      <c r="F482" s="162">
        <v>25526</v>
      </c>
      <c r="G482" s="162"/>
      <c r="H482" s="162" t="s">
        <v>686</v>
      </c>
      <c r="I482" s="152" t="s">
        <v>691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690</v>
      </c>
      <c r="F483" s="162">
        <v>25527</v>
      </c>
      <c r="G483" s="162"/>
      <c r="H483" s="162" t="s">
        <v>686</v>
      </c>
      <c r="I483" s="152" t="s">
        <v>692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697</v>
      </c>
      <c r="F484" s="162">
        <v>25528</v>
      </c>
      <c r="G484" s="162"/>
      <c r="H484" s="162" t="s">
        <v>853</v>
      </c>
      <c r="I484" s="152" t="s">
        <v>698</v>
      </c>
      <c r="J484" s="152">
        <v>4</v>
      </c>
      <c r="K484" s="153">
        <v>1.1000000000000001</v>
      </c>
      <c r="L484" s="197" t="s">
        <v>314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697</v>
      </c>
      <c r="F485" s="162">
        <v>25529</v>
      </c>
      <c r="G485" s="162"/>
      <c r="H485" s="162" t="s">
        <v>853</v>
      </c>
      <c r="I485" s="152" t="s">
        <v>699</v>
      </c>
      <c r="J485" s="152">
        <v>4</v>
      </c>
      <c r="K485" s="153">
        <v>1.1000000000000001</v>
      </c>
      <c r="L485" s="197" t="s">
        <v>314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705</v>
      </c>
      <c r="F486" s="162">
        <v>25530</v>
      </c>
      <c r="G486" s="162"/>
      <c r="H486" s="162" t="s">
        <v>853</v>
      </c>
      <c r="I486" s="152" t="s">
        <v>706</v>
      </c>
      <c r="J486" s="152">
        <v>4</v>
      </c>
      <c r="K486" s="153">
        <v>1.1000000000000001</v>
      </c>
      <c r="L486" s="197" t="s">
        <v>314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625</v>
      </c>
      <c r="F487" s="175">
        <v>25531</v>
      </c>
      <c r="G487" s="175"/>
      <c r="H487" s="175" t="s">
        <v>624</v>
      </c>
      <c r="I487" s="174" t="s">
        <v>626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855</v>
      </c>
      <c r="F488" s="162">
        <v>25532</v>
      </c>
      <c r="G488" s="162"/>
      <c r="H488" s="162" t="s">
        <v>853</v>
      </c>
      <c r="I488" s="160" t="s">
        <v>856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855</v>
      </c>
      <c r="F489" s="162">
        <v>25533</v>
      </c>
      <c r="G489" s="162"/>
      <c r="H489" s="162" t="s">
        <v>853</v>
      </c>
      <c r="I489" s="160" t="s">
        <v>857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855</v>
      </c>
      <c r="F490" s="162">
        <v>25534</v>
      </c>
      <c r="G490" s="162"/>
      <c r="H490" s="162" t="s">
        <v>853</v>
      </c>
      <c r="I490" s="160" t="s">
        <v>860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855</v>
      </c>
      <c r="F491" s="162">
        <v>25535</v>
      </c>
      <c r="G491" s="162"/>
      <c r="H491" s="162" t="s">
        <v>853</v>
      </c>
      <c r="I491" s="160" t="s">
        <v>861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855</v>
      </c>
      <c r="F492" s="162">
        <v>25536</v>
      </c>
      <c r="G492" s="162"/>
      <c r="H492" s="162" t="s">
        <v>853</v>
      </c>
      <c r="I492" s="160" t="s">
        <v>864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855</v>
      </c>
      <c r="F493" s="162">
        <v>25537</v>
      </c>
      <c r="G493" s="162"/>
      <c r="H493" s="162" t="s">
        <v>853</v>
      </c>
      <c r="I493" s="160" t="s">
        <v>865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873</v>
      </c>
      <c r="F494" s="162">
        <v>25538</v>
      </c>
      <c r="G494" s="162"/>
      <c r="H494" s="162" t="s">
        <v>853</v>
      </c>
      <c r="I494" s="160" t="s">
        <v>874</v>
      </c>
      <c r="J494" s="160">
        <v>4</v>
      </c>
      <c r="K494" s="163">
        <v>1.6</v>
      </c>
      <c r="L494" s="200" t="s">
        <v>314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875</v>
      </c>
      <c r="F495" s="162">
        <v>25539</v>
      </c>
      <c r="G495" s="162"/>
      <c r="H495" s="162" t="s">
        <v>853</v>
      </c>
      <c r="I495" s="160" t="s">
        <v>876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875</v>
      </c>
      <c r="F496" s="162">
        <v>25540</v>
      </c>
      <c r="G496" s="162"/>
      <c r="H496" s="162" t="s">
        <v>853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875</v>
      </c>
      <c r="F497" s="162">
        <v>25541</v>
      </c>
      <c r="G497" s="162"/>
      <c r="H497" s="162" t="s">
        <v>853</v>
      </c>
      <c r="I497" s="160" t="s">
        <v>878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908</v>
      </c>
      <c r="C1" t="s">
        <v>33</v>
      </c>
      <c r="D1" t="s">
        <v>240</v>
      </c>
      <c r="E1" t="s">
        <v>907</v>
      </c>
      <c r="F1" t="s">
        <v>906</v>
      </c>
      <c r="G1" t="s">
        <v>912</v>
      </c>
      <c r="H1" t="s">
        <v>905</v>
      </c>
      <c r="I1" t="s">
        <v>904</v>
      </c>
      <c r="J1" t="s">
        <v>9</v>
      </c>
      <c r="N1" t="s">
        <v>33</v>
      </c>
      <c r="P1" t="s">
        <v>915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916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917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972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173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04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6"/>
      <c r="X6" s="13"/>
    </row>
    <row r="7" spans="1:24" ht="15.75" thickBot="1" x14ac:dyDescent="0.3">
      <c r="A7" s="14"/>
      <c r="B7" s="20" t="s">
        <v>166</v>
      </c>
      <c r="C7" s="56" t="s">
        <v>167</v>
      </c>
      <c r="D7" s="11"/>
      <c r="E7" s="54"/>
      <c r="F7" s="55" t="s">
        <v>170</v>
      </c>
      <c r="G7" s="55"/>
      <c r="H7" s="407" t="s">
        <v>172</v>
      </c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08"/>
      <c r="F8" s="409"/>
      <c r="G8" s="409">
        <f>IF(ISERROR(VLOOKUP($D$5,Crebolijst!$A:$C,3,0)),0,VLOOKUP($D$5,Crebolijst!$A:$C,3,0))</f>
        <v>0</v>
      </c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10"/>
      <c r="X8" s="13"/>
    </row>
    <row r="9" spans="1:24" ht="15.75" thickBot="1" x14ac:dyDescent="0.3">
      <c r="A9" s="14"/>
      <c r="B9" s="9" t="s">
        <v>168</v>
      </c>
      <c r="C9" s="9" t="s">
        <v>169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11" t="s">
        <v>171</v>
      </c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3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165</v>
      </c>
      <c r="C12" s="17"/>
      <c r="D12" s="11"/>
      <c r="E12" s="411" t="s">
        <v>10</v>
      </c>
      <c r="F12" s="412"/>
      <c r="G12" s="413"/>
      <c r="H12" s="23"/>
      <c r="I12" s="414" t="s">
        <v>11</v>
      </c>
      <c r="J12" s="415"/>
      <c r="K12" s="416"/>
      <c r="L12" s="23"/>
      <c r="M12" s="414" t="s">
        <v>12</v>
      </c>
      <c r="N12" s="415"/>
      <c r="O12" s="416"/>
      <c r="P12" s="16"/>
      <c r="Q12" s="414" t="s">
        <v>15</v>
      </c>
      <c r="R12" s="415"/>
      <c r="S12" s="416"/>
      <c r="T12" s="16"/>
      <c r="U12" s="411" t="s">
        <v>4</v>
      </c>
      <c r="V12" s="412"/>
      <c r="W12" s="413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FA3FFWUC75VM-200-621</_dlc_DocId>
    <_dlc_DocIdUrl xmlns="826a45a5-7029-484a-9cf3-b835024adcd4">
      <Url>https://www.mijnlentiz.nl/scholen/lifecollege/MBO/fov/_layouts/DocIdRedir.aspx?ID=FA3FFWUC75VM-200-621</Url>
      <Description>FA3FFWUC75VM-200-621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9DD68-F966-4A2B-9678-82EA1505680E}"/>
</file>

<file path=customXml/itemProps2.xml><?xml version="1.0" encoding="utf-8"?>
<ds:datastoreItem xmlns:ds="http://schemas.openxmlformats.org/officeDocument/2006/customXml" ds:itemID="{DCF86A6C-BA72-44E4-ADAD-FE296B97CC36}"/>
</file>

<file path=customXml/itemProps3.xml><?xml version="1.0" encoding="utf-8"?>
<ds:datastoreItem xmlns:ds="http://schemas.openxmlformats.org/officeDocument/2006/customXml" ds:itemID="{0FB24DD3-9A66-4C1A-8790-A4EA306AB74A}"/>
</file>

<file path=customXml/itemProps4.xml><?xml version="1.0" encoding="utf-8"?>
<ds:datastoreItem xmlns:ds="http://schemas.openxmlformats.org/officeDocument/2006/customXml" ds:itemID="{E48380E6-C090-4FE0-8EE1-250E4C42FE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2016-06-27T12:19:28Z</cp:lastPrinted>
  <dcterms:created xsi:type="dcterms:W3CDTF">2014-02-10T13:02:17Z</dcterms:created>
  <dcterms:modified xsi:type="dcterms:W3CDTF">2018-05-24T12:52:05Z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7dd26ced-def6-4b3f-8021-59c205bbf145</vt:lpwstr>
  </property>
</Properties>
</file>