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8_{F670DBE5-B877-49F4-AE3E-29193ADD7987}" xr6:coauthVersionLast="32" xr6:coauthVersionMax="32" xr10:uidLastSave="{00000000-0000-0000-0000-000000000000}"/>
  <bookViews>
    <workbookView xWindow="0" yWindow="0" windowWidth="28800" windowHeight="12225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Examenprogramma!$A$1:$F$30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17"/>
</workbook>
</file>

<file path=xl/calcChain.xml><?xml version="1.0" encoding="utf-8"?>
<calcChain xmlns="http://schemas.openxmlformats.org/spreadsheetml/2006/main">
  <c r="B28" i="14" l="1"/>
  <c r="D98" i="2" l="1"/>
  <c r="K66" i="10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AK74" i="2"/>
  <c r="AK75" i="2"/>
  <c r="AK76" i="2"/>
  <c r="DI76" i="2" s="1"/>
  <c r="AK77" i="2"/>
  <c r="AK78" i="2"/>
  <c r="AK79" i="2"/>
  <c r="AK80" i="2"/>
  <c r="DI80" i="2" s="1"/>
  <c r="AK81" i="2"/>
  <c r="AK82" i="2"/>
  <c r="DI82" i="2" s="1"/>
  <c r="AK83" i="2"/>
  <c r="AK84" i="2"/>
  <c r="DI84" i="2" s="1"/>
  <c r="AK85" i="2"/>
  <c r="DI85" i="2" s="1"/>
  <c r="AK86" i="2"/>
  <c r="DI86" i="2" s="1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81" i="2" l="1"/>
  <c r="DI77" i="2"/>
  <c r="DI73" i="2"/>
  <c r="DI78" i="2"/>
  <c r="DI74" i="2"/>
  <c r="DI83" i="2"/>
  <c r="DI79" i="2"/>
  <c r="DI75" i="2"/>
  <c r="CK90" i="2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DG20" i="2" s="1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H5" i="10" s="1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4" i="2"/>
  <c r="BJ53" i="2"/>
  <c r="BL50" i="2"/>
  <c r="BI50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L19" i="2"/>
  <c r="BL18" i="2"/>
  <c r="BL17" i="2"/>
  <c r="CC12" i="2"/>
  <c r="AL91" i="2"/>
  <c r="AJ91" i="2"/>
  <c r="AI91" i="2"/>
  <c r="AL90" i="2"/>
  <c r="AJ90" i="2"/>
  <c r="AI90" i="2"/>
  <c r="AL89" i="2"/>
  <c r="AJ89" i="2"/>
  <c r="AI89" i="2"/>
  <c r="AK71" i="2"/>
  <c r="DI71" i="2" s="1"/>
  <c r="DI93" i="2" s="1"/>
  <c r="AJ57" i="2"/>
  <c r="AJ56" i="2"/>
  <c r="AJ55" i="2"/>
  <c r="DH55" i="2" s="1"/>
  <c r="AL50" i="2"/>
  <c r="AI50" i="2"/>
  <c r="AL49" i="2"/>
  <c r="DJ49" i="2" s="1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L19" i="2"/>
  <c r="AL18" i="2"/>
  <c r="AL17" i="2"/>
  <c r="BC12" i="2"/>
  <c r="K90" i="2"/>
  <c r="K91" i="2"/>
  <c r="K89" i="2"/>
  <c r="K55" i="2"/>
  <c r="K56" i="2"/>
  <c r="K57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AL93" i="2" l="1"/>
  <c r="BL93" i="2"/>
  <c r="BV95" i="2"/>
  <c r="CF95" i="2"/>
  <c r="BI93" i="2"/>
  <c r="DG34" i="2"/>
  <c r="DJ24" i="2"/>
  <c r="DJ38" i="2"/>
  <c r="BQ95" i="2"/>
  <c r="DJ50" i="2"/>
  <c r="DG89" i="2"/>
  <c r="DG37" i="2"/>
  <c r="DG41" i="2"/>
  <c r="DG47" i="2"/>
  <c r="AJ93" i="2"/>
  <c r="K41" i="10" s="1"/>
  <c r="DG38" i="2"/>
  <c r="AI93" i="2"/>
  <c r="K25" i="10" s="1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G90" i="2"/>
  <c r="AV95" i="2"/>
  <c r="BF95" i="2"/>
  <c r="AQ95" i="2"/>
  <c r="BA95" i="2"/>
  <c r="M17" i="2"/>
  <c r="W93" i="2"/>
  <c r="V93" i="2"/>
  <c r="U93" i="2"/>
  <c r="T93" i="2"/>
  <c r="O93" i="2"/>
  <c r="R95" i="2" s="1"/>
  <c r="L93" i="2"/>
  <c r="K93" i="2"/>
  <c r="G39" i="10" s="1"/>
  <c r="DJ17" i="2" l="1"/>
  <c r="M93" i="2"/>
  <c r="DJ93" i="2" s="1"/>
  <c r="BL95" i="2"/>
  <c r="AL95" i="2"/>
  <c r="CJ93" i="2"/>
  <c r="CI93" i="2"/>
  <c r="DH93" i="2"/>
  <c r="CH93" i="2"/>
  <c r="DG93" i="2"/>
  <c r="W95" i="2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5" i="2"/>
  <c r="B2" i="14"/>
  <c r="O27" i="10"/>
  <c r="O43" i="10" l="1"/>
  <c r="AD12" i="2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<sst xmlns="http://schemas.openxmlformats.org/spreadsheetml/2006/main" count="3281" uniqueCount="993">
  <si>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</si>
  <si>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</si>
  <si>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</si>
  <si>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</si>
  <si>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</si>
  <si>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</si>
  <si>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</si>
  <si>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</si>
  <si>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</si>
  <si>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</si>
  <si>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</si>
  <si>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</si>
  <si>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</si>
  <si>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</si>
  <si>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</si>
  <si>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</si>
  <si>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</si>
  <si>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</si>
  <si>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</si>
  <si>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</si>
  <si>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</si>
  <si>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</si>
  <si>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</si>
  <si>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</si>
  <si>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</si>
  <si>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</si>
  <si>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</si>
  <si>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</si>
  <si>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</si>
  <si>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</si>
  <si>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</si>
  <si>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</si>
  <si>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</si>
  <si>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</si>
  <si>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</si>
  <si>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</si>
  <si>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</si>
  <si>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</si>
  <si>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</si>
  <si>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</si>
  <si>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</si>
  <si>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</si>
  <si>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</si>
  <si>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</si>
  <si>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</si>
  <si>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</si>
  <si>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</si>
  <si>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</si>
  <si>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</si>
  <si>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</si>
  <si>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</si>
  <si>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</si>
  <si>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</si>
  <si>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</si>
  <si>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</si>
  <si>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</si>
  <si>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</si>
  <si>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</si>
  <si>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</si>
  <si>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</si>
  <si>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</si>
  <si>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</si>
  <si>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</si>
  <si>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</si>
  <si>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</si>
  <si>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</si>
  <si>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</si>
  <si>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</si>
  <si>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</si>
  <si>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</si>
  <si>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</si>
  <si>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</si>
  <si>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</si>
  <si>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</si>
  <si>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</si>
  <si>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</si>
  <si>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</si>
  <si>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</si>
  <si>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</si>
  <si>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</si>
  <si>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</si>
  <si>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</si>
  <si>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</si>
  <si>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</si>
  <si>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</si>
  <si>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</si>
  <si>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</si>
  <si>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</si>
  <si>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</si>
  <si>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</si>
  <si>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</si>
  <si>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</si>
  <si>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</si>
  <si>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</si>
  <si>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</si>
  <si>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</si>
  <si>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</si>
  <si>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</si>
  <si>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</si>
  <si>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</si>
  <si>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</si>
  <si>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</si>
  <si>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</si>
  <si>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</si>
  <si>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</si>
  <si>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</si>
  <si>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</si>
  <si>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</si>
  <si>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</si>
  <si>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</si>
  <si>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</si>
  <si>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</si>
  <si>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</si>
  <si>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</si>
  <si>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</si>
  <si>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</si>
  <si>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</si>
  <si>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</si>
  <si>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</si>
  <si>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</si>
  <si>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</si>
  <si>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</si>
  <si>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</si>
  <si>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</si>
  <si>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</si>
  <si>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</si>
  <si>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</si>
  <si>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</si>
  <si>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</si>
  <si>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</si>
  <si>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</si>
  <si>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</si>
  <si>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</si>
  <si>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</si>
  <si>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</si>
  <si>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</si>
  <si>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</si>
  <si>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</si>
  <si>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</si>
  <si>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</si>
  <si>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</si>
  <si>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</si>
  <si>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</si>
  <si>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</si>
  <si>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</si>
  <si>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</si>
  <si>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</si>
  <si>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</si>
  <si>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</si>
  <si>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</si>
  <si>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</si>
  <si>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</si>
  <si>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</si>
  <si>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</si>
  <si>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</si>
  <si>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</si>
  <si>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</si>
  <si>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</si>
  <si>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</si>
  <si>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</si>
  <si>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</si>
  <si>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</si>
  <si>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</si>
  <si>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</si>
  <si>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</si>
  <si>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</si>
  <si>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</si>
  <si>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</si>
  <si>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</si>
  <si>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</si>
  <si>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</si>
  <si>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</si>
  <si>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</si>
  <si>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</si>
  <si>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</si>
  <si>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</si>
  <si>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</si>
  <si>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</si>
  <si>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</si>
  <si>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</si>
  <si>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</si>
  <si>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</si>
  <si>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</si>
  <si>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</si>
  <si>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</si>
  <si>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</si>
  <si>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</si>
  <si>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</si>
  <si>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</si>
  <si>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</si>
  <si>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</si>
  <si>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</si>
  <si>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</si>
  <si>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</si>
  <si>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</si>
  <si>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</si>
  <si>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</si>
  <si>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</si>
  <si>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</si>
  <si>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</si>
  <si>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</si>
  <si>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</si>
  <si>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</si>
  <si>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</si>
  <si>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</si>
  <si>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</si>
  <si>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</si>
  <si>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</si>
  <si>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</si>
  <si>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</si>
  <si>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</si>
  <si>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</si>
  <si>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</si>
  <si>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</si>
  <si>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</si>
  <si>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</si>
  <si>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</si>
  <si>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</si>
  <si>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</si>
  <si>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</si>
  <si>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</si>
  <si>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</si>
  <si>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</si>
  <si>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</si>
  <si>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</si>
  <si>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</si>
  <si>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</si>
  <si>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</si>
  <si>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</si>
  <si>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</si>
  <si>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</si>
  <si>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</si>
  <si>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</si>
  <si>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</si>
  <si>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</si>
  <si>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</si>
  <si>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</si>
  <si>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</si>
  <si>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</si>
  <si>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</si>
  <si>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</si>
  <si>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</si>
  <si>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</si>
  <si>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</si>
  <si>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</si>
  <si>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</si>
  <si>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</si>
  <si>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</si>
  <si>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</si>
  <si>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</si>
  <si>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</si>
  <si>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</si>
  <si>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</si>
  <si>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</si>
  <si>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</si>
  <si>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</si>
  <si>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</si>
  <si>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</si>
  <si>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</si>
  <si>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</si>
  <si>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</si>
  <si>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</si>
  <si>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</si>
  <si>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</si>
  <si>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</si>
  <si>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</si>
  <si>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</si>
  <si>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</si>
  <si>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</si>
  <si>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</si>
  <si>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</si>
  <si>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</si>
  <si>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</si>
  <si>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</si>
  <si>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</si>
  <si>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</si>
  <si>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</si>
  <si>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</si>
  <si>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</si>
  <si>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</si>
  <si>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</si>
  <si>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</si>
  <si>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</si>
  <si>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</si>
  <si>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</si>
  <si>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</si>
  <si>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</si>
  <si>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</si>
  <si>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</si>
  <si>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</si>
  <si>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</si>
  <si>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</si>
  <si>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</si>
  <si>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</si>
  <si>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</si>
  <si>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</si>
  <si>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</si>
  <si>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</si>
  <si>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</si>
  <si>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</si>
  <si>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</si>
  <si>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</si>
  <si>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</si>
  <si>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</si>
  <si>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</si>
  <si>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</si>
  <si>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</si>
  <si>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</si>
  <si>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</si>
  <si>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</si>
  <si>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</si>
  <si>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</si>
  <si>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</si>
  <si>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</si>
  <si>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</si>
  <si>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</si>
  <si>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</si>
  <si>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</si>
  <si>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</si>
  <si>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</si>
  <si>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</si>
  <si>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</si>
  <si>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</si>
  <si>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</si>
  <si>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</si>
  <si>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</si>
  <si>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</si>
  <si>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</si>
  <si>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</si>
  <si>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</si>
  <si>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</si>
  <si>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</si>
  <si>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</si>
  <si>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</si>
  <si>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</si>
  <si>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</si>
  <si>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</si>
  <si>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</si>
  <si>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</si>
  <si>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</si>
  <si>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</si>
  <si>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</si>
  <si>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</si>
  <si>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</si>
  <si>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</si>
  <si>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</si>
  <si>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</si>
  <si>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</si>
  <si>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</si>
  <si>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</si>
  <si>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</si>
  <si>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</si>
  <si>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</si>
  <si>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</si>
  <si>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</si>
  <si>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</si>
  <si>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</si>
  <si>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</si>
  <si>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</si>
  <si>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</si>
  <si>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</si>
  <si>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</si>
  <si>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</si>
  <si>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</si>
  <si>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</si>
  <si>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</si>
  <si>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</si>
  <si>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</si>
  <si>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</si>
  <si>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</si>
  <si>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</si>
  <si>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</si>
  <si>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</si>
  <si>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</si>
  <si>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</si>
  <si>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</si>
  <si>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</si>
  <si>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</si>
  <si>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</si>
  <si>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</si>
  <si>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</si>
  <si>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</si>
  <si>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</si>
  <si>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</si>
  <si>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</si>
  <si>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</si>
  <si>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</si>
  <si>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</si>
  <si>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</si>
  <si>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</si>
  <si>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</si>
  <si>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</si>
  <si>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</si>
  <si>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</si>
  <si>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</si>
  <si>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</si>
  <si>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</si>
  <si>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</si>
  <si>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</si>
  <si>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</si>
  <si>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</si>
  <si>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</si>
  <si>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</si>
  <si>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</si>
  <si>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</si>
  <si>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</si>
  <si>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</si>
  <si>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</si>
  <si>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</si>
  <si>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</si>
  <si>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</si>
  <si>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</si>
  <si>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</si>
  <si>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</si>
  <si>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</si>
  <si>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</si>
  <si>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</si>
  <si>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</si>
  <si>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</si>
  <si>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</si>
  <si>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</si>
  <si>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</si>
  <si>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</si>
  <si>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</si>
  <si>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</si>
  <si>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</si>
  <si>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</si>
  <si>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</si>
  <si>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</si>
  <si>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</si>
  <si>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</si>
  <si>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</si>
  <si>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</si>
  <si>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</si>
  <si>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</si>
  <si>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</si>
  <si>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</si>
  <si>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</si>
  <si>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</si>
  <si>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</si>
  <si>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</si>
  <si>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</si>
  <si>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</si>
  <si>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</si>
  <si>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</si>
  <si>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</si>
  <si>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</si>
  <si>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</si>
  <si>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</si>
  <si>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</si>
  <si>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</si>
  <si>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</si>
  <si>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</si>
  <si>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</si>
  <si>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</si>
  <si>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</si>
  <si>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</si>
  <si>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</si>
  <si>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</si>
  <si>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</si>
  <si>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</si>
  <si>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</si>
  <si>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</si>
  <si>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</si>
  <si>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</si>
  <si>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</si>
  <si>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</si>
  <si>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</si>
  <si>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</si>
  <si>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</si>
  <si>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</si>
  <si>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</si>
  <si>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</si>
  <si>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</si>
  <si>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</si>
  <si>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</si>
  <si>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</si>
  <si>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</si>
  <si>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</si>
  <si>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</si>
  <si>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</si>
  <si>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</si>
  <si>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</si>
  <si>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</si>
  <si>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</si>
  <si>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</si>
  <si>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</si>
  <si>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</si>
  <si>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</si>
  <si>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</si>
  <si>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</si>
  <si>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</si>
  <si>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</si>
  <si>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</si>
  <si>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</si>
  <si>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</si>
  <si>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</si>
  <si>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</si>
  <si>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</si>
  <si>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</si>
  <si>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</si>
  <si>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</si>
  <si>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</si>
  <si>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</si>
  <si>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</si>
  <si>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</si>
  <si>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</si>
  <si>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</si>
  <si>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</si>
  <si>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</si>
  <si>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</si>
  <si>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</si>
  <si>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</si>
  <si>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</si>
  <si>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</si>
  <si>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</si>
  <si>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</si>
  <si>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</si>
  <si>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</si>
  <si>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</si>
  <si>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</si>
  <si>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</si>
  <si>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</si>
  <si>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</si>
  <si>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</si>
  <si>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</si>
  <si>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</si>
  <si>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</si>
  <si>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</si>
  <si>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</si>
  <si>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</si>
  <si>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</si>
  <si>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</si>
  <si>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</si>
  <si>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</si>
  <si>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</si>
  <si>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</si>
  <si>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</si>
  <si>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</si>
  <si>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</si>
  <si>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</si>
  <si>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</si>
  <si>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</si>
  <si>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</si>
  <si>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</si>
  <si>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</si>
  <si>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</si>
  <si>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</si>
  <si>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</si>
  <si>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</si>
  <si>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</si>
  <si>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</si>
  <si>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</si>
  <si>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</si>
  <si>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</si>
  <si>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</si>
  <si>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</si>
  <si>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</si>
  <si>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</si>
  <si>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</si>
  <si>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</si>
  <si>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</si>
  <si>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</si>
  <si>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</si>
  <si>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</si>
  <si>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</si>
  <si>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</si>
  <si>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</si>
  <si>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</si>
  <si>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</si>
  <si>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</si>
  <si>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</si>
  <si>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</si>
  <si>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</si>
  <si>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</si>
  <si>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</si>
  <si>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</si>
  <si>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</si>
  <si>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</si>
  <si>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</si>
  <si>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</si>
  <si>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</si>
  <si>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</si>
  <si>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</si>
  <si>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</si>
  <si>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</si>
  <si>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</si>
  <si>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</si>
  <si>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</si>
  <si>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</si>
  <si>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</si>
  <si>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</si>
  <si>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</si>
  <si>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</si>
  <si>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</si>
  <si>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</si>
  <si>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</si>
  <si>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</si>
  <si>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</si>
  <si>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</si>
  <si>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</si>
  <si>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</si>
  <si>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</si>
  <si>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</si>
  <si>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</si>
  <si>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</si>
  <si>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</si>
  <si>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</si>
  <si>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</si>
  <si>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</si>
  <si>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</si>
  <si>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</si>
  <si>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</si>
  <si>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</si>
  <si>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</si>
  <si>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</si>
  <si>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</si>
  <si>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</si>
  <si>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</si>
  <si>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</si>
  <si>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</si>
  <si>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</si>
  <si>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</si>
  <si>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</si>
  <si>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</si>
  <si>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</si>
  <si>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</si>
  <si>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</si>
  <si>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</si>
  <si>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</si>
  <si>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</si>
  <si>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</si>
  <si>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</si>
  <si>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</si>
  <si>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</si>
  <si>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</si>
  <si>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</si>
  <si>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</si>
  <si>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</si>
  <si>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</si>
  <si>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</si>
  <si>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</si>
  <si>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</si>
  <si>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</si>
  <si>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</si>
  <si>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</si>
  <si>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</si>
  <si>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</si>
  <si>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</si>
  <si>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</si>
  <si>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</si>
  <si>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</si>
  <si>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</si>
  <si>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</si>
  <si>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</si>
  <si>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</si>
  <si>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</si>
  <si>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</si>
  <si>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</si>
  <si>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</si>
  <si>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</si>
  <si>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</si>
  <si>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</si>
  <si>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</si>
  <si>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</si>
  <si>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</si>
  <si>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</si>
  <si>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</si>
  <si>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</si>
  <si>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</si>
  <si>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</si>
  <si>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</si>
  <si>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</si>
  <si>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</si>
  <si>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</si>
  <si>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</si>
  <si>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</si>
  <si>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</si>
  <si>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</si>
  <si>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</si>
  <si>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</si>
  <si>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</si>
  <si>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</si>
  <si>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</si>
  <si>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</si>
  <si>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</si>
  <si>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</si>
  <si>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</si>
  <si>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</si>
  <si>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</si>
  <si>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</si>
  <si>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</si>
  <si>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</si>
  <si>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</si>
  <si>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</si>
  <si>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</si>
  <si>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</si>
  <si>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</si>
  <si>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</si>
  <si>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</si>
  <si>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</si>
  <si>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</si>
  <si>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</si>
  <si>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</si>
  <si>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</si>
  <si>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</si>
  <si>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</si>
  <si>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</si>
  <si>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</si>
  <si>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</si>
  <si>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</si>
  <si>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</si>
  <si>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</si>
  <si>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</si>
  <si>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</si>
  <si>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</si>
  <si>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</si>
  <si>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</si>
  <si>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</si>
  <si>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</si>
  <si>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</si>
  <si>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</si>
  <si>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</si>
  <si>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</si>
  <si>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</si>
  <si>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</si>
  <si>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</si>
  <si>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</si>
  <si>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</si>
  <si>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</si>
  <si>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</si>
  <si>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</si>
  <si>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</si>
  <si>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</si>
  <si>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</si>
  <si>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</si>
  <si>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</si>
  <si>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</si>
  <si>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</si>
  <si>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</si>
  <si>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</si>
  <si>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</si>
  <si>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</si>
  <si>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</si>
  <si>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</si>
  <si>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</si>
  <si>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</si>
  <si>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</si>
  <si>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</si>
  <si>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</si>
  <si>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</si>
  <si>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</si>
  <si>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</si>
  <si>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</si>
  <si>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</si>
  <si>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</si>
  <si>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</si>
  <si>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</si>
  <si>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</si>
  <si>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</si>
  <si>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</si>
  <si>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</si>
  <si>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</si>
  <si>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</si>
  <si>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</si>
  <si>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</si>
  <si>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</si>
  <si>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</si>
  <si>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</si>
  <si>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</si>
  <si>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</si>
  <si>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</si>
  <si>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</si>
  <si>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</si>
  <si>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</si>
  <si>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</si>
  <si>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</si>
  <si>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</si>
  <si>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</si>
  <si>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</si>
  <si>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</si>
  <si>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</si>
  <si>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</si>
  <si>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</si>
  <si>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</si>
  <si>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</si>
  <si>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</si>
  <si>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</si>
  <si>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</si>
  <si>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</si>
  <si>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</si>
  <si>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</si>
  <si>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</si>
  <si>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</si>
  <si>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</si>
  <si>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</si>
  <si>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</si>
  <si>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</si>
  <si>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</si>
  <si>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</si>
  <si>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</si>
  <si>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</si>
  <si>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</si>
  <si>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</si>
  <si>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</si>
  <si>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</si>
  <si>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</si>
  <si>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</si>
  <si>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</si>
  <si>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</si>
  <si>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</si>
  <si>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</si>
  <si>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</si>
  <si>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</si>
  <si>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</si>
  <si>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</si>
  <si>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</si>
  <si>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</si>
  <si>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</si>
  <si>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</si>
  <si>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</si>
  <si>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</si>
  <si>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</si>
  <si>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</si>
  <si>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</si>
  <si>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</si>
  <si>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</si>
  <si>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</si>
  <si>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</si>
  <si>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</si>
  <si>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</si>
  <si>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</si>
  <si>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</si>
  <si>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</si>
  <si>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</si>
  <si>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</si>
  <si>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</si>
  <si>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</si>
  <si>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</si>
  <si>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</si>
  <si>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</si>
  <si>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</si>
  <si>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</si>
  <si>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</si>
  <si>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</si>
  <si>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</si>
  <si>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</si>
  <si>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</si>
  <si>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</si>
  <si>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</si>
  <si>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</si>
  <si>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</si>
  <si>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</si>
  <si>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</si>
  <si>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</si>
  <si>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</si>
  <si>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</si>
  <si>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</si>
  <si>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</si>
  <si>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</si>
  <si>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</si>
  <si>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</si>
  <si>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</si>
  <si>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</si>
  <si>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</si>
  <si>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</si>
  <si>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</si>
  <si>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</si>
  <si>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</si>
  <si>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</si>
  <si>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</si>
  <si>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</si>
  <si>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</si>
  <si>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</si>
  <si>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</si>
  <si>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</si>
  <si>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</si>
  <si>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</si>
  <si>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</si>
  <si>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</si>
  <si>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</si>
  <si>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</si>
  <si>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</si>
  <si>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</si>
  <si>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</si>
  <si>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</si>
  <si>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</si>
  <si>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</si>
  <si>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</si>
  <si>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</si>
  <si>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</si>
  <si>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</si>
  <si>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</si>
  <si>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</si>
  <si>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</si>
  <si>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</si>
  <si>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</si>
  <si>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</si>
  <si>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</si>
  <si>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</si>
  <si>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</si>
  <si>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</si>
  <si>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</si>
  <si>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</si>
  <si>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</si>
  <si>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</si>
  <si>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</si>
  <si>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</si>
  <si>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</si>
  <si>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</si>
  <si>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</si>
  <si>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</si>
  <si>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</si>
  <si>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</si>
  <si>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</si>
  <si>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</si>
  <si>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</si>
  <si>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</si>
  <si>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</si>
  <si>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</si>
  <si>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</si>
  <si>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</si>
  <si>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</si>
  <si>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</si>
  <si>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</si>
  <si>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</si>
  <si>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</si>
  <si>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</si>
  <si>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</si>
  <si>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</si>
  <si>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</si>
  <si>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</si>
  <si>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</si>
  <si>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</si>
  <si>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</si>
  <si>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</si>
  <si>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</si>
  <si>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</si>
  <si>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</si>
  <si>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</si>
  <si>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</si>
  <si>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</si>
  <si>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</si>
  <si>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</si>
  <si>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</si>
  <si>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</si>
  <si>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</si>
  <si>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</si>
  <si>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Voldaan</t>
  </si>
  <si>
    <t>Voldoende</t>
  </si>
  <si>
    <t>60 minuten</t>
  </si>
  <si>
    <t>15 minuten</t>
  </si>
  <si>
    <t>MBO 2: Diplomering in studiejaar 2015-2016: Eindcijfer voor Nederlandse taal ten minste een 5.
Cijfer voor rekenen telt niet mee voor het behalen van
het diploma.</t>
  </si>
  <si>
    <t>Entree: Diplomering in studiejaar 2015-2016, 2016-2017 en 2017-2018: Cijfers voor Nederlandse taal en rekenen tellen niet mee
voor het behalen van het diploma.</t>
  </si>
  <si>
    <t>Entree: Diplomering vanaf schooljaar 2018-2019: Nadere informatie volgt.</t>
  </si>
  <si>
    <t>MBO 2: Diplomering in studiejaar 2016-2017 en 2017-2018: ijfer voor Nederlandse taal ten minste een 5.
Cijfer voor rekenen telt niet mee voor het behalen van
het diploma.</t>
  </si>
  <si>
    <t>MBO 2: Diplomering vanaf schooljaar 2018-2019: Nadere informatie volgt.</t>
  </si>
  <si>
    <t>MBO 3: Diplomering vanaf studiejaar 2016-2017: Voor Nederlandse taal tenminste een 5.
Cijfer voor rekenen telt niet mee voor behalen van het
diploma.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</si>
  <si>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</si>
  <si>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</si>
  <si>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</si>
  <si>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</si>
  <si>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</si>
  <si>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</si>
  <si>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</si>
  <si>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</si>
  <si>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</si>
  <si>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</si>
  <si>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</si>
  <si>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</si>
  <si>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</si>
  <si>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</si>
  <si>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</si>
  <si>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</si>
  <si>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</si>
  <si>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</si>
  <si>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Nederlands</t>
  </si>
  <si>
    <t>Loopbaan en burgerschap</t>
  </si>
  <si>
    <t>Beroepsgericht maatwerk</t>
  </si>
  <si>
    <t>3F</t>
  </si>
  <si>
    <t>120 minuten</t>
  </si>
  <si>
    <t xml:space="preserve">B1-K1 Zorgdragen voor voedsel 
P3-K1 Optimaliseren (en organiseren)
bereidingsproces
</t>
  </si>
  <si>
    <t xml:space="preserve">B1-K1-W1 Draagt zorg voor de kwaliteit van het voedsel
B1-K1-W2 Draagt zorg voor voedselveiligheid
B1-K1-W3 Draagt zorg voor interne en externe informatieuitwisseling
P3-K1-W1 Bereidt product
P3-K1-W2 Plant en verdeelt dagelijkse werkzaamheden
P3-K1-W3 Begeleidt medewerkers op vaktechnisch gebied
P3-K1-W4 Organiseert optimalisatie product en proces
P3-K1-W5 Neemt deel aan projecten
</t>
  </si>
  <si>
    <t>B1</t>
  </si>
  <si>
    <t>A2</t>
  </si>
  <si>
    <t>90 minuten</t>
  </si>
  <si>
    <t>Engels</t>
  </si>
  <si>
    <t>Beroepsproeve</t>
  </si>
  <si>
    <t>MBO 4: Nederlandse taal en Engels ten minste
5 - 6 (in willekeurige volgorde).
Cijfer voor rekenen telt niet mee voor het behalen van het diploma.</t>
  </si>
  <si>
    <t>Beroepsproeve*</t>
  </si>
  <si>
    <t>Aantal SBU</t>
  </si>
  <si>
    <t>1. Loopbaan, 2. Burgerschap; 
2.1 De politiek-juridische dimensie, 
2.2 De economische dimensie, 
2.3 De sociaal-maatschappelijke dimensie, 
2.4 De dimensie vitaal burgerschap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</si>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</sst>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protection locked="0"/>
    </xf>
    <xf numFmtId="0" fontId="2" fillId="0" borderId="0" xfId="0" applyFont="1" applyAlignment="1">
      <alignment wrapText="1"/>
    </xf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55" fillId="5" borderId="3" xfId="0" applyFont="1" applyFill="1" applyBorder="1" applyAlignment="1" applyProtection="1">
      <alignment horizontal="left" vertical="center"/>
      <protection locked="0"/>
    </xf>
    <xf numFmtId="0" fontId="55" fillId="5" borderId="4" xfId="0" applyFont="1" applyFill="1" applyBorder="1" applyAlignment="1" applyProtection="1">
      <alignment horizontal="left" vertical="center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5" fillId="5" borderId="60" xfId="0" applyFont="1" applyFill="1" applyBorder="1" applyAlignment="1" applyProtection="1">
      <alignment horizontal="center" vertical="top" wrapText="1"/>
      <protection locked="0"/>
    </xf>
    <xf numFmtId="0" fontId="55" fillId="5" borderId="7" xfId="0" applyFont="1" applyFill="1" applyBorder="1" applyAlignment="1" applyProtection="1">
      <alignment horizontal="center" vertical="top" wrapText="1"/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../../../../../..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22" zoomScale="80" zoomScaleNormal="80" workbookViewId="0">
      <selection activeCell="AD22" sqref="AD22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4257812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3" width="8.85546875" style="277"/>
    <col min="44" max="44" width="12.140625" style="277" customWidth="1"/>
    <col min="45" max="45" width="8.85546875" style="277" customWidth="1"/>
    <col min="46" max="51" width="5.28515625" style="277" customWidth="1"/>
    <col min="52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908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172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917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992</v>
      </c>
      <c r="D3" s="266"/>
      <c r="E3" s="140"/>
      <c r="F3" s="340" t="s">
        <v>897</v>
      </c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2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165</v>
      </c>
      <c r="D4" s="268" t="s">
        <v>166</v>
      </c>
      <c r="E4" s="140"/>
      <c r="F4" s="269"/>
      <c r="G4" s="270" t="s">
        <v>169</v>
      </c>
      <c r="H4" s="270"/>
      <c r="I4" s="343" t="s">
        <v>171</v>
      </c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25">
      <c r="B5" s="143"/>
      <c r="C5" s="49" t="s">
        <v>921</v>
      </c>
      <c r="D5" s="183">
        <v>3</v>
      </c>
      <c r="E5" s="271"/>
      <c r="F5" s="346">
        <v>25463</v>
      </c>
      <c r="G5" s="347"/>
      <c r="H5" s="344" t="str">
        <f>IFERROR(VLOOKUP(F5,db_crebolijst_all!A3:S497,17),"1")</f>
        <v>Voeding 23173 (Vakexpert voeding en technologie)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5"/>
      <c r="Y5" s="144"/>
      <c r="AA5" s="281"/>
      <c r="AB5" s="281"/>
      <c r="AC5" s="282" t="s">
        <v>946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167</v>
      </c>
      <c r="D6" s="273" t="s">
        <v>168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909</v>
      </c>
      <c r="AU6" s="284" t="s">
        <v>902</v>
      </c>
      <c r="AV6" s="284" t="s">
        <v>910</v>
      </c>
      <c r="AW6" s="284" t="s">
        <v>910</v>
      </c>
      <c r="AX6" s="284" t="s">
        <v>912</v>
      </c>
      <c r="AY6" s="284" t="s">
        <v>913</v>
      </c>
    </row>
    <row r="7" spans="2:51" ht="15.75" customHeight="1" thickBot="1" x14ac:dyDescent="0.25">
      <c r="B7" s="143"/>
      <c r="C7" s="148" t="s">
        <v>13</v>
      </c>
      <c r="D7" s="316">
        <f>IFERROR(VLOOKUP(F5,db_crebolijst_all!A3:Q497,db_crebolijst_all!J1),"gcg")</f>
        <v>4</v>
      </c>
      <c r="E7" s="271"/>
      <c r="F7" s="348" t="s">
        <v>170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50"/>
      <c r="Y7" s="144"/>
      <c r="AR7" s="280" t="str">
        <f>CONCATENATE(C7,";",D5+AS10)</f>
        <v>BBL;3</v>
      </c>
      <c r="AS7" s="285" t="s">
        <v>226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600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1830</v>
      </c>
    </row>
    <row r="9" spans="2:51" ht="21.75" customHeight="1" thickBot="1" x14ac:dyDescent="0.25">
      <c r="B9" s="143"/>
      <c r="C9" s="142" t="s">
        <v>164</v>
      </c>
      <c r="D9" s="139"/>
      <c r="E9" s="140"/>
      <c r="F9" s="348" t="s">
        <v>10</v>
      </c>
      <c r="G9" s="349"/>
      <c r="H9" s="354"/>
      <c r="I9" s="136"/>
      <c r="J9" s="351" t="s">
        <v>11</v>
      </c>
      <c r="K9" s="352"/>
      <c r="L9" s="353"/>
      <c r="M9" s="136"/>
      <c r="N9" s="351" t="s">
        <v>12</v>
      </c>
      <c r="O9" s="352"/>
      <c r="P9" s="353"/>
      <c r="Q9" s="137"/>
      <c r="R9" s="351" t="s">
        <v>15</v>
      </c>
      <c r="S9" s="352"/>
      <c r="T9" s="353"/>
      <c r="U9" s="137"/>
      <c r="V9" s="348" t="s">
        <v>4</v>
      </c>
      <c r="W9" s="349"/>
      <c r="X9" s="350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2550</v>
      </c>
    </row>
    <row r="10" spans="2:51" ht="18.75" customHeight="1" thickBot="1" x14ac:dyDescent="0.25">
      <c r="B10" s="143"/>
      <c r="C10" s="59">
        <v>0.05</v>
      </c>
      <c r="D10" s="136" t="s">
        <v>226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200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600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650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1950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850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2550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8" t="s">
        <v>10</v>
      </c>
      <c r="G16" s="349"/>
      <c r="H16" s="350"/>
      <c r="I16" s="74"/>
      <c r="J16" s="348" t="s">
        <v>11</v>
      </c>
      <c r="K16" s="349"/>
      <c r="L16" s="350"/>
      <c r="M16" s="74"/>
      <c r="N16" s="348" t="s">
        <v>12</v>
      </c>
      <c r="O16" s="349"/>
      <c r="P16" s="350"/>
      <c r="Q16" s="75"/>
      <c r="R16" s="348" t="s">
        <v>15</v>
      </c>
      <c r="S16" s="349"/>
      <c r="T16" s="350"/>
      <c r="U16" s="75"/>
      <c r="V16" s="348" t="s">
        <v>4</v>
      </c>
      <c r="W16" s="349"/>
      <c r="X16" s="350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61" t="s">
        <v>226</v>
      </c>
      <c r="D18" s="78"/>
      <c r="F18" s="364">
        <f>IFERROR(W10*(1+$C$10),AC5)</f>
        <v>630</v>
      </c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6"/>
      <c r="Y18" s="76"/>
    </row>
    <row r="19" spans="2:25" ht="10.15" customHeight="1" thickBot="1" x14ac:dyDescent="0.25">
      <c r="B19" s="72"/>
      <c r="C19" s="362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62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62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210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630</v>
      </c>
      <c r="X21" s="86"/>
      <c r="Y21" s="76"/>
    </row>
    <row r="22" spans="2:25" ht="10.15" customHeight="1" x14ac:dyDescent="0.2">
      <c r="B22" s="72"/>
      <c r="C22" s="362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62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62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62"/>
      <c r="D25" s="75" t="s">
        <v>18</v>
      </c>
      <c r="E25" s="73"/>
      <c r="F25" s="88"/>
      <c r="G25" s="75"/>
      <c r="H25" s="86"/>
      <c r="I25" s="75"/>
      <c r="J25" s="87"/>
      <c r="K25" s="291">
        <f>Opleidingsplan!AI93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62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62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+Opleidingsplan!AI93*Lesuur+Opleidingsplan!BK93*Lesuur</f>
        <v>215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62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62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/>
      <c r="T29" s="86"/>
      <c r="U29" s="75"/>
      <c r="V29" s="87"/>
      <c r="W29" s="85">
        <f>+G23+K25+O27+S29</f>
        <v>645</v>
      </c>
      <c r="X29" s="86"/>
      <c r="Y29" s="76"/>
    </row>
    <row r="30" spans="2:25" ht="10.15" customHeight="1" x14ac:dyDescent="0.2">
      <c r="B30" s="72"/>
      <c r="C30" s="362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62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5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15</v>
      </c>
      <c r="X31" s="86"/>
      <c r="Y31" s="76"/>
    </row>
    <row r="32" spans="2:25" ht="10.15" customHeight="1" thickBot="1" x14ac:dyDescent="0.25">
      <c r="B32" s="72"/>
      <c r="C32" s="363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61" t="s">
        <v>0</v>
      </c>
      <c r="D34" s="78"/>
      <c r="F34" s="364">
        <f>W11*(1+$C$11)</f>
        <v>1950</v>
      </c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6"/>
      <c r="Y34" s="76"/>
    </row>
    <row r="35" spans="2:25" ht="10.15" customHeight="1" thickBot="1" x14ac:dyDescent="0.25">
      <c r="B35" s="72"/>
      <c r="C35" s="362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62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62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650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1950</v>
      </c>
      <c r="X37" s="86"/>
      <c r="Y37" s="76"/>
    </row>
    <row r="38" spans="2:25" ht="10.15" customHeight="1" x14ac:dyDescent="0.2">
      <c r="B38" s="72"/>
      <c r="C38" s="362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62"/>
      <c r="D39" s="75" t="s">
        <v>17</v>
      </c>
      <c r="E39" s="89"/>
      <c r="F39" s="90"/>
      <c r="G39" s="291">
        <f>Opleidingsplan!K93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62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62"/>
      <c r="D41" s="75" t="s">
        <v>18</v>
      </c>
      <c r="E41" s="73"/>
      <c r="F41" s="88"/>
      <c r="G41" s="75"/>
      <c r="H41" s="86"/>
      <c r="I41" s="75"/>
      <c r="J41" s="87"/>
      <c r="K41" s="291">
        <f>Opleidingsplan!AJ93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62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62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+Opleidingsplan!AJ93*BPV_uur</f>
        <v>650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62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62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/>
      <c r="T45" s="86"/>
      <c r="U45" s="75"/>
      <c r="V45" s="87"/>
      <c r="W45" s="85">
        <f>+G39+K41+O43+S45</f>
        <v>1950</v>
      </c>
      <c r="X45" s="86"/>
      <c r="Y45" s="76"/>
    </row>
    <row r="46" spans="2:25" ht="10.15" customHeight="1" x14ac:dyDescent="0.2">
      <c r="B46" s="72"/>
      <c r="C46" s="362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62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63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5" t="s">
        <v>4</v>
      </c>
      <c r="D50" s="78"/>
      <c r="E50" s="73"/>
      <c r="F50" s="358">
        <f>F18+F34+W12-W11-W10</f>
        <v>2580</v>
      </c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59"/>
      <c r="X50" s="360"/>
      <c r="Y50" s="76"/>
    </row>
    <row r="51" spans="1:125" ht="10.15" customHeight="1" thickBot="1" x14ac:dyDescent="0.25">
      <c r="B51" s="72"/>
      <c r="C51" s="356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6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6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860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2580</v>
      </c>
      <c r="X53" s="100"/>
      <c r="Y53" s="76"/>
      <c r="AP53" s="288"/>
    </row>
    <row r="54" spans="1:125" ht="10.15" customHeight="1" x14ac:dyDescent="0.2">
      <c r="B54" s="72"/>
      <c r="C54" s="356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56"/>
      <c r="D55" s="74" t="s">
        <v>226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215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645</v>
      </c>
      <c r="X55" s="100"/>
      <c r="Y55" s="76"/>
    </row>
    <row r="56" spans="1:125" ht="14.25" customHeight="1" x14ac:dyDescent="0.2">
      <c r="B56" s="72"/>
      <c r="C56" s="356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650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1950</v>
      </c>
      <c r="X56" s="100"/>
      <c r="Y56" s="76"/>
    </row>
    <row r="57" spans="1:125" s="293" customFormat="1" ht="14.25" customHeight="1" x14ac:dyDescent="0.2">
      <c r="A57" s="283"/>
      <c r="B57" s="103"/>
      <c r="C57" s="356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56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865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2595</v>
      </c>
      <c r="X58" s="100"/>
      <c r="Y58" s="76"/>
    </row>
    <row r="59" spans="1:125" ht="10.15" customHeight="1" x14ac:dyDescent="0.2">
      <c r="B59" s="72"/>
      <c r="C59" s="356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6"/>
      <c r="D60" s="116" t="s">
        <v>162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5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15</v>
      </c>
      <c r="X60" s="100"/>
      <c r="Y60" s="76"/>
    </row>
    <row r="61" spans="1:125" ht="10.15" customHeight="1" x14ac:dyDescent="0.2">
      <c r="B61" s="72"/>
      <c r="C61" s="356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56"/>
      <c r="D62" s="116" t="s">
        <v>163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15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45</v>
      </c>
      <c r="X62" s="100"/>
      <c r="Y62" s="76"/>
    </row>
    <row r="63" spans="1:125" ht="10.15" customHeight="1" thickBot="1" x14ac:dyDescent="0.25">
      <c r="B63" s="72"/>
      <c r="C63" s="357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219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37">
        <f ca="1">Examenprogramma!B28</f>
        <v>43244</v>
      </c>
      <c r="L66" s="338"/>
      <c r="M66" s="338"/>
      <c r="N66" s="338"/>
      <c r="O66" s="338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38" t="str">
        <f>Examenprogramma!$B$29</f>
        <v>Schiedam</v>
      </c>
      <c r="L67" s="338"/>
      <c r="M67" s="338"/>
      <c r="N67" s="338"/>
      <c r="O67" s="338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39" t="str">
        <f>Examenprogramma!$B$30</f>
        <v>A.J. de Graaf</v>
      </c>
      <c r="L68" s="339"/>
      <c r="M68" s="339"/>
      <c r="N68" s="339"/>
      <c r="O68" s="339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114"/>
  <sheetViews>
    <sheetView zoomScale="80" zoomScaleNormal="8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A59" sqref="A59:XFD81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5.85546875" style="210" bestFit="1" customWidth="1"/>
    <col min="12" max="12" width="13.7109375" style="210" hidden="1" customWidth="1"/>
    <col min="13" max="13" width="13" style="210" bestFit="1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6" width="5.85546875" style="210" bestFit="1" customWidth="1"/>
    <col min="37" max="37" width="13.7109375" style="210" hidden="1" customWidth="1"/>
    <col min="38" max="38" width="13" style="210" bestFit="1" customWidth="1"/>
    <col min="39" max="39" width="3.28515625" style="210" hidden="1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customWidth="1" outlineLevel="1"/>
    <col min="60" max="60" width="1.7109375" style="210" customWidth="1"/>
    <col min="61" max="62" width="5.85546875" style="210" bestFit="1" customWidth="1"/>
    <col min="63" max="63" width="13.7109375" style="210" hidden="1" customWidth="1"/>
    <col min="64" max="64" width="13" style="210" bestFit="1" customWidth="1"/>
    <col min="65" max="65" width="2.5703125" style="210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1" width="5.85546875" style="210" bestFit="1" customWidth="1"/>
    <col min="112" max="112" width="7.140625" style="210" bestFit="1" customWidth="1"/>
    <col min="113" max="113" width="13.7109375" style="210" hidden="1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173</v>
      </c>
      <c r="B3" s="211"/>
      <c r="D3" s="338" t="str">
        <f>+Opleidingseis!$C$5</f>
        <v>MBO | LIFE College</v>
      </c>
      <c r="E3" s="338"/>
      <c r="F3" s="338"/>
      <c r="G3" s="338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38" t="str">
        <f>Examenprogramma!B3</f>
        <v>Schiedam</v>
      </c>
      <c r="E4" s="338"/>
      <c r="F4" s="338"/>
      <c r="G4" s="338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38" t="str">
        <f>Opleidingseis!F3</f>
        <v>Vakexpert voeding en technologie</v>
      </c>
      <c r="E5" s="338"/>
      <c r="F5" s="338"/>
      <c r="G5" s="338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172</v>
      </c>
      <c r="B6" s="211"/>
      <c r="D6" s="338" t="str">
        <f>Opleidingseis!C3</f>
        <v>2018-2019</v>
      </c>
      <c r="E6" s="338"/>
      <c r="F6" s="338"/>
      <c r="G6" s="338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171</v>
      </c>
      <c r="B7" s="211"/>
      <c r="D7" s="338" t="str">
        <f>Opleidingseis!H5</f>
        <v>Voeding 23173 (Vakexpert voeding en technologie)</v>
      </c>
      <c r="E7" s="338"/>
      <c r="F7" s="338"/>
      <c r="G7" s="338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169</v>
      </c>
      <c r="B8" s="211"/>
      <c r="D8" s="338">
        <f>Opleidingseis!F5</f>
        <v>25463</v>
      </c>
      <c r="E8" s="338"/>
      <c r="F8" s="338"/>
      <c r="G8" s="338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167</v>
      </c>
      <c r="B9" s="211"/>
      <c r="D9" s="338" t="str">
        <f>Opleidingseis!C7</f>
        <v>BBL</v>
      </c>
      <c r="E9" s="338"/>
      <c r="F9" s="338"/>
      <c r="G9" s="338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168</v>
      </c>
      <c r="B10" s="211"/>
      <c r="D10" s="338">
        <f>Opleidingseis!D7</f>
        <v>4</v>
      </c>
      <c r="E10" s="338"/>
      <c r="F10" s="338"/>
      <c r="G10" s="338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928</v>
      </c>
      <c r="D11" s="338">
        <f>Opleidingseis!D5</f>
        <v>3</v>
      </c>
      <c r="E11" s="338"/>
      <c r="F11" s="338"/>
      <c r="G11" s="338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98" t="s">
        <v>214</v>
      </c>
      <c r="C12" s="214"/>
      <c r="D12" s="391" t="s">
        <v>212</v>
      </c>
      <c r="E12" s="388" t="s">
        <v>212</v>
      </c>
      <c r="F12" s="388" t="s">
        <v>212</v>
      </c>
      <c r="G12" s="388" t="s">
        <v>212</v>
      </c>
      <c r="H12" s="388" t="s">
        <v>212</v>
      </c>
      <c r="I12" s="214"/>
      <c r="J12" s="384" t="s">
        <v>26</v>
      </c>
      <c r="K12" s="385"/>
      <c r="L12" s="385"/>
      <c r="M12" s="301">
        <v>1</v>
      </c>
      <c r="N12" s="214"/>
      <c r="O12" s="380" t="s">
        <v>211</v>
      </c>
      <c r="P12" s="381"/>
      <c r="Q12" s="381"/>
      <c r="R12" s="245" t="s">
        <v>929</v>
      </c>
      <c r="S12" s="214"/>
      <c r="T12" s="380" t="s">
        <v>211</v>
      </c>
      <c r="U12" s="381"/>
      <c r="V12" s="381"/>
      <c r="W12" s="245" t="s">
        <v>930</v>
      </c>
      <c r="X12" s="214"/>
      <c r="Y12" s="380" t="s">
        <v>211</v>
      </c>
      <c r="Z12" s="381"/>
      <c r="AA12" s="381"/>
      <c r="AB12" s="245" t="s">
        <v>931</v>
      </c>
      <c r="AC12" s="246"/>
      <c r="AD12" s="380" t="str">
        <f>+Y12</f>
        <v>Periode</v>
      </c>
      <c r="AE12" s="381"/>
      <c r="AF12" s="381"/>
      <c r="AG12" s="245" t="s">
        <v>932</v>
      </c>
      <c r="AH12" s="246"/>
      <c r="AI12" s="378" t="s">
        <v>26</v>
      </c>
      <c r="AJ12" s="379"/>
      <c r="AK12" s="379"/>
      <c r="AL12" s="255">
        <v>2</v>
      </c>
      <c r="AM12" s="214"/>
      <c r="AN12" s="378" t="s">
        <v>211</v>
      </c>
      <c r="AO12" s="379"/>
      <c r="AP12" s="379"/>
      <c r="AQ12" s="255" t="s">
        <v>933</v>
      </c>
      <c r="AR12" s="214"/>
      <c r="AS12" s="378" t="s">
        <v>211</v>
      </c>
      <c r="AT12" s="379"/>
      <c r="AU12" s="379"/>
      <c r="AV12" s="255" t="s">
        <v>934</v>
      </c>
      <c r="AW12" s="214"/>
      <c r="AX12" s="378" t="s">
        <v>211</v>
      </c>
      <c r="AY12" s="379"/>
      <c r="AZ12" s="379"/>
      <c r="BA12" s="255" t="s">
        <v>935</v>
      </c>
      <c r="BB12" s="246"/>
      <c r="BC12" s="378" t="str">
        <f>+AX12</f>
        <v>Periode</v>
      </c>
      <c r="BD12" s="379"/>
      <c r="BE12" s="379"/>
      <c r="BF12" s="255" t="s">
        <v>936</v>
      </c>
      <c r="BG12" s="246"/>
      <c r="BH12" s="246"/>
      <c r="BI12" s="376" t="s">
        <v>26</v>
      </c>
      <c r="BJ12" s="377"/>
      <c r="BK12" s="377"/>
      <c r="BL12" s="257">
        <v>3</v>
      </c>
      <c r="BM12" s="214"/>
      <c r="BN12" s="376" t="s">
        <v>211</v>
      </c>
      <c r="BO12" s="377"/>
      <c r="BP12" s="377"/>
      <c r="BQ12" s="257" t="s">
        <v>937</v>
      </c>
      <c r="BR12" s="214"/>
      <c r="BS12" s="376" t="s">
        <v>211</v>
      </c>
      <c r="BT12" s="377"/>
      <c r="BU12" s="377"/>
      <c r="BV12" s="257" t="s">
        <v>938</v>
      </c>
      <c r="BW12" s="214"/>
      <c r="BX12" s="376" t="s">
        <v>211</v>
      </c>
      <c r="BY12" s="377"/>
      <c r="BZ12" s="377"/>
      <c r="CA12" s="257" t="s">
        <v>939</v>
      </c>
      <c r="CB12" s="246"/>
      <c r="CC12" s="376" t="str">
        <f>+BX12</f>
        <v>Periode</v>
      </c>
      <c r="CD12" s="377"/>
      <c r="CE12" s="377"/>
      <c r="CF12" s="257" t="s">
        <v>940</v>
      </c>
      <c r="CG12" s="246"/>
      <c r="CH12" s="369" t="s">
        <v>918</v>
      </c>
      <c r="CI12" s="370"/>
      <c r="CJ12" s="370"/>
      <c r="CK12" s="259">
        <v>4</v>
      </c>
      <c r="CM12" s="369" t="s">
        <v>211</v>
      </c>
      <c r="CN12" s="370"/>
      <c r="CO12" s="370"/>
      <c r="CP12" s="259" t="s">
        <v>941</v>
      </c>
      <c r="CQ12" s="214"/>
      <c r="CR12" s="369" t="s">
        <v>211</v>
      </c>
      <c r="CS12" s="370"/>
      <c r="CT12" s="370"/>
      <c r="CU12" s="259" t="s">
        <v>942</v>
      </c>
      <c r="CV12" s="214"/>
      <c r="CW12" s="369" t="s">
        <v>211</v>
      </c>
      <c r="CX12" s="370"/>
      <c r="CY12" s="370"/>
      <c r="CZ12" s="259" t="s">
        <v>943</v>
      </c>
      <c r="DA12" s="246"/>
      <c r="DB12" s="369" t="str">
        <f>+CW12</f>
        <v>Periode</v>
      </c>
      <c r="DC12" s="370"/>
      <c r="DD12" s="370"/>
      <c r="DE12" s="259" t="s">
        <v>944</v>
      </c>
      <c r="DF12" s="246"/>
      <c r="DG12" s="335" t="s">
        <v>36</v>
      </c>
      <c r="DH12" s="336"/>
      <c r="DI12" s="336"/>
      <c r="DJ12" s="318"/>
    </row>
    <row r="13" spans="1:114" s="302" customFormat="1" ht="14.45" customHeight="1" x14ac:dyDescent="0.2">
      <c r="A13" s="386" t="s">
        <v>2</v>
      </c>
      <c r="B13" s="399"/>
      <c r="C13" s="215"/>
      <c r="D13" s="392"/>
      <c r="E13" s="389"/>
      <c r="F13" s="389"/>
      <c r="G13" s="389"/>
      <c r="H13" s="389"/>
      <c r="I13" s="215"/>
      <c r="J13" s="382" t="s">
        <v>226</v>
      </c>
      <c r="K13" s="382" t="s">
        <v>0</v>
      </c>
      <c r="L13" s="382" t="s">
        <v>218</v>
      </c>
      <c r="M13" s="382" t="s">
        <v>22</v>
      </c>
      <c r="N13" s="247"/>
      <c r="O13" s="382" t="s">
        <v>226</v>
      </c>
      <c r="P13" s="382" t="s">
        <v>0</v>
      </c>
      <c r="Q13" s="382" t="s">
        <v>218</v>
      </c>
      <c r="R13" s="382" t="s">
        <v>22</v>
      </c>
      <c r="S13" s="247"/>
      <c r="T13" s="382" t="s">
        <v>226</v>
      </c>
      <c r="U13" s="382" t="s">
        <v>0</v>
      </c>
      <c r="V13" s="382" t="s">
        <v>218</v>
      </c>
      <c r="W13" s="382" t="s">
        <v>22</v>
      </c>
      <c r="X13" s="247"/>
      <c r="Y13" s="382" t="s">
        <v>226</v>
      </c>
      <c r="Z13" s="382" t="s">
        <v>0</v>
      </c>
      <c r="AA13" s="382" t="s">
        <v>218</v>
      </c>
      <c r="AB13" s="382" t="s">
        <v>22</v>
      </c>
      <c r="AC13" s="248"/>
      <c r="AD13" s="382" t="s">
        <v>226</v>
      </c>
      <c r="AE13" s="382" t="s">
        <v>0</v>
      </c>
      <c r="AF13" s="382" t="s">
        <v>218</v>
      </c>
      <c r="AG13" s="382" t="s">
        <v>22</v>
      </c>
      <c r="AH13" s="248"/>
      <c r="AI13" s="372" t="s">
        <v>226</v>
      </c>
      <c r="AJ13" s="372" t="s">
        <v>0</v>
      </c>
      <c r="AK13" s="372" t="s">
        <v>218</v>
      </c>
      <c r="AL13" s="372" t="s">
        <v>22</v>
      </c>
      <c r="AM13" s="247"/>
      <c r="AN13" s="372" t="s">
        <v>226</v>
      </c>
      <c r="AO13" s="372" t="s">
        <v>0</v>
      </c>
      <c r="AP13" s="372" t="s">
        <v>218</v>
      </c>
      <c r="AQ13" s="372" t="s">
        <v>22</v>
      </c>
      <c r="AR13" s="247"/>
      <c r="AS13" s="372" t="s">
        <v>226</v>
      </c>
      <c r="AT13" s="372" t="s">
        <v>0</v>
      </c>
      <c r="AU13" s="372" t="s">
        <v>218</v>
      </c>
      <c r="AV13" s="372" t="s">
        <v>22</v>
      </c>
      <c r="AW13" s="247"/>
      <c r="AX13" s="372" t="s">
        <v>226</v>
      </c>
      <c r="AY13" s="372" t="s">
        <v>0</v>
      </c>
      <c r="AZ13" s="372" t="s">
        <v>218</v>
      </c>
      <c r="BA13" s="372" t="s">
        <v>22</v>
      </c>
      <c r="BB13" s="248"/>
      <c r="BC13" s="372" t="s">
        <v>226</v>
      </c>
      <c r="BD13" s="372" t="s">
        <v>0</v>
      </c>
      <c r="BE13" s="372" t="s">
        <v>218</v>
      </c>
      <c r="BF13" s="372" t="s">
        <v>22</v>
      </c>
      <c r="BG13" s="248"/>
      <c r="BH13" s="248"/>
      <c r="BI13" s="383" t="s">
        <v>226</v>
      </c>
      <c r="BJ13" s="383" t="s">
        <v>0</v>
      </c>
      <c r="BK13" s="383" t="s">
        <v>218</v>
      </c>
      <c r="BL13" s="383" t="s">
        <v>22</v>
      </c>
      <c r="BM13" s="247"/>
      <c r="BN13" s="383" t="s">
        <v>226</v>
      </c>
      <c r="BO13" s="383" t="s">
        <v>0</v>
      </c>
      <c r="BP13" s="383" t="s">
        <v>218</v>
      </c>
      <c r="BQ13" s="383" t="s">
        <v>22</v>
      </c>
      <c r="BR13" s="247"/>
      <c r="BS13" s="383" t="s">
        <v>226</v>
      </c>
      <c r="BT13" s="383" t="s">
        <v>0</v>
      </c>
      <c r="BU13" s="383" t="s">
        <v>218</v>
      </c>
      <c r="BV13" s="383" t="s">
        <v>22</v>
      </c>
      <c r="BW13" s="247"/>
      <c r="BX13" s="383" t="s">
        <v>226</v>
      </c>
      <c r="BY13" s="383" t="s">
        <v>0</v>
      </c>
      <c r="BZ13" s="383" t="s">
        <v>218</v>
      </c>
      <c r="CA13" s="383" t="s">
        <v>22</v>
      </c>
      <c r="CB13" s="248"/>
      <c r="CC13" s="383" t="s">
        <v>226</v>
      </c>
      <c r="CD13" s="383" t="s">
        <v>0</v>
      </c>
      <c r="CE13" s="383" t="s">
        <v>218</v>
      </c>
      <c r="CF13" s="383" t="s">
        <v>22</v>
      </c>
      <c r="CG13" s="248"/>
      <c r="CH13" s="371" t="s">
        <v>226</v>
      </c>
      <c r="CI13" s="371" t="s">
        <v>0</v>
      </c>
      <c r="CJ13" s="371" t="s">
        <v>218</v>
      </c>
      <c r="CK13" s="371" t="s">
        <v>22</v>
      </c>
      <c r="CM13" s="371" t="s">
        <v>226</v>
      </c>
      <c r="CN13" s="371" t="s">
        <v>0</v>
      </c>
      <c r="CO13" s="371" t="s">
        <v>218</v>
      </c>
      <c r="CP13" s="371" t="s">
        <v>22</v>
      </c>
      <c r="CQ13" s="247"/>
      <c r="CR13" s="371" t="s">
        <v>226</v>
      </c>
      <c r="CS13" s="371" t="s">
        <v>0</v>
      </c>
      <c r="CT13" s="371" t="s">
        <v>218</v>
      </c>
      <c r="CU13" s="371" t="s">
        <v>22</v>
      </c>
      <c r="CV13" s="247"/>
      <c r="CW13" s="371" t="s">
        <v>226</v>
      </c>
      <c r="CX13" s="371" t="s">
        <v>0</v>
      </c>
      <c r="CY13" s="371" t="s">
        <v>218</v>
      </c>
      <c r="CZ13" s="371" t="s">
        <v>22</v>
      </c>
      <c r="DA13" s="248"/>
      <c r="DB13" s="371" t="s">
        <v>226</v>
      </c>
      <c r="DC13" s="371" t="s">
        <v>0</v>
      </c>
      <c r="DD13" s="371" t="s">
        <v>218</v>
      </c>
      <c r="DE13" s="371" t="s">
        <v>22</v>
      </c>
      <c r="DF13" s="248"/>
      <c r="DG13" s="394" t="s">
        <v>226</v>
      </c>
      <c r="DH13" s="394" t="s">
        <v>0</v>
      </c>
      <c r="DI13" s="367" t="s">
        <v>218</v>
      </c>
      <c r="DJ13" s="394" t="s">
        <v>22</v>
      </c>
    </row>
    <row r="14" spans="1:114" s="249" customFormat="1" ht="12" x14ac:dyDescent="0.25">
      <c r="A14" s="387"/>
      <c r="B14" s="399"/>
      <c r="C14" s="216"/>
      <c r="D14" s="393"/>
      <c r="E14" s="390"/>
      <c r="F14" s="390"/>
      <c r="G14" s="390"/>
      <c r="H14" s="390"/>
      <c r="I14" s="216"/>
      <c r="J14" s="382"/>
      <c r="K14" s="382"/>
      <c r="L14" s="382"/>
      <c r="M14" s="382"/>
      <c r="N14" s="216"/>
      <c r="O14" s="382"/>
      <c r="P14" s="382"/>
      <c r="Q14" s="382"/>
      <c r="R14" s="382"/>
      <c r="S14" s="216"/>
      <c r="T14" s="382"/>
      <c r="U14" s="382"/>
      <c r="V14" s="382"/>
      <c r="W14" s="382"/>
      <c r="X14" s="216"/>
      <c r="Y14" s="382"/>
      <c r="Z14" s="382"/>
      <c r="AA14" s="382"/>
      <c r="AB14" s="382"/>
      <c r="AD14" s="382"/>
      <c r="AE14" s="382"/>
      <c r="AF14" s="382"/>
      <c r="AG14" s="382"/>
      <c r="AI14" s="372"/>
      <c r="AJ14" s="372"/>
      <c r="AK14" s="372"/>
      <c r="AL14" s="372"/>
      <c r="AM14" s="216"/>
      <c r="AN14" s="372"/>
      <c r="AO14" s="372"/>
      <c r="AP14" s="372"/>
      <c r="AQ14" s="372"/>
      <c r="AR14" s="216"/>
      <c r="AS14" s="372"/>
      <c r="AT14" s="372"/>
      <c r="AU14" s="372"/>
      <c r="AV14" s="372"/>
      <c r="AW14" s="216"/>
      <c r="AX14" s="372"/>
      <c r="AY14" s="372"/>
      <c r="AZ14" s="372"/>
      <c r="BA14" s="372"/>
      <c r="BC14" s="372"/>
      <c r="BD14" s="372"/>
      <c r="BE14" s="372"/>
      <c r="BF14" s="372"/>
      <c r="BI14" s="383"/>
      <c r="BJ14" s="383"/>
      <c r="BK14" s="383"/>
      <c r="BL14" s="383"/>
      <c r="BM14" s="216"/>
      <c r="BN14" s="383"/>
      <c r="BO14" s="383"/>
      <c r="BP14" s="383"/>
      <c r="BQ14" s="383"/>
      <c r="BR14" s="216"/>
      <c r="BS14" s="383"/>
      <c r="BT14" s="383"/>
      <c r="BU14" s="383"/>
      <c r="BV14" s="383"/>
      <c r="BW14" s="216"/>
      <c r="BX14" s="383"/>
      <c r="BY14" s="383"/>
      <c r="BZ14" s="383"/>
      <c r="CA14" s="383"/>
      <c r="CC14" s="383"/>
      <c r="CD14" s="383"/>
      <c r="CE14" s="383"/>
      <c r="CF14" s="383"/>
      <c r="CH14" s="371"/>
      <c r="CI14" s="371"/>
      <c r="CJ14" s="371"/>
      <c r="CK14" s="371"/>
      <c r="CM14" s="371"/>
      <c r="CN14" s="371"/>
      <c r="CO14" s="371"/>
      <c r="CP14" s="371"/>
      <c r="CQ14" s="216"/>
      <c r="CR14" s="371"/>
      <c r="CS14" s="371"/>
      <c r="CT14" s="371"/>
      <c r="CU14" s="371"/>
      <c r="CV14" s="216"/>
      <c r="CW14" s="371"/>
      <c r="CX14" s="371"/>
      <c r="CY14" s="371"/>
      <c r="CZ14" s="371"/>
      <c r="DB14" s="371"/>
      <c r="DC14" s="371"/>
      <c r="DD14" s="371"/>
      <c r="DE14" s="371"/>
      <c r="DG14" s="394"/>
      <c r="DH14" s="394"/>
      <c r="DI14" s="368"/>
      <c r="DJ14" s="394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214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x14ac:dyDescent="0.25">
      <c r="A17" s="224" t="s">
        <v>976</v>
      </c>
      <c r="B17" s="224"/>
      <c r="D17" s="225" t="s">
        <v>958</v>
      </c>
      <c r="E17" s="226" t="s">
        <v>959</v>
      </c>
      <c r="F17" s="226" t="s">
        <v>960</v>
      </c>
      <c r="G17" s="226" t="s">
        <v>961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v>30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SUM(J17,AI17,BI17,CH17)</f>
        <v>90</v>
      </c>
      <c r="DH17" s="236"/>
      <c r="DI17" s="236"/>
      <c r="DJ17" s="232">
        <f>SUM(AL17,BK17,CK17)</f>
        <v>0</v>
      </c>
    </row>
    <row r="18" spans="1:114" x14ac:dyDescent="0.25">
      <c r="A18" s="224" t="s">
        <v>962</v>
      </c>
      <c r="B18" s="224"/>
      <c r="D18" s="225" t="s">
        <v>962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v>30</v>
      </c>
      <c r="BJ18" s="236"/>
      <c r="BK18" s="236"/>
      <c r="BL18" s="232">
        <f t="shared" ref="BL18:BL26" si="2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3">SUM(CM18,CR18,CW18,DB18)</f>
        <v>0</v>
      </c>
      <c r="CI18" s="236"/>
      <c r="CJ18" s="236"/>
      <c r="CK18" s="232">
        <f t="shared" ref="CK18:CK26" si="4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SUM(J18,AI18,BI18,CH18)</f>
        <v>90</v>
      </c>
      <c r="DH18" s="236"/>
      <c r="DI18" s="236"/>
      <c r="DJ18" s="232">
        <f t="shared" ref="DJ18:DJ26" si="5">SUM(AL18,BK18,CK18)</f>
        <v>0</v>
      </c>
    </row>
    <row r="19" spans="1:114" x14ac:dyDescent="0.25">
      <c r="A19" s="224" t="s">
        <v>986</v>
      </c>
      <c r="B19" s="224"/>
      <c r="D19" s="225" t="s">
        <v>963</v>
      </c>
      <c r="E19" s="226" t="s">
        <v>964</v>
      </c>
      <c r="F19" s="226" t="s">
        <v>965</v>
      </c>
      <c r="G19" s="226" t="s">
        <v>966</v>
      </c>
      <c r="H19" s="226"/>
      <c r="J19" s="232">
        <v>30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30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v>30</v>
      </c>
      <c r="BJ19" s="236"/>
      <c r="BK19" s="236"/>
      <c r="BL19" s="232">
        <f t="shared" si="2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3"/>
        <v>0</v>
      </c>
      <c r="CI19" s="236"/>
      <c r="CJ19" s="236"/>
      <c r="CK19" s="232">
        <f t="shared" si="4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SUM(J19,AI19,BI19,CH19)</f>
        <v>90</v>
      </c>
      <c r="DH19" s="236"/>
      <c r="DI19" s="236"/>
      <c r="DJ19" s="232">
        <f t="shared" si="5"/>
        <v>0</v>
      </c>
    </row>
    <row r="20" spans="1:114" x14ac:dyDescent="0.25">
      <c r="A20" s="224" t="s">
        <v>977</v>
      </c>
      <c r="B20" s="224"/>
      <c r="D20" s="225" t="s">
        <v>179</v>
      </c>
      <c r="E20" s="226"/>
      <c r="F20" s="226"/>
      <c r="G20" s="226"/>
      <c r="H20" s="226"/>
      <c r="J20" s="232">
        <v>20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v>20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v>20</v>
      </c>
      <c r="BJ20" s="236"/>
      <c r="BK20" s="236"/>
      <c r="BL20" s="232">
        <f t="shared" si="2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3"/>
        <v>0</v>
      </c>
      <c r="CI20" s="236"/>
      <c r="CJ20" s="236"/>
      <c r="CK20" s="232">
        <f t="shared" si="4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>SUM(J20,AI20,BI20,CH20)</f>
        <v>60</v>
      </c>
      <c r="DH20" s="236"/>
      <c r="DI20" s="236"/>
      <c r="DJ20" s="232">
        <f t="shared" si="5"/>
        <v>0</v>
      </c>
    </row>
    <row r="21" spans="1:114" hidden="1" x14ac:dyDescent="0.25">
      <c r="A21" s="224" t="s">
        <v>85</v>
      </c>
      <c r="B21" s="224"/>
      <c r="D21" s="225"/>
      <c r="E21" s="226"/>
      <c r="F21" s="226"/>
      <c r="G21" s="226"/>
      <c r="H21" s="226"/>
      <c r="J21" s="232">
        <f t="shared" ref="J21:J89" si="6">SUM(O21,T21,Y21,AD21)</f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ref="AI21:AI26" si="7">SUM(AN21,AS21,AX21,BC21)</f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ref="BI21:BI26" si="8">SUM(BN21,BS21,BX21,CC21)</f>
        <v>0</v>
      </c>
      <c r="BJ21" s="236"/>
      <c r="BK21" s="236"/>
      <c r="BL21" s="232">
        <f t="shared" si="2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3"/>
        <v>0</v>
      </c>
      <c r="CI21" s="236"/>
      <c r="CJ21" s="236"/>
      <c r="CK21" s="232">
        <f t="shared" si="4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ref="DG21:DG26" si="9">SUM(AI21,BH21,CH21)</f>
        <v>0</v>
      </c>
      <c r="DH21" s="236"/>
      <c r="DI21" s="236"/>
      <c r="DJ21" s="232">
        <f t="shared" si="5"/>
        <v>0</v>
      </c>
    </row>
    <row r="22" spans="1:114" hidden="1" x14ac:dyDescent="0.25">
      <c r="A22" s="224" t="s">
        <v>86</v>
      </c>
      <c r="B22" s="224"/>
      <c r="D22" s="225"/>
      <c r="E22" s="226"/>
      <c r="F22" s="226"/>
      <c r="G22" s="226"/>
      <c r="H22" s="226"/>
      <c r="J22" s="232">
        <f t="shared" si="6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7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8"/>
        <v>0</v>
      </c>
      <c r="BJ22" s="236"/>
      <c r="BK22" s="236"/>
      <c r="BL22" s="232">
        <f t="shared" si="2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3"/>
        <v>0</v>
      </c>
      <c r="CI22" s="236"/>
      <c r="CJ22" s="236"/>
      <c r="CK22" s="232">
        <f t="shared" si="4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5"/>
        <v>0</v>
      </c>
    </row>
    <row r="23" spans="1:114" hidden="1" x14ac:dyDescent="0.25">
      <c r="A23" s="224" t="s">
        <v>87</v>
      </c>
      <c r="B23" s="224"/>
      <c r="D23" s="225"/>
      <c r="E23" s="226"/>
      <c r="F23" s="226"/>
      <c r="G23" s="226"/>
      <c r="H23" s="226"/>
      <c r="J23" s="232">
        <f t="shared" si="6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7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8"/>
        <v>0</v>
      </c>
      <c r="BJ23" s="236"/>
      <c r="BK23" s="236"/>
      <c r="BL23" s="232">
        <f t="shared" si="2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3"/>
        <v>0</v>
      </c>
      <c r="CI23" s="236"/>
      <c r="CJ23" s="236"/>
      <c r="CK23" s="232">
        <f t="shared" si="4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5"/>
        <v>0</v>
      </c>
    </row>
    <row r="24" spans="1:114" hidden="1" x14ac:dyDescent="0.25">
      <c r="A24" s="224" t="s">
        <v>88</v>
      </c>
      <c r="B24" s="224"/>
      <c r="D24" s="225"/>
      <c r="E24" s="226"/>
      <c r="F24" s="226"/>
      <c r="G24" s="226"/>
      <c r="H24" s="226"/>
      <c r="J24" s="232">
        <f t="shared" si="6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7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8"/>
        <v>0</v>
      </c>
      <c r="BJ24" s="236"/>
      <c r="BK24" s="236"/>
      <c r="BL24" s="232">
        <f t="shared" si="2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3"/>
        <v>0</v>
      </c>
      <c r="CI24" s="236"/>
      <c r="CJ24" s="236"/>
      <c r="CK24" s="232">
        <f t="shared" si="4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5"/>
        <v>0</v>
      </c>
    </row>
    <row r="25" spans="1:114" hidden="1" x14ac:dyDescent="0.25">
      <c r="A25" s="224" t="s">
        <v>89</v>
      </c>
      <c r="B25" s="224"/>
      <c r="D25" s="225"/>
      <c r="E25" s="226"/>
      <c r="F25" s="226"/>
      <c r="G25" s="226"/>
      <c r="H25" s="226"/>
      <c r="J25" s="232">
        <f t="shared" si="6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7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8"/>
        <v>0</v>
      </c>
      <c r="BJ25" s="236"/>
      <c r="BK25" s="236"/>
      <c r="BL25" s="232">
        <f t="shared" si="2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3"/>
        <v>0</v>
      </c>
      <c r="CI25" s="236"/>
      <c r="CJ25" s="236"/>
      <c r="CK25" s="232">
        <f t="shared" si="4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5"/>
        <v>0</v>
      </c>
    </row>
    <row r="26" spans="1:114" hidden="1" x14ac:dyDescent="0.25">
      <c r="A26" s="224" t="s">
        <v>90</v>
      </c>
      <c r="B26" s="224"/>
      <c r="D26" s="225"/>
      <c r="E26" s="226"/>
      <c r="F26" s="226"/>
      <c r="G26" s="226"/>
      <c r="H26" s="226"/>
      <c r="J26" s="232">
        <f t="shared" si="6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7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8"/>
        <v>0</v>
      </c>
      <c r="BJ26" s="236"/>
      <c r="BK26" s="236"/>
      <c r="BL26" s="232">
        <f t="shared" si="2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3"/>
        <v>0</v>
      </c>
      <c r="CI26" s="236"/>
      <c r="CJ26" s="236"/>
      <c r="CK26" s="232">
        <f t="shared" si="4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5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214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978</v>
      </c>
      <c r="B29" s="224"/>
      <c r="D29" s="225" t="s">
        <v>987</v>
      </c>
      <c r="E29" s="226"/>
      <c r="F29" s="226"/>
      <c r="G29" s="226"/>
      <c r="H29" s="226"/>
      <c r="J29" s="232">
        <v>105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105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v>105</v>
      </c>
      <c r="BJ29" s="236"/>
      <c r="BK29" s="236"/>
      <c r="BL29" s="232">
        <f t="shared" ref="BL29:BL44" si="11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SUM(J29,AI29,BI29,CH29)</f>
        <v>315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91</v>
      </c>
      <c r="B30" s="224"/>
      <c r="D30" s="225"/>
      <c r="E30" s="226"/>
      <c r="F30" s="226"/>
      <c r="G30" s="226"/>
      <c r="H30" s="226"/>
      <c r="J30" s="232">
        <f t="shared" si="6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2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ref="BI30:BI44" si="13">SUM(BN30,BS30,BX30,CC30)</f>
        <v>0</v>
      </c>
      <c r="BJ30" s="236"/>
      <c r="BK30" s="236"/>
      <c r="BL30" s="232">
        <f t="shared" si="11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92</v>
      </c>
      <c r="B31" s="224"/>
      <c r="D31" s="225"/>
      <c r="E31" s="226"/>
      <c r="F31" s="226"/>
      <c r="G31" s="226"/>
      <c r="H31" s="226"/>
      <c r="J31" s="232">
        <f t="shared" si="6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2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3"/>
        <v>0</v>
      </c>
      <c r="BJ31" s="236"/>
      <c r="BK31" s="236"/>
      <c r="BL31" s="232">
        <f t="shared" si="11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93</v>
      </c>
      <c r="B32" s="224"/>
      <c r="D32" s="225"/>
      <c r="E32" s="226"/>
      <c r="F32" s="226"/>
      <c r="G32" s="226"/>
      <c r="H32" s="226"/>
      <c r="J32" s="232">
        <f t="shared" si="6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2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3"/>
        <v>0</v>
      </c>
      <c r="BJ32" s="236"/>
      <c r="BK32" s="236"/>
      <c r="BL32" s="232">
        <f t="shared" si="11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94</v>
      </c>
      <c r="B33" s="224"/>
      <c r="D33" s="225"/>
      <c r="E33" s="226"/>
      <c r="F33" s="226"/>
      <c r="G33" s="226"/>
      <c r="H33" s="226"/>
      <c r="J33" s="232">
        <f t="shared" si="6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2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3"/>
        <v>0</v>
      </c>
      <c r="BJ33" s="236"/>
      <c r="BK33" s="236"/>
      <c r="BL33" s="232">
        <f t="shared" si="11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95</v>
      </c>
      <c r="B34" s="224"/>
      <c r="D34" s="225"/>
      <c r="E34" s="226"/>
      <c r="F34" s="226"/>
      <c r="G34" s="226"/>
      <c r="H34" s="226"/>
      <c r="J34" s="232">
        <f t="shared" si="6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2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3"/>
        <v>0</v>
      </c>
      <c r="BJ34" s="236"/>
      <c r="BK34" s="236"/>
      <c r="BL34" s="232">
        <f t="shared" si="11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96</v>
      </c>
      <c r="B35" s="224"/>
      <c r="D35" s="225"/>
      <c r="E35" s="226"/>
      <c r="F35" s="226"/>
      <c r="G35" s="226"/>
      <c r="H35" s="226"/>
      <c r="J35" s="232">
        <f t="shared" si="6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2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3"/>
        <v>0</v>
      </c>
      <c r="BJ35" s="236"/>
      <c r="BK35" s="236"/>
      <c r="BL35" s="232">
        <f t="shared" si="11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97</v>
      </c>
      <c r="B36" s="224"/>
      <c r="D36" s="225"/>
      <c r="E36" s="226"/>
      <c r="F36" s="226"/>
      <c r="G36" s="226"/>
      <c r="H36" s="226"/>
      <c r="J36" s="232">
        <f t="shared" si="6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2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3"/>
        <v>0</v>
      </c>
      <c r="BJ36" s="236"/>
      <c r="BK36" s="236"/>
      <c r="BL36" s="232">
        <f t="shared" si="11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98</v>
      </c>
      <c r="B37" s="224"/>
      <c r="D37" s="225"/>
      <c r="E37" s="226"/>
      <c r="F37" s="226"/>
      <c r="G37" s="226"/>
      <c r="H37" s="226"/>
      <c r="J37" s="232">
        <f t="shared" si="6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2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3"/>
        <v>0</v>
      </c>
      <c r="BJ37" s="236"/>
      <c r="BK37" s="236"/>
      <c r="BL37" s="232">
        <f t="shared" si="11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99</v>
      </c>
      <c r="B38" s="224"/>
      <c r="D38" s="225"/>
      <c r="E38" s="226"/>
      <c r="F38" s="226"/>
      <c r="G38" s="226"/>
      <c r="H38" s="226"/>
      <c r="J38" s="232">
        <f t="shared" si="6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2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3"/>
        <v>0</v>
      </c>
      <c r="BJ38" s="236"/>
      <c r="BK38" s="236"/>
      <c r="BL38" s="232">
        <f t="shared" si="11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100</v>
      </c>
      <c r="B39" s="224"/>
      <c r="D39" s="225"/>
      <c r="E39" s="226"/>
      <c r="F39" s="226"/>
      <c r="G39" s="226"/>
      <c r="H39" s="226"/>
      <c r="J39" s="232">
        <f t="shared" si="6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2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3"/>
        <v>0</v>
      </c>
      <c r="BJ39" s="236"/>
      <c r="BK39" s="236"/>
      <c r="BL39" s="232">
        <f t="shared" si="11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101</v>
      </c>
      <c r="B40" s="224"/>
      <c r="D40" s="225"/>
      <c r="E40" s="226"/>
      <c r="F40" s="226"/>
      <c r="G40" s="226"/>
      <c r="H40" s="226"/>
      <c r="J40" s="232">
        <f t="shared" si="6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2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3"/>
        <v>0</v>
      </c>
      <c r="BJ40" s="236"/>
      <c r="BK40" s="236"/>
      <c r="BL40" s="232">
        <f t="shared" si="11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102</v>
      </c>
      <c r="B41" s="224"/>
      <c r="D41" s="225"/>
      <c r="E41" s="226"/>
      <c r="F41" s="226"/>
      <c r="G41" s="226"/>
      <c r="H41" s="226"/>
      <c r="J41" s="232">
        <f t="shared" si="6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2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3"/>
        <v>0</v>
      </c>
      <c r="BJ41" s="236"/>
      <c r="BK41" s="236"/>
      <c r="BL41" s="232">
        <f t="shared" si="11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103</v>
      </c>
      <c r="B42" s="224"/>
      <c r="D42" s="225"/>
      <c r="E42" s="226"/>
      <c r="F42" s="226"/>
      <c r="G42" s="226"/>
      <c r="H42" s="226"/>
      <c r="J42" s="232">
        <f t="shared" si="6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2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3"/>
        <v>0</v>
      </c>
      <c r="BJ42" s="236"/>
      <c r="BK42" s="236"/>
      <c r="BL42" s="232">
        <f t="shared" si="11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104</v>
      </c>
      <c r="B43" s="224"/>
      <c r="D43" s="225"/>
      <c r="E43" s="226"/>
      <c r="F43" s="226"/>
      <c r="G43" s="226"/>
      <c r="H43" s="226"/>
      <c r="J43" s="232">
        <f t="shared" si="6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2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3"/>
        <v>0</v>
      </c>
      <c r="BJ43" s="236"/>
      <c r="BK43" s="236"/>
      <c r="BL43" s="232">
        <f t="shared" si="11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105</v>
      </c>
      <c r="B44" s="224"/>
      <c r="D44" s="225"/>
      <c r="E44" s="226"/>
      <c r="F44" s="226"/>
      <c r="G44" s="226"/>
      <c r="H44" s="226"/>
      <c r="J44" s="232">
        <f t="shared" si="6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2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3"/>
        <v>0</v>
      </c>
      <c r="BJ44" s="236"/>
      <c r="BK44" s="236"/>
      <c r="BL44" s="232">
        <f t="shared" si="11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207</v>
      </c>
      <c r="B46" s="220" t="s">
        <v>214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208</v>
      </c>
      <c r="B47" s="224"/>
      <c r="D47" s="228" t="s">
        <v>207</v>
      </c>
      <c r="E47" s="229"/>
      <c r="F47" s="229"/>
      <c r="G47" s="229"/>
      <c r="H47" s="229"/>
      <c r="J47" s="232">
        <f t="shared" si="6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209</v>
      </c>
      <c r="B48" s="224"/>
      <c r="D48" s="228" t="s">
        <v>207</v>
      </c>
      <c r="E48" s="229"/>
      <c r="F48" s="229"/>
      <c r="G48" s="229"/>
      <c r="H48" s="229"/>
      <c r="J48" s="232">
        <f t="shared" si="6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x14ac:dyDescent="0.25">
      <c r="A49" s="224" t="s">
        <v>210</v>
      </c>
      <c r="B49" s="224"/>
      <c r="D49" s="228" t="s">
        <v>207</v>
      </c>
      <c r="E49" s="229"/>
      <c r="F49" s="229"/>
      <c r="G49" s="229"/>
      <c r="H49" s="229"/>
      <c r="J49" s="232">
        <f t="shared" si="6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f t="shared" si="19"/>
        <v>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v>240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f>SUM(AL49,BL49,CK49)</f>
        <v>240</v>
      </c>
    </row>
    <row r="50" spans="1:114" s="230" customFormat="1" hidden="1" x14ac:dyDescent="0.25">
      <c r="A50" s="224" t="s">
        <v>213</v>
      </c>
      <c r="B50" s="224"/>
      <c r="D50" s="228"/>
      <c r="E50" s="229"/>
      <c r="F50" s="229"/>
      <c r="G50" s="229"/>
      <c r="H50" s="229"/>
      <c r="I50" s="208"/>
      <c r="J50" s="232">
        <f t="shared" si="6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214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106</v>
      </c>
      <c r="B53" s="231"/>
      <c r="D53" s="228" t="s">
        <v>987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107</v>
      </c>
      <c r="B54" s="231"/>
      <c r="D54" s="228" t="s">
        <v>987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x14ac:dyDescent="0.25">
      <c r="A55" s="231" t="s">
        <v>108</v>
      </c>
      <c r="B55" s="231"/>
      <c r="D55" s="228" t="s">
        <v>987</v>
      </c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v>650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>SUM(AJ55,BJ55,CI55)</f>
        <v>650</v>
      </c>
      <c r="DI55" s="236"/>
      <c r="DJ55" s="236"/>
    </row>
    <row r="56" spans="1:114" hidden="1" x14ac:dyDescent="0.25">
      <c r="A56" s="231" t="s">
        <v>109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ref="DH56:DH57" si="33">SUM(AJ56,BI56,CI56)</f>
        <v>0</v>
      </c>
      <c r="DI56" s="236"/>
      <c r="DJ56" s="236"/>
    </row>
    <row r="57" spans="1:114" hidden="1" x14ac:dyDescent="0.25">
      <c r="A57" s="231" t="s">
        <v>110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hidden="1" outlineLevel="1" x14ac:dyDescent="0.25">
      <c r="A59" s="219" t="s">
        <v>230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hidden="1" outlineLevel="1" x14ac:dyDescent="0.25">
      <c r="A60" s="232" t="s">
        <v>234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hidden="1" outlineLevel="1" x14ac:dyDescent="0.25">
      <c r="A61" s="232" t="s">
        <v>227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hidden="1" outlineLevel="1" x14ac:dyDescent="0.25">
      <c r="A62" s="232" t="s">
        <v>228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229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hidden="1" outlineLevel="1" x14ac:dyDescent="0.25">
      <c r="A64" s="232" t="s">
        <v>206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hidden="1" outlineLevel="1" x14ac:dyDescent="0.25">
      <c r="A65" s="232" t="s">
        <v>222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223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hidden="1" outlineLevel="1" x14ac:dyDescent="0.25">
      <c r="A67" s="232" t="s">
        <v>224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hidden="1" outlineLevel="1" x14ac:dyDescent="0.25">
      <c r="A68" s="231" t="s">
        <v>225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hidden="1" customHeight="1" x14ac:dyDescent="0.25">
      <c r="A69" s="221" t="s">
        <v>233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hidden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hidden="1" x14ac:dyDescent="0.25">
      <c r="A71" s="231" t="s">
        <v>958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hidden="1" x14ac:dyDescent="0.25">
      <c r="A72" s="231" t="s">
        <v>959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hidden="1" x14ac:dyDescent="0.25">
      <c r="A73" s="231" t="s">
        <v>960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hidden="1" x14ac:dyDescent="0.25">
      <c r="A74" s="231" t="s">
        <v>961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hidden="1" x14ac:dyDescent="0.25">
      <c r="A75" s="231" t="s">
        <v>962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hidden="1" x14ac:dyDescent="0.25">
      <c r="A76" s="231" t="s">
        <v>963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hidden="1" x14ac:dyDescent="0.25">
      <c r="A77" s="231" t="s">
        <v>964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hidden="1" x14ac:dyDescent="0.25">
      <c r="A78" s="231" t="s">
        <v>960</v>
      </c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hidden="1" x14ac:dyDescent="0.25">
      <c r="A79" s="231" t="s">
        <v>961</v>
      </c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hidden="1" x14ac:dyDescent="0.25">
      <c r="A80" s="231" t="s">
        <v>970</v>
      </c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hidden="1" x14ac:dyDescent="0.25">
      <c r="A81" s="231" t="s">
        <v>987</v>
      </c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214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111</v>
      </c>
      <c r="B89" s="231"/>
      <c r="D89" s="239"/>
      <c r="E89" s="231"/>
      <c r="F89" s="231"/>
      <c r="G89" s="231"/>
      <c r="H89" s="231"/>
      <c r="J89" s="232">
        <f t="shared" si="6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112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1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113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174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SUM(M17:M49)</f>
        <v>240</v>
      </c>
      <c r="N93" s="217"/>
      <c r="O93" s="312">
        <f>SUM(O17:O92)</f>
        <v>0</v>
      </c>
      <c r="P93" s="311">
        <f>SUM(P17:P92)</f>
        <v>0</v>
      </c>
      <c r="Q93" s="311">
        <f>SUM(Q17:Q92)</f>
        <v>0</v>
      </c>
      <c r="R93" s="311">
        <f>SUM(R17:R92)</f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SUM(AL17:AL49)</f>
        <v>240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215</v>
      </c>
      <c r="BJ93" s="311">
        <f>SUM(BJ17:BJ92)</f>
        <v>650</v>
      </c>
      <c r="BK93" s="311">
        <f>SUM(BK17:BK92)</f>
        <v>0</v>
      </c>
      <c r="BL93" s="311">
        <f>SUM(BL17:BL49)</f>
        <v>240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4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645</v>
      </c>
      <c r="DH93" s="311">
        <f>SUM(DH17:DH92)</f>
        <v>1950</v>
      </c>
      <c r="DI93" s="311">
        <f>SUM(DI17:DI92)</f>
        <v>0</v>
      </c>
      <c r="DJ93" s="311">
        <f>SUM(M93,AL93,BL93,ED93)</f>
        <v>720</v>
      </c>
    </row>
    <row r="95" spans="1:114" x14ac:dyDescent="0.25">
      <c r="A95" s="314" t="s">
        <v>175</v>
      </c>
      <c r="B95" s="308"/>
      <c r="J95" s="395" t="s">
        <v>216</v>
      </c>
      <c r="K95" s="396"/>
      <c r="L95" s="397"/>
      <c r="M95" s="311">
        <f>SUM(J93:M93)</f>
        <v>1105</v>
      </c>
      <c r="O95" s="395" t="s">
        <v>215</v>
      </c>
      <c r="P95" s="396"/>
      <c r="Q95" s="397"/>
      <c r="R95" s="311">
        <f>SUM(O93:R93)</f>
        <v>0</v>
      </c>
      <c r="T95" s="395" t="s">
        <v>215</v>
      </c>
      <c r="U95" s="396"/>
      <c r="V95" s="397"/>
      <c r="W95" s="311">
        <f>SUM(T93:W93)</f>
        <v>0</v>
      </c>
      <c r="Y95" s="395" t="s">
        <v>215</v>
      </c>
      <c r="Z95" s="396"/>
      <c r="AA95" s="397"/>
      <c r="AB95" s="311">
        <f>SUM(Y93:AB93)</f>
        <v>0</v>
      </c>
      <c r="AD95" s="395" t="s">
        <v>215</v>
      </c>
      <c r="AE95" s="396"/>
      <c r="AF95" s="397"/>
      <c r="AG95" s="311">
        <f>SUM(AD93:AG93)</f>
        <v>0</v>
      </c>
      <c r="AI95" s="395" t="s">
        <v>216</v>
      </c>
      <c r="AJ95" s="396"/>
      <c r="AK95" s="397"/>
      <c r="AL95" s="311">
        <f>SUM(AI93:AL93)</f>
        <v>1105</v>
      </c>
      <c r="AM95" s="313"/>
      <c r="AN95" s="395" t="s">
        <v>215</v>
      </c>
      <c r="AO95" s="396"/>
      <c r="AP95" s="397"/>
      <c r="AQ95" s="311">
        <f>+AN93+AO93+AP93+AQ93</f>
        <v>0</v>
      </c>
      <c r="AS95" s="395" t="s">
        <v>215</v>
      </c>
      <c r="AT95" s="396"/>
      <c r="AU95" s="397"/>
      <c r="AV95" s="311">
        <f>+AS93+AT93+AU93+AV93</f>
        <v>0</v>
      </c>
      <c r="AX95" s="395" t="s">
        <v>215</v>
      </c>
      <c r="AY95" s="396"/>
      <c r="AZ95" s="397"/>
      <c r="BA95" s="311">
        <f>+AX93+AY93+AZ93+BA93</f>
        <v>0</v>
      </c>
      <c r="BC95" s="395" t="s">
        <v>215</v>
      </c>
      <c r="BD95" s="396"/>
      <c r="BE95" s="397"/>
      <c r="BF95" s="311">
        <f>+BC93+BD93+BE93+BF93</f>
        <v>0</v>
      </c>
      <c r="BI95" s="395" t="s">
        <v>216</v>
      </c>
      <c r="BJ95" s="396"/>
      <c r="BK95" s="397"/>
      <c r="BL95" s="311">
        <f>SUM(BI93:BL93)</f>
        <v>1105</v>
      </c>
      <c r="BM95" s="313"/>
      <c r="BN95" s="395" t="s">
        <v>215</v>
      </c>
      <c r="BO95" s="396"/>
      <c r="BP95" s="397"/>
      <c r="BQ95" s="311">
        <f>SUM(BN93:BQ93)</f>
        <v>0</v>
      </c>
      <c r="BS95" s="395" t="s">
        <v>215</v>
      </c>
      <c r="BT95" s="396"/>
      <c r="BU95" s="397"/>
      <c r="BV95" s="311">
        <f>SUM(BS93:BV93)</f>
        <v>0</v>
      </c>
      <c r="BX95" s="395" t="s">
        <v>215</v>
      </c>
      <c r="BY95" s="396"/>
      <c r="BZ95" s="397"/>
      <c r="CA95" s="311">
        <f>SUM(BX93:CA93)</f>
        <v>0</v>
      </c>
      <c r="CC95" s="395" t="s">
        <v>215</v>
      </c>
      <c r="CD95" s="396"/>
      <c r="CE95" s="397"/>
      <c r="CF95" s="311">
        <f>SUM(CC93:CF93)</f>
        <v>0</v>
      </c>
      <c r="CH95" s="395" t="s">
        <v>217</v>
      </c>
      <c r="CI95" s="396"/>
      <c r="CJ95" s="397"/>
      <c r="CK95" s="311">
        <f>SUM(CH93:CK93)</f>
        <v>0</v>
      </c>
      <c r="CM95" s="395" t="s">
        <v>215</v>
      </c>
      <c r="CN95" s="396"/>
      <c r="CO95" s="397"/>
      <c r="CP95" s="311">
        <f>SUM(CM93:CP93)</f>
        <v>0</v>
      </c>
      <c r="CR95" s="395" t="s">
        <v>215</v>
      </c>
      <c r="CS95" s="396"/>
      <c r="CT95" s="397"/>
      <c r="CU95" s="311">
        <f>SUM(CR93:CU93)</f>
        <v>0</v>
      </c>
      <c r="CW95" s="395" t="s">
        <v>215</v>
      </c>
      <c r="CX95" s="396"/>
      <c r="CY95" s="397"/>
      <c r="CZ95" s="311">
        <f>SUM(CW93:CZ93)</f>
        <v>0</v>
      </c>
      <c r="DB95" s="395" t="s">
        <v>215</v>
      </c>
      <c r="DC95" s="396"/>
      <c r="DD95" s="397"/>
      <c r="DE95" s="311">
        <f>SUM(DB93:DE93)</f>
        <v>0</v>
      </c>
      <c r="DG95" s="395" t="s">
        <v>217</v>
      </c>
      <c r="DH95" s="396"/>
      <c r="DI95" s="397"/>
      <c r="DJ95" s="311">
        <f>SUM(DG93:DJ93)</f>
        <v>3315</v>
      </c>
    </row>
    <row r="98" spans="1:99" x14ac:dyDescent="0.25">
      <c r="A98" s="211" t="s">
        <v>24</v>
      </c>
      <c r="B98" s="211"/>
      <c r="D98" s="373">
        <f ca="1">Examenprogramma!B28</f>
        <v>43244</v>
      </c>
      <c r="E98" s="374"/>
      <c r="F98" s="374"/>
      <c r="G98" s="374"/>
      <c r="H98" s="374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74" t="str">
        <f>Examenprogramma!$B$29</f>
        <v>Schiedam</v>
      </c>
      <c r="E99" s="374"/>
      <c r="F99" s="374"/>
      <c r="G99" s="374"/>
      <c r="H99" s="374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75" t="str">
        <f>Examenprogramma!$B$30</f>
        <v>A.J. de Graaf</v>
      </c>
      <c r="E100" s="375"/>
      <c r="F100" s="375"/>
      <c r="G100" s="375"/>
      <c r="H100" s="375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4"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CM13:CM14"/>
    <mergeCell ref="CN13:CN14"/>
    <mergeCell ref="CO13:CO14"/>
    <mergeCell ref="CP13:CP14"/>
    <mergeCell ref="CR13:CR14"/>
    <mergeCell ref="CS13:CS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DG13:DG14"/>
    <mergeCell ref="DH13:DH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CZ13:CZ14"/>
    <mergeCell ref="DB13:DB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AG13:AG14"/>
    <mergeCell ref="Y13:Y14"/>
    <mergeCell ref="Z13:Z14"/>
    <mergeCell ref="AB13:AB14"/>
    <mergeCell ref="AE13:AE14"/>
    <mergeCell ref="BE13:BE14"/>
    <mergeCell ref="BF13:BF14"/>
    <mergeCell ref="BC12:BE12"/>
    <mergeCell ref="DI13:DI14"/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CK13:CK14"/>
    <mergeCell ref="BL13:BL14"/>
    <mergeCell ref="CC13:CC14"/>
    <mergeCell ref="CD13:CD14"/>
    <mergeCell ref="CE13:CE14"/>
    <mergeCell ref="CF13:CF14"/>
    <mergeCell ref="CA13:CA14"/>
    <mergeCell ref="AN13:AN14"/>
    <mergeCell ref="AO13:AO14"/>
    <mergeCell ref="AP13:AP14"/>
    <mergeCell ref="AT13:AT14"/>
    <mergeCell ref="AU13:AU14"/>
    <mergeCell ref="AV13:AV14"/>
    <mergeCell ref="AX13:AX14"/>
    <mergeCell ref="AY13:AY14"/>
  </mergeCells>
  <dataValidations xWindow="138" yWindow="592" count="5">
    <dataValidation type="list" allowBlank="1" showInputMessage="1" showErrorMessage="1" sqref="A72:B86" xr:uid="{00000000-0002-0000-0100-000000000000}">
      <formula1>Examinering</formula1>
    </dataValidation>
    <dataValidation type="list" allowBlank="1" showInputMessage="1" showErrorMessage="1" prompt="Selecteer het examenonderdeel" sqref="A71:B71" xr:uid="{00000000-0002-0000-0100-000001000000}">
      <formula1>Examinering</formula1>
    </dataValidation>
    <dataValidation type="list" allowBlank="1" showErrorMessage="1" prompt="Selecteer het examenonderdeel" sqref="I53:I57 I50 D45:H45 I29:I45 I89:I91" xr:uid="{00000000-0002-0000-0100-000002000000}">
      <formula1>Examinering</formula1>
    </dataValidation>
    <dataValidation allowBlank="1" showInputMessage="1" showErrorMessage="1" prompt="Selecteer het examenonderdeel" sqref="A60:B60" xr:uid="{00000000-0002-0000-0100-000003000000}"/>
    <dataValidation allowBlank="1" showErrorMessage="1" prompt="Selecteer het examenonderdeel" sqref="I17:I26 I47:I49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29" r:id="rId11" display="Beroepsgericht vak 1" xr:uid="{00000000-0004-0000-0100-00000A000000}"/>
    <hyperlink ref="A30" r:id="rId12" xr:uid="{00000000-0004-0000-0100-00000B000000}"/>
    <hyperlink ref="A31" r:id="rId13" xr:uid="{00000000-0004-0000-0100-00000C000000}"/>
    <hyperlink ref="A32" r:id="rId14" xr:uid="{00000000-0004-0000-0100-00000D000000}"/>
    <hyperlink ref="A33" r:id="rId15" xr:uid="{00000000-0004-0000-0100-00000E000000}"/>
    <hyperlink ref="A34" r:id="rId16" xr:uid="{00000000-0004-0000-0100-00000F000000}"/>
    <hyperlink ref="A35" r:id="rId17" xr:uid="{00000000-0004-0000-0100-000010000000}"/>
    <hyperlink ref="A36" r:id="rId18" xr:uid="{00000000-0004-0000-0100-000011000000}"/>
    <hyperlink ref="A37" r:id="rId19" xr:uid="{00000000-0004-0000-0100-000012000000}"/>
    <hyperlink ref="A38" r:id="rId20" xr:uid="{00000000-0004-0000-0100-000013000000}"/>
    <hyperlink ref="A39" r:id="rId21" xr:uid="{00000000-0004-0000-0100-000014000000}"/>
    <hyperlink ref="A40" r:id="rId22" xr:uid="{00000000-0004-0000-0100-000015000000}"/>
    <hyperlink ref="A41" r:id="rId23" xr:uid="{00000000-0004-0000-0100-000016000000}"/>
    <hyperlink ref="A42" r:id="rId24" xr:uid="{00000000-0004-0000-0100-000017000000}"/>
    <hyperlink ref="A43" r:id="rId25" xr:uid="{00000000-0004-0000-0100-000018000000}"/>
    <hyperlink ref="A44" r:id="rId26" xr:uid="{00000000-0004-0000-0100-000019000000}"/>
    <hyperlink ref="A47" r:id="rId27" display="Beroepsgericht vak 1" xr:uid="{00000000-0004-0000-0100-00001A000000}"/>
    <hyperlink ref="A48" r:id="rId28" display="Beroepsgericht vak 2" xr:uid="{00000000-0004-0000-0100-00001B000000}"/>
    <hyperlink ref="A49" r:id="rId29" display="Beroepsgericht vak 3" xr:uid="{00000000-0004-0000-0100-00001C000000}"/>
    <hyperlink ref="A50" r:id="rId30" display="Beroepsgericht vak 3" xr:uid="{00000000-0004-0000-0100-00001D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allowBlank="1" showInputMessage="1" showErrorMessage="1" xr:uid="{00000000-0002-0000-0100-000005000000}">
          <x14:formula1>
            <xm:f>Examenprogramma!$A$12:$A$24</xm:f>
          </x14:formula1>
          <xm:sqref>E17:H26</xm:sqref>
        </x14:dataValidation>
        <x14:dataValidation type="list" allowBlank="1" showInputMessage="1" showErrorMessage="1" xr:uid="{00000000-0002-0000-0100-000006000000}">
          <x14:formula1>
            <xm:f>Examenprogramma!$A$12:$A$24</xm:f>
          </x14:formula1>
          <xm:sqref>D18:D26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Examenprogramma!$A$12:$A$24</xm:f>
          </x14:formula1>
          <xm:sqref>D29:H44</xm:sqref>
        </x14:dataValidation>
        <x14:dataValidation type="list" allowBlank="1" showErrorMessage="1" prompt="Selecteer het examenonderdeel" xr:uid="{00000000-0002-0000-0100-000008000000}">
          <x14:formula1>
            <xm:f>Examenprogramma!$A$12:$A$24</xm:f>
          </x14:formula1>
          <xm:sqref>D47:H50</xm:sqref>
        </x14:dataValidation>
        <x14:dataValidation type="list" allowBlank="1" showErrorMessage="1" prompt="Selecteer het examenonderdeel" xr:uid="{00000000-0002-0000-0100-000009000000}">
          <x14:formula1>
            <xm:f>Examenprogramma!$A$12:$A$24</xm:f>
          </x14:formula1>
          <xm:sqref>D60:H68</xm:sqref>
        </x14:dataValidation>
        <x14:dataValidation type="list" allowBlank="1" showErrorMessage="1" prompt="Selecteer het examenonderdeel" xr:uid="{00000000-0002-0000-0100-00000A000000}">
          <x14:formula1>
            <xm:f>Examenprogramma!$A$12:$A$24</xm:f>
          </x14:formula1>
          <xm:sqref>D89:H91</xm:sqref>
        </x14:dataValidation>
        <x14:dataValidation type="list" allowBlank="1" showErrorMessage="1" prompt="Selecteer het examenonderdeel" xr:uid="{00000000-0002-0000-0100-00000B000000}">
          <x14:formula1>
            <xm:f>Examenprogramma!$A$12:$A$24</xm:f>
          </x14:formula1>
          <xm:sqref>D53:H57</xm:sqref>
        </x14:dataValidation>
        <x14:dataValidation type="list" errorStyle="warning" showInputMessage="1" showErrorMessage="1" xr:uid="{00000000-0002-0000-0100-00000C000000}">
          <x14:formula1>
            <xm:f>Examenprogramma!$A$12:$A$24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tabSelected="1" zoomScale="80" zoomScaleNormal="80" workbookViewId="0">
      <selection activeCell="L24" sqref="L24"/>
    </sheetView>
  </sheetViews>
  <sheetFormatPr defaultColWidth="8.85546875" defaultRowHeight="15" x14ac:dyDescent="0.25"/>
  <cols>
    <col min="1" max="2" width="32.7109375" style="321" customWidth="1"/>
    <col min="3" max="3" width="42.85546875" style="321" customWidth="1"/>
    <col min="4" max="5" width="32.7109375" style="321" customWidth="1"/>
    <col min="6" max="6" width="16.140625" style="321" customWidth="1"/>
    <col min="7" max="16384" width="8.85546875" style="321"/>
  </cols>
  <sheetData>
    <row r="1" spans="1:7" s="320" customFormat="1" ht="15.75" x14ac:dyDescent="0.25">
      <c r="A1" s="405" t="s">
        <v>177</v>
      </c>
      <c r="B1" s="405"/>
      <c r="C1" s="405"/>
      <c r="D1" s="405"/>
      <c r="E1" s="405"/>
      <c r="F1" s="405"/>
    </row>
    <row r="2" spans="1:7" x14ac:dyDescent="0.25">
      <c r="A2" s="329" t="s">
        <v>173</v>
      </c>
      <c r="B2" s="404" t="str">
        <f>+Opleidingsplan!D3</f>
        <v>MBO | LIFE College</v>
      </c>
      <c r="C2" s="404"/>
      <c r="D2" s="404"/>
      <c r="E2" s="404"/>
      <c r="F2" s="404"/>
    </row>
    <row r="3" spans="1:7" x14ac:dyDescent="0.25">
      <c r="A3" s="329" t="s">
        <v>23</v>
      </c>
      <c r="B3" s="404" t="str">
        <f>B29</f>
        <v>Schiedam</v>
      </c>
      <c r="C3" s="404"/>
      <c r="D3" s="404"/>
      <c r="E3" s="404"/>
      <c r="F3" s="404"/>
    </row>
    <row r="4" spans="1:7" x14ac:dyDescent="0.25">
      <c r="A4" s="329" t="s">
        <v>27</v>
      </c>
      <c r="B4" s="404" t="str">
        <f>+Opleidingsplan!D5</f>
        <v>Vakexpert voeding en technologie</v>
      </c>
      <c r="C4" s="404"/>
      <c r="D4" s="404"/>
      <c r="E4" s="404"/>
      <c r="F4" s="404"/>
    </row>
    <row r="5" spans="1:7" x14ac:dyDescent="0.25">
      <c r="A5" s="329" t="s">
        <v>172</v>
      </c>
      <c r="B5" s="404" t="str">
        <f>+Opleidingsplan!D6</f>
        <v>2018-2019</v>
      </c>
      <c r="C5" s="404"/>
      <c r="D5" s="404"/>
      <c r="E5" s="404"/>
      <c r="F5" s="404"/>
    </row>
    <row r="6" spans="1:7" ht="14.45" customHeight="1" x14ac:dyDescent="0.25">
      <c r="A6" s="329" t="s">
        <v>171</v>
      </c>
      <c r="B6" s="404" t="str">
        <f>+Opleidingsplan!D7</f>
        <v>Voeding 23173 (Vakexpert voeding en technologie)</v>
      </c>
      <c r="C6" s="404"/>
      <c r="D6" s="404"/>
      <c r="E6" s="404"/>
      <c r="F6" s="404"/>
    </row>
    <row r="7" spans="1:7" x14ac:dyDescent="0.25">
      <c r="A7" s="329" t="s">
        <v>169</v>
      </c>
      <c r="B7" s="404">
        <f>+Opleidingsplan!D8</f>
        <v>25463</v>
      </c>
      <c r="C7" s="404"/>
      <c r="D7" s="404"/>
      <c r="E7" s="404"/>
      <c r="F7" s="404"/>
    </row>
    <row r="8" spans="1:7" x14ac:dyDescent="0.25">
      <c r="A8" s="329" t="s">
        <v>167</v>
      </c>
      <c r="B8" s="404" t="str">
        <f>+Opleidingsplan!D9</f>
        <v>BBL</v>
      </c>
      <c r="C8" s="404"/>
      <c r="D8" s="404"/>
      <c r="E8" s="404"/>
      <c r="F8" s="404"/>
    </row>
    <row r="9" spans="1:7" x14ac:dyDescent="0.25">
      <c r="A9" s="329" t="s">
        <v>168</v>
      </c>
      <c r="B9" s="404">
        <f>+Opleidingsplan!D10</f>
        <v>4</v>
      </c>
      <c r="C9" s="404"/>
      <c r="D9" s="404"/>
      <c r="E9" s="404"/>
      <c r="F9" s="404"/>
    </row>
    <row r="10" spans="1:7" x14ac:dyDescent="0.25">
      <c r="A10" s="322"/>
    </row>
    <row r="11" spans="1:7" s="324" customFormat="1" ht="73.900000000000006" customHeight="1" x14ac:dyDescent="0.25">
      <c r="A11" s="323" t="s">
        <v>221</v>
      </c>
      <c r="B11" s="323" t="s">
        <v>178</v>
      </c>
      <c r="C11" s="323" t="s">
        <v>176</v>
      </c>
      <c r="D11" s="323" t="s">
        <v>972</v>
      </c>
      <c r="E11" s="323" t="s">
        <v>28</v>
      </c>
      <c r="F11" s="323" t="s">
        <v>231</v>
      </c>
      <c r="G11" s="323" t="s">
        <v>990</v>
      </c>
    </row>
    <row r="12" spans="1:7" s="327" customFormat="1" x14ac:dyDescent="0.25">
      <c r="A12" s="325" t="s">
        <v>958</v>
      </c>
      <c r="B12" s="325"/>
      <c r="C12" s="325"/>
      <c r="D12" s="325" t="s">
        <v>979</v>
      </c>
      <c r="E12" s="406" t="s">
        <v>988</v>
      </c>
      <c r="F12" s="326" t="s">
        <v>980</v>
      </c>
      <c r="G12" s="333"/>
    </row>
    <row r="13" spans="1:7" s="327" customFormat="1" x14ac:dyDescent="0.25">
      <c r="A13" s="325" t="s">
        <v>959</v>
      </c>
      <c r="B13" s="325"/>
      <c r="C13" s="325"/>
      <c r="D13" s="325" t="s">
        <v>979</v>
      </c>
      <c r="E13" s="407"/>
      <c r="F13" s="326" t="s">
        <v>950</v>
      </c>
      <c r="G13" s="333"/>
    </row>
    <row r="14" spans="1:7" s="327" customFormat="1" x14ac:dyDescent="0.25">
      <c r="A14" s="325" t="s">
        <v>960</v>
      </c>
      <c r="B14" s="325"/>
      <c r="C14" s="325"/>
      <c r="D14" s="325" t="s">
        <v>979</v>
      </c>
      <c r="E14" s="407"/>
      <c r="F14" s="326" t="s">
        <v>951</v>
      </c>
      <c r="G14" s="333"/>
    </row>
    <row r="15" spans="1:7" s="327" customFormat="1" x14ac:dyDescent="0.25">
      <c r="A15" s="325" t="s">
        <v>961</v>
      </c>
      <c r="B15" s="325"/>
      <c r="C15" s="325"/>
      <c r="D15" s="325" t="s">
        <v>979</v>
      </c>
      <c r="E15" s="407"/>
      <c r="F15" s="326" t="s">
        <v>951</v>
      </c>
      <c r="G15" s="333"/>
    </row>
    <row r="16" spans="1:7" s="327" customFormat="1" x14ac:dyDescent="0.25">
      <c r="A16" s="325" t="s">
        <v>963</v>
      </c>
      <c r="B16" s="325"/>
      <c r="C16" s="325"/>
      <c r="D16" s="325" t="s">
        <v>983</v>
      </c>
      <c r="E16" s="407"/>
      <c r="F16" s="326" t="s">
        <v>985</v>
      </c>
      <c r="G16" s="333"/>
    </row>
    <row r="17" spans="1:7" s="327" customFormat="1" x14ac:dyDescent="0.25">
      <c r="A17" s="325" t="s">
        <v>964</v>
      </c>
      <c r="B17" s="325"/>
      <c r="C17" s="325"/>
      <c r="D17" s="325" t="s">
        <v>984</v>
      </c>
      <c r="E17" s="407"/>
      <c r="F17" s="326" t="s">
        <v>950</v>
      </c>
      <c r="G17" s="333"/>
    </row>
    <row r="18" spans="1:7" s="327" customFormat="1" x14ac:dyDescent="0.25">
      <c r="A18" s="325" t="s">
        <v>965</v>
      </c>
      <c r="B18" s="325"/>
      <c r="C18" s="325"/>
      <c r="D18" s="325" t="s">
        <v>984</v>
      </c>
      <c r="E18" s="407"/>
      <c r="F18" s="326" t="s">
        <v>951</v>
      </c>
      <c r="G18" s="333"/>
    </row>
    <row r="19" spans="1:7" s="327" customFormat="1" x14ac:dyDescent="0.25">
      <c r="A19" s="325" t="s">
        <v>966</v>
      </c>
      <c r="B19" s="325"/>
      <c r="C19" s="325"/>
      <c r="D19" s="325" t="s">
        <v>984</v>
      </c>
      <c r="E19" s="407"/>
      <c r="F19" s="326" t="s">
        <v>951</v>
      </c>
      <c r="G19" s="333"/>
    </row>
    <row r="20" spans="1:7" s="327" customFormat="1" ht="37.9" customHeight="1" x14ac:dyDescent="0.25">
      <c r="A20" s="327" t="s">
        <v>962</v>
      </c>
      <c r="B20" s="325"/>
      <c r="C20" s="325"/>
      <c r="D20" s="327" t="s">
        <v>979</v>
      </c>
      <c r="E20" s="408"/>
      <c r="F20" s="326" t="s">
        <v>980</v>
      </c>
      <c r="G20" s="333"/>
    </row>
    <row r="21" spans="1:7" s="327" customFormat="1" ht="105" customHeight="1" x14ac:dyDescent="0.25">
      <c r="A21" s="325" t="s">
        <v>179</v>
      </c>
      <c r="B21" s="325" t="s">
        <v>947</v>
      </c>
      <c r="C21" s="325" t="s">
        <v>991</v>
      </c>
      <c r="D21" s="325"/>
      <c r="E21" s="325" t="s">
        <v>948</v>
      </c>
      <c r="F21" s="326"/>
      <c r="G21" s="333"/>
    </row>
    <row r="22" spans="1:7" s="327" customFormat="1" ht="38.1" customHeight="1" x14ac:dyDescent="0.25">
      <c r="A22" s="325" t="s">
        <v>0</v>
      </c>
      <c r="B22" s="325"/>
      <c r="C22" s="325"/>
      <c r="D22" s="325"/>
      <c r="E22" s="325" t="s">
        <v>949</v>
      </c>
      <c r="F22" s="326"/>
      <c r="G22" s="333"/>
    </row>
    <row r="23" spans="1:7" s="327" customFormat="1" ht="62.45" customHeight="1" x14ac:dyDescent="0.25">
      <c r="A23" s="325" t="s">
        <v>207</v>
      </c>
      <c r="B23" s="325"/>
      <c r="C23" s="325"/>
      <c r="D23" s="325" t="s">
        <v>205</v>
      </c>
      <c r="E23" s="325" t="s">
        <v>220</v>
      </c>
      <c r="F23" s="326"/>
      <c r="G23" s="334">
        <v>720</v>
      </c>
    </row>
    <row r="24" spans="1:7" s="327" customFormat="1" ht="210" x14ac:dyDescent="0.25">
      <c r="A24" s="325" t="s">
        <v>989</v>
      </c>
      <c r="B24" s="325" t="s">
        <v>981</v>
      </c>
      <c r="C24" s="330" t="s">
        <v>982</v>
      </c>
      <c r="D24" s="325"/>
      <c r="E24" s="325" t="s">
        <v>968</v>
      </c>
      <c r="F24" s="326"/>
      <c r="G24" s="333"/>
    </row>
    <row r="25" spans="1:7" x14ac:dyDescent="0.25">
      <c r="A25" s="322" t="s">
        <v>232</v>
      </c>
    </row>
    <row r="26" spans="1:7" x14ac:dyDescent="0.25">
      <c r="A26" s="331"/>
    </row>
    <row r="27" spans="1:7" x14ac:dyDescent="0.25">
      <c r="A27" s="331"/>
    </row>
    <row r="28" spans="1:7" x14ac:dyDescent="0.25">
      <c r="A28" s="211" t="s">
        <v>24</v>
      </c>
      <c r="B28" s="400">
        <f ca="1">TODAY()</f>
        <v>43244</v>
      </c>
      <c r="C28" s="401"/>
      <c r="D28" s="218"/>
      <c r="E28" s="218"/>
      <c r="F28" s="218"/>
      <c r="G28" s="218"/>
    </row>
    <row r="29" spans="1:7" x14ac:dyDescent="0.25">
      <c r="A29" s="211" t="s">
        <v>25</v>
      </c>
      <c r="B29" s="402" t="s">
        <v>974</v>
      </c>
      <c r="C29" s="403"/>
      <c r="D29" s="218"/>
      <c r="E29" s="218"/>
      <c r="F29" s="218"/>
      <c r="G29" s="218"/>
    </row>
    <row r="30" spans="1:7" x14ac:dyDescent="0.25">
      <c r="A30" s="211" t="s">
        <v>21</v>
      </c>
      <c r="B30" s="402" t="s">
        <v>975</v>
      </c>
      <c r="C30" s="403"/>
      <c r="D30" s="328"/>
      <c r="E30" s="328"/>
      <c r="F30" s="328"/>
      <c r="G30" s="328"/>
    </row>
  </sheetData>
  <mergeCells count="13">
    <mergeCell ref="B28:C28"/>
    <mergeCell ref="B29:C29"/>
    <mergeCell ref="B30:C30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E12 E21:E24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A12:A19 A21:A23</xm:sqref>
        </x14:dataValidation>
        <x14:dataValidation type="list" allowBlank="1" showInputMessage="1" showErrorMessage="1" xr:uid="{00000000-0002-0000-0200-000002000000}">
          <x14:formula1>
            <xm:f>Variabelen!$H$30:$H$44</xm:f>
          </x14:formula1>
          <xm:sqref>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236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237</v>
      </c>
      <c r="G1" s="29" t="s">
        <v>238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239</v>
      </c>
      <c r="M1" s="32" t="s">
        <v>235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114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115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149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153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154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155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140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143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144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151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152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159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160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161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156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141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142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122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123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124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125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127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128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131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132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133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138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139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145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146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147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148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187</v>
      </c>
      <c r="B35" s="33">
        <v>23195</v>
      </c>
      <c r="C35" s="33" t="s">
        <v>188</v>
      </c>
      <c r="D35" s="33">
        <v>25501</v>
      </c>
      <c r="E35" s="33" t="s">
        <v>189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190</v>
      </c>
      <c r="B36" s="33">
        <v>23169</v>
      </c>
      <c r="C36" s="33" t="s">
        <v>191</v>
      </c>
      <c r="D36" s="33">
        <v>25443</v>
      </c>
      <c r="E36" s="33" t="s">
        <v>192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193</v>
      </c>
      <c r="B37" s="33">
        <v>23171</v>
      </c>
      <c r="C37" s="33" t="s">
        <v>194</v>
      </c>
      <c r="D37" s="33">
        <v>25451</v>
      </c>
      <c r="E37" s="33" t="s">
        <v>195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196</v>
      </c>
      <c r="B38" s="33">
        <v>23173</v>
      </c>
      <c r="C38" s="33" t="s">
        <v>198</v>
      </c>
      <c r="D38" s="33">
        <v>25464</v>
      </c>
      <c r="E38" s="33" t="s">
        <v>197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199</v>
      </c>
      <c r="B39" s="33">
        <v>23192</v>
      </c>
      <c r="C39" s="33" t="s">
        <v>200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184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201</v>
      </c>
      <c r="B40" s="33">
        <v>23192</v>
      </c>
      <c r="C40" s="33" t="s">
        <v>183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184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202</v>
      </c>
      <c r="B41" s="33">
        <v>23192</v>
      </c>
      <c r="C41" s="33" t="s">
        <v>185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184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203</v>
      </c>
      <c r="B42" s="33">
        <v>23192</v>
      </c>
      <c r="C42" s="33" t="s">
        <v>204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184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129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126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118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119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120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121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157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158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116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117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150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134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135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136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137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130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181</v>
      </c>
      <c r="D64" s="36">
        <v>22209</v>
      </c>
      <c r="E64" s="32" t="s">
        <v>180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182</v>
      </c>
      <c r="D65" s="36">
        <v>22209</v>
      </c>
      <c r="E65" s="32" t="s">
        <v>180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183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184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185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184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186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184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0" workbookViewId="0">
      <selection activeCell="H42" sqref="H42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920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919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921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 t="s">
        <v>953</v>
      </c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 t="s">
        <v>954</v>
      </c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 t="s">
        <v>952</v>
      </c>
      <c r="I19" s="315"/>
      <c r="J19" s="315"/>
      <c r="K19" s="315"/>
      <c r="L19" s="315"/>
      <c r="M19" s="315"/>
      <c r="N19" s="315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5" t="s">
        <v>955</v>
      </c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 t="s">
        <v>956</v>
      </c>
      <c r="I21" s="315"/>
      <c r="J21" s="315"/>
      <c r="K21" s="315"/>
      <c r="L21" s="315"/>
      <c r="M21" s="315"/>
      <c r="N21" s="315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5" t="s">
        <v>957</v>
      </c>
      <c r="I22" s="315"/>
      <c r="J22" s="315"/>
      <c r="K22" s="315"/>
      <c r="L22" s="315"/>
      <c r="M22" s="315"/>
      <c r="N22" s="315"/>
    </row>
    <row r="23" spans="1:14" ht="153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32" t="s">
        <v>988</v>
      </c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/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220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948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949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968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969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958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959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960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961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962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179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963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964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965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966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207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987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971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927</v>
      </c>
      <c r="B2" s="189" t="s">
        <v>922</v>
      </c>
      <c r="C2" s="189" t="s">
        <v>926</v>
      </c>
      <c r="D2" s="190" t="s">
        <v>241</v>
      </c>
      <c r="E2" s="191" t="s">
        <v>47</v>
      </c>
      <c r="F2" s="192"/>
      <c r="G2" s="192" t="s">
        <v>923</v>
      </c>
      <c r="H2" s="192" t="s">
        <v>924</v>
      </c>
      <c r="I2" s="192"/>
      <c r="J2" s="192"/>
      <c r="K2" s="193"/>
      <c r="L2" s="193"/>
      <c r="M2" s="194" t="s">
        <v>945</v>
      </c>
      <c r="N2" s="195"/>
      <c r="O2" s="196" t="s">
        <v>235</v>
      </c>
      <c r="Q2" s="186" t="s">
        <v>240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316</v>
      </c>
      <c r="F3" s="152">
        <v>25001</v>
      </c>
      <c r="G3" s="152"/>
      <c r="H3" s="152" t="s">
        <v>315</v>
      </c>
      <c r="I3" s="152" t="s">
        <v>317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316</v>
      </c>
      <c r="F4" s="152">
        <v>25002</v>
      </c>
      <c r="G4" s="152"/>
      <c r="H4" s="152" t="s">
        <v>315</v>
      </c>
      <c r="I4" s="152" t="s">
        <v>321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322</v>
      </c>
      <c r="F5" s="152">
        <v>25003</v>
      </c>
      <c r="G5" s="152"/>
      <c r="H5" s="152" t="s">
        <v>315</v>
      </c>
      <c r="I5" s="152" t="s">
        <v>323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322</v>
      </c>
      <c r="F6" s="152">
        <v>25004</v>
      </c>
      <c r="G6" s="152"/>
      <c r="H6" s="152" t="s">
        <v>315</v>
      </c>
      <c r="I6" s="152" t="s">
        <v>324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325</v>
      </c>
      <c r="F7" s="152">
        <v>25005</v>
      </c>
      <c r="G7" s="152"/>
      <c r="H7" s="152" t="s">
        <v>315</v>
      </c>
      <c r="I7" s="152" t="s">
        <v>326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325</v>
      </c>
      <c r="F8" s="152">
        <v>25006</v>
      </c>
      <c r="G8" s="152"/>
      <c r="H8" s="152" t="s">
        <v>315</v>
      </c>
      <c r="I8" s="152" t="s">
        <v>327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328</v>
      </c>
      <c r="F9" s="152">
        <v>25007</v>
      </c>
      <c r="G9" s="152"/>
      <c r="H9" s="152" t="s">
        <v>315</v>
      </c>
      <c r="I9" s="152" t="s">
        <v>329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328</v>
      </c>
      <c r="F10" s="152">
        <v>25008</v>
      </c>
      <c r="G10" s="152"/>
      <c r="H10" s="152" t="s">
        <v>315</v>
      </c>
      <c r="I10" s="152" t="s">
        <v>331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328</v>
      </c>
      <c r="F11" s="152">
        <v>25009</v>
      </c>
      <c r="G11" s="152"/>
      <c r="H11" s="152" t="s">
        <v>315</v>
      </c>
      <c r="I11" s="152" t="s">
        <v>330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332</v>
      </c>
      <c r="F12" s="152">
        <v>25010</v>
      </c>
      <c r="G12" s="152"/>
      <c r="H12" s="152" t="s">
        <v>315</v>
      </c>
      <c r="I12" s="152" t="s">
        <v>333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332</v>
      </c>
      <c r="F13" s="152">
        <v>25011</v>
      </c>
      <c r="G13" s="152"/>
      <c r="H13" s="152" t="s">
        <v>315</v>
      </c>
      <c r="I13" s="152" t="s">
        <v>334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335</v>
      </c>
      <c r="F14" s="152">
        <v>25012</v>
      </c>
      <c r="G14" s="152"/>
      <c r="H14" s="152" t="s">
        <v>315</v>
      </c>
      <c r="I14" s="152" t="s">
        <v>336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335</v>
      </c>
      <c r="F15" s="152">
        <v>25013</v>
      </c>
      <c r="G15" s="152"/>
      <c r="H15" s="152" t="s">
        <v>315</v>
      </c>
      <c r="I15" s="152" t="s">
        <v>337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335</v>
      </c>
      <c r="F16" s="152">
        <v>25014</v>
      </c>
      <c r="G16" s="152"/>
      <c r="H16" s="152" t="s">
        <v>315</v>
      </c>
      <c r="I16" s="152" t="s">
        <v>338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339</v>
      </c>
      <c r="F17" s="152">
        <v>25015</v>
      </c>
      <c r="G17" s="152"/>
      <c r="H17" s="152" t="s">
        <v>315</v>
      </c>
      <c r="I17" s="152" t="s">
        <v>340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339</v>
      </c>
      <c r="F18" s="152">
        <v>25016</v>
      </c>
      <c r="G18" s="152"/>
      <c r="H18" s="152" t="s">
        <v>315</v>
      </c>
      <c r="I18" s="152" t="s">
        <v>341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342</v>
      </c>
      <c r="F19" s="152">
        <v>25017</v>
      </c>
      <c r="G19" s="152"/>
      <c r="H19" s="152" t="s">
        <v>315</v>
      </c>
      <c r="I19" s="152" t="s">
        <v>343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342</v>
      </c>
      <c r="F20" s="152">
        <v>25018</v>
      </c>
      <c r="G20" s="152"/>
      <c r="H20" s="152" t="s">
        <v>315</v>
      </c>
      <c r="I20" s="152" t="s">
        <v>346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342</v>
      </c>
      <c r="F21" s="152">
        <v>25019</v>
      </c>
      <c r="G21" s="152"/>
      <c r="H21" s="152" t="s">
        <v>315</v>
      </c>
      <c r="I21" s="152" t="s">
        <v>344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342</v>
      </c>
      <c r="F22" s="152">
        <v>25020</v>
      </c>
      <c r="G22" s="152"/>
      <c r="H22" s="152" t="s">
        <v>315</v>
      </c>
      <c r="I22" s="152" t="s">
        <v>345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347</v>
      </c>
      <c r="F23" s="152">
        <v>25021</v>
      </c>
      <c r="G23" s="152"/>
      <c r="H23" s="152" t="s">
        <v>315</v>
      </c>
      <c r="I23" s="152" t="s">
        <v>348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347</v>
      </c>
      <c r="F24" s="152">
        <v>25022</v>
      </c>
      <c r="G24" s="152"/>
      <c r="H24" s="152" t="s">
        <v>315</v>
      </c>
      <c r="I24" s="152" t="s">
        <v>349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350</v>
      </c>
      <c r="F25" s="152">
        <v>25023</v>
      </c>
      <c r="G25" s="152"/>
      <c r="H25" s="152" t="s">
        <v>315</v>
      </c>
      <c r="I25" s="152" t="s">
        <v>351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350</v>
      </c>
      <c r="F26" s="152">
        <v>25024</v>
      </c>
      <c r="G26" s="152"/>
      <c r="H26" s="152" t="s">
        <v>315</v>
      </c>
      <c r="I26" s="152" t="s">
        <v>352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353</v>
      </c>
      <c r="F27" s="152">
        <v>25025</v>
      </c>
      <c r="G27" s="152"/>
      <c r="H27" s="152" t="s">
        <v>315</v>
      </c>
      <c r="I27" s="152" t="s">
        <v>354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353</v>
      </c>
      <c r="F28" s="152">
        <v>25026</v>
      </c>
      <c r="G28" s="152"/>
      <c r="H28" s="152" t="s">
        <v>315</v>
      </c>
      <c r="I28" s="152" t="s">
        <v>355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356</v>
      </c>
      <c r="F29" s="152">
        <v>25027</v>
      </c>
      <c r="G29" s="152"/>
      <c r="H29" s="152" t="s">
        <v>315</v>
      </c>
      <c r="I29" s="152" t="s">
        <v>357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358</v>
      </c>
      <c r="F30" s="152">
        <v>25028</v>
      </c>
      <c r="G30" s="152"/>
      <c r="H30" s="152" t="s">
        <v>315</v>
      </c>
      <c r="I30" s="152" t="s">
        <v>359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360</v>
      </c>
      <c r="F31" s="152">
        <v>25029</v>
      </c>
      <c r="G31" s="152"/>
      <c r="H31" s="152" t="s">
        <v>315</v>
      </c>
      <c r="I31" s="152" t="s">
        <v>361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360</v>
      </c>
      <c r="F32" s="152">
        <v>25030</v>
      </c>
      <c r="G32" s="152"/>
      <c r="H32" s="152" t="s">
        <v>315</v>
      </c>
      <c r="I32" s="152" t="s">
        <v>362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363</v>
      </c>
      <c r="F33" s="152">
        <v>25031</v>
      </c>
      <c r="G33" s="152"/>
      <c r="H33" s="152" t="s">
        <v>315</v>
      </c>
      <c r="I33" s="152" t="s">
        <v>364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363</v>
      </c>
      <c r="F34" s="152">
        <v>25032</v>
      </c>
      <c r="G34" s="152"/>
      <c r="H34" s="152" t="s">
        <v>315</v>
      </c>
      <c r="I34" s="152" t="s">
        <v>366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363</v>
      </c>
      <c r="F35" s="152">
        <v>25033</v>
      </c>
      <c r="G35" s="152"/>
      <c r="H35" s="152" t="s">
        <v>315</v>
      </c>
      <c r="I35" s="152" t="s">
        <v>367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363</v>
      </c>
      <c r="F36" s="152">
        <v>25034</v>
      </c>
      <c r="G36" s="152"/>
      <c r="H36" s="152" t="s">
        <v>315</v>
      </c>
      <c r="I36" s="152" t="s">
        <v>368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363</v>
      </c>
      <c r="F37" s="152">
        <v>25035</v>
      </c>
      <c r="G37" s="152"/>
      <c r="H37" s="152" t="s">
        <v>315</v>
      </c>
      <c r="I37" s="152" t="s">
        <v>365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369</v>
      </c>
      <c r="F38" s="152">
        <v>25036</v>
      </c>
      <c r="G38" s="152"/>
      <c r="H38" s="152" t="s">
        <v>315</v>
      </c>
      <c r="I38" s="152" t="s">
        <v>370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371</v>
      </c>
      <c r="F39" s="152">
        <v>25037</v>
      </c>
      <c r="G39" s="152"/>
      <c r="H39" s="152" t="s">
        <v>315</v>
      </c>
      <c r="I39" s="152" t="s">
        <v>372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371</v>
      </c>
      <c r="F40" s="152">
        <v>25038</v>
      </c>
      <c r="G40" s="152"/>
      <c r="H40" s="152" t="s">
        <v>315</v>
      </c>
      <c r="I40" s="152" t="s">
        <v>373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374</v>
      </c>
      <c r="F41" s="152">
        <v>25039</v>
      </c>
      <c r="G41" s="152"/>
      <c r="H41" s="152" t="s">
        <v>315</v>
      </c>
      <c r="I41" s="152" t="s">
        <v>375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374</v>
      </c>
      <c r="F42" s="152">
        <v>25040</v>
      </c>
      <c r="G42" s="152"/>
      <c r="H42" s="152" t="s">
        <v>315</v>
      </c>
      <c r="I42" s="152" t="s">
        <v>376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316</v>
      </c>
      <c r="F43" s="152">
        <v>25041</v>
      </c>
      <c r="G43" s="152"/>
      <c r="H43" s="152" t="s">
        <v>315</v>
      </c>
      <c r="I43" s="152" t="s">
        <v>319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316</v>
      </c>
      <c r="F44" s="152">
        <v>25042</v>
      </c>
      <c r="G44" s="152"/>
      <c r="H44" s="152" t="s">
        <v>315</v>
      </c>
      <c r="I44" s="152" t="s">
        <v>318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316</v>
      </c>
      <c r="F45" s="152">
        <v>25043</v>
      </c>
      <c r="G45" s="152"/>
      <c r="H45" s="152" t="s">
        <v>315</v>
      </c>
      <c r="I45" s="152" t="s">
        <v>320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484</v>
      </c>
      <c r="F46" s="152">
        <v>25044</v>
      </c>
      <c r="G46" s="152"/>
      <c r="H46" s="152" t="s">
        <v>483</v>
      </c>
      <c r="I46" s="152" t="s">
        <v>485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484</v>
      </c>
      <c r="F47" s="152">
        <v>25045</v>
      </c>
      <c r="G47" s="152"/>
      <c r="H47" s="152" t="s">
        <v>483</v>
      </c>
      <c r="I47" s="152" t="s">
        <v>486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484</v>
      </c>
      <c r="F48" s="152">
        <v>25046</v>
      </c>
      <c r="G48" s="152"/>
      <c r="H48" s="152" t="s">
        <v>483</v>
      </c>
      <c r="I48" s="152" t="s">
        <v>487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488</v>
      </c>
      <c r="F49" s="152">
        <v>25047</v>
      </c>
      <c r="G49" s="152"/>
      <c r="H49" s="152" t="s">
        <v>483</v>
      </c>
      <c r="I49" s="152" t="s">
        <v>489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490</v>
      </c>
      <c r="F50" s="152">
        <v>25048</v>
      </c>
      <c r="G50" s="152"/>
      <c r="H50" s="152" t="s">
        <v>483</v>
      </c>
      <c r="I50" s="152" t="s">
        <v>491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492</v>
      </c>
      <c r="F51" s="152">
        <v>25049</v>
      </c>
      <c r="G51" s="152"/>
      <c r="H51" s="152" t="s">
        <v>483</v>
      </c>
      <c r="I51" s="152" t="s">
        <v>493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492</v>
      </c>
      <c r="F52" s="152">
        <v>25050</v>
      </c>
      <c r="G52" s="152"/>
      <c r="H52" s="152" t="s">
        <v>483</v>
      </c>
      <c r="I52" s="152" t="s">
        <v>494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492</v>
      </c>
      <c r="F53" s="152">
        <v>25051</v>
      </c>
      <c r="G53" s="152"/>
      <c r="H53" s="152" t="s">
        <v>483</v>
      </c>
      <c r="I53" s="152" t="s">
        <v>495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492</v>
      </c>
      <c r="F54" s="166">
        <v>25052</v>
      </c>
      <c r="G54" s="166"/>
      <c r="H54" s="166" t="s">
        <v>483</v>
      </c>
      <c r="I54" s="166" t="s">
        <v>496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504</v>
      </c>
      <c r="F55" s="169">
        <v>25053</v>
      </c>
      <c r="G55" s="169"/>
      <c r="H55" s="169" t="s">
        <v>483</v>
      </c>
      <c r="I55" s="169" t="s">
        <v>505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506</v>
      </c>
      <c r="F56" s="169">
        <v>25054</v>
      </c>
      <c r="G56" s="169"/>
      <c r="H56" s="169" t="s">
        <v>483</v>
      </c>
      <c r="I56" s="169" t="s">
        <v>507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506</v>
      </c>
      <c r="F57" s="152">
        <v>25055</v>
      </c>
      <c r="G57" s="152"/>
      <c r="H57" s="152" t="s">
        <v>483</v>
      </c>
      <c r="I57" s="152" t="s">
        <v>508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506</v>
      </c>
      <c r="F58" s="152">
        <v>25056</v>
      </c>
      <c r="G58" s="152"/>
      <c r="H58" s="152" t="s">
        <v>483</v>
      </c>
      <c r="I58" s="152" t="s">
        <v>509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510</v>
      </c>
      <c r="F59" s="152">
        <v>25057</v>
      </c>
      <c r="G59" s="152"/>
      <c r="H59" s="152" t="s">
        <v>483</v>
      </c>
      <c r="I59" s="152" t="s">
        <v>511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510</v>
      </c>
      <c r="F60" s="152">
        <v>25058</v>
      </c>
      <c r="G60" s="152"/>
      <c r="H60" s="152" t="s">
        <v>483</v>
      </c>
      <c r="I60" s="152" t="s">
        <v>512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510</v>
      </c>
      <c r="F61" s="152">
        <v>25059</v>
      </c>
      <c r="G61" s="152"/>
      <c r="H61" s="152" t="s">
        <v>483</v>
      </c>
      <c r="I61" s="152" t="s">
        <v>513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517</v>
      </c>
      <c r="F62" s="152">
        <v>25060</v>
      </c>
      <c r="G62" s="152"/>
      <c r="H62" s="152" t="s">
        <v>483</v>
      </c>
      <c r="I62" s="152" t="s">
        <v>518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519</v>
      </c>
      <c r="F63" s="152">
        <v>25061</v>
      </c>
      <c r="G63" s="152"/>
      <c r="H63" s="152" t="s">
        <v>483</v>
      </c>
      <c r="I63" s="152" t="s">
        <v>520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519</v>
      </c>
      <c r="F64" s="152">
        <v>25062</v>
      </c>
      <c r="G64" s="152"/>
      <c r="H64" s="152" t="s">
        <v>483</v>
      </c>
      <c r="I64" s="152" t="s">
        <v>523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519</v>
      </c>
      <c r="F65" s="152">
        <v>25063</v>
      </c>
      <c r="G65" s="152"/>
      <c r="H65" s="152" t="s">
        <v>483</v>
      </c>
      <c r="I65" s="152" t="s">
        <v>521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519</v>
      </c>
      <c r="F66" s="152">
        <v>25064</v>
      </c>
      <c r="G66" s="152"/>
      <c r="H66" s="152" t="s">
        <v>483</v>
      </c>
      <c r="I66" s="152" t="s">
        <v>522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524</v>
      </c>
      <c r="F67" s="152">
        <v>25065</v>
      </c>
      <c r="G67" s="152"/>
      <c r="H67" s="152" t="s">
        <v>483</v>
      </c>
      <c r="I67" s="152" t="s">
        <v>525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524</v>
      </c>
      <c r="F68" s="152">
        <v>25066</v>
      </c>
      <c r="G68" s="152"/>
      <c r="H68" s="152" t="s">
        <v>483</v>
      </c>
      <c r="I68" s="152" t="s">
        <v>526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524</v>
      </c>
      <c r="F69" s="152">
        <v>25067</v>
      </c>
      <c r="G69" s="152"/>
      <c r="H69" s="152" t="s">
        <v>483</v>
      </c>
      <c r="I69" s="152" t="s">
        <v>527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528</v>
      </c>
      <c r="F70" s="152">
        <v>25068</v>
      </c>
      <c r="G70" s="152"/>
      <c r="H70" s="152" t="s">
        <v>483</v>
      </c>
      <c r="I70" s="152" t="s">
        <v>529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497</v>
      </c>
      <c r="F71" s="152">
        <v>25069</v>
      </c>
      <c r="G71" s="152"/>
      <c r="H71" s="152" t="s">
        <v>483</v>
      </c>
      <c r="I71" s="152" t="s">
        <v>498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497</v>
      </c>
      <c r="F72" s="152">
        <v>25070</v>
      </c>
      <c r="G72" s="152"/>
      <c r="H72" s="152" t="s">
        <v>483</v>
      </c>
      <c r="I72" s="152" t="s">
        <v>499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497</v>
      </c>
      <c r="F73" s="152">
        <v>25071</v>
      </c>
      <c r="G73" s="152"/>
      <c r="H73" s="152" t="s">
        <v>483</v>
      </c>
      <c r="I73" s="152" t="s">
        <v>500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501</v>
      </c>
      <c r="F74" s="152">
        <v>25072</v>
      </c>
      <c r="G74" s="152"/>
      <c r="H74" s="152" t="s">
        <v>483</v>
      </c>
      <c r="I74" s="152" t="s">
        <v>502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501</v>
      </c>
      <c r="F75" s="152">
        <v>25073</v>
      </c>
      <c r="G75" s="152"/>
      <c r="H75" s="152" t="s">
        <v>483</v>
      </c>
      <c r="I75" s="152" t="s">
        <v>503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514</v>
      </c>
      <c r="F76" s="152">
        <v>25074</v>
      </c>
      <c r="G76" s="152"/>
      <c r="H76" s="152" t="s">
        <v>483</v>
      </c>
      <c r="I76" s="152" t="s">
        <v>515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514</v>
      </c>
      <c r="F77" s="152">
        <v>25075</v>
      </c>
      <c r="G77" s="152"/>
      <c r="H77" s="152" t="s">
        <v>483</v>
      </c>
      <c r="I77" s="152" t="s">
        <v>516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530</v>
      </c>
      <c r="F78" s="152">
        <v>25076</v>
      </c>
      <c r="G78" s="152"/>
      <c r="H78" s="152" t="s">
        <v>483</v>
      </c>
      <c r="I78" s="152" t="s">
        <v>531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530</v>
      </c>
      <c r="F79" s="152">
        <v>25077</v>
      </c>
      <c r="G79" s="152"/>
      <c r="H79" s="152" t="s">
        <v>483</v>
      </c>
      <c r="I79" s="152" t="s">
        <v>532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243</v>
      </c>
      <c r="F80" s="152">
        <v>25078</v>
      </c>
      <c r="G80" s="152"/>
      <c r="H80" s="152" t="s">
        <v>242</v>
      </c>
      <c r="I80" s="152" t="s">
        <v>244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245</v>
      </c>
      <c r="F81" s="152">
        <v>25079</v>
      </c>
      <c r="G81" s="152"/>
      <c r="H81" s="152" t="s">
        <v>242</v>
      </c>
      <c r="I81" s="152" t="s">
        <v>246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245</v>
      </c>
      <c r="F82" s="152">
        <v>25080</v>
      </c>
      <c r="G82" s="152"/>
      <c r="H82" s="152" t="s">
        <v>242</v>
      </c>
      <c r="I82" s="152" t="s">
        <v>247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248</v>
      </c>
      <c r="F83" s="152">
        <v>25081</v>
      </c>
      <c r="G83" s="152"/>
      <c r="H83" s="152" t="s">
        <v>242</v>
      </c>
      <c r="I83" s="152" t="s">
        <v>249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248</v>
      </c>
      <c r="F84" s="152">
        <v>25082</v>
      </c>
      <c r="G84" s="152"/>
      <c r="H84" s="152" t="s">
        <v>242</v>
      </c>
      <c r="I84" s="152" t="s">
        <v>250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248</v>
      </c>
      <c r="F85" s="152">
        <v>25083</v>
      </c>
      <c r="G85" s="152"/>
      <c r="H85" s="152" t="s">
        <v>242</v>
      </c>
      <c r="I85" s="152" t="s">
        <v>251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248</v>
      </c>
      <c r="F86" s="152">
        <v>25084</v>
      </c>
      <c r="G86" s="152"/>
      <c r="H86" s="152" t="s">
        <v>242</v>
      </c>
      <c r="I86" s="152" t="s">
        <v>252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253</v>
      </c>
      <c r="F87" s="152">
        <v>25085</v>
      </c>
      <c r="G87" s="152"/>
      <c r="H87" s="152" t="s">
        <v>242</v>
      </c>
      <c r="I87" s="152" t="s">
        <v>254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256</v>
      </c>
      <c r="F88" s="152">
        <v>25086</v>
      </c>
      <c r="G88" s="152"/>
      <c r="H88" s="152" t="s">
        <v>242</v>
      </c>
      <c r="I88" s="152" t="s">
        <v>257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256</v>
      </c>
      <c r="F89" s="152">
        <v>25087</v>
      </c>
      <c r="G89" s="152"/>
      <c r="H89" s="152" t="s">
        <v>242</v>
      </c>
      <c r="I89" s="152" t="s">
        <v>258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256</v>
      </c>
      <c r="F90" s="152">
        <v>25088</v>
      </c>
      <c r="G90" s="152"/>
      <c r="H90" s="152" t="s">
        <v>242</v>
      </c>
      <c r="I90" s="152" t="s">
        <v>259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256</v>
      </c>
      <c r="F91" s="152">
        <v>25089</v>
      </c>
      <c r="G91" s="152"/>
      <c r="H91" s="152" t="s">
        <v>242</v>
      </c>
      <c r="I91" s="152" t="s">
        <v>260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256</v>
      </c>
      <c r="F92" s="152">
        <v>25090</v>
      </c>
      <c r="G92" s="152"/>
      <c r="H92" s="152" t="s">
        <v>242</v>
      </c>
      <c r="I92" s="152" t="s">
        <v>261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262</v>
      </c>
      <c r="F93" s="152">
        <v>25091</v>
      </c>
      <c r="G93" s="152"/>
      <c r="H93" s="152" t="s">
        <v>242</v>
      </c>
      <c r="I93" s="152" t="s">
        <v>263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262</v>
      </c>
      <c r="F94" s="152">
        <v>25092</v>
      </c>
      <c r="G94" s="152"/>
      <c r="H94" s="152" t="s">
        <v>242</v>
      </c>
      <c r="I94" s="152" t="s">
        <v>264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262</v>
      </c>
      <c r="F95" s="152">
        <v>25093</v>
      </c>
      <c r="G95" s="152"/>
      <c r="H95" s="152" t="s">
        <v>242</v>
      </c>
      <c r="I95" s="152" t="s">
        <v>267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262</v>
      </c>
      <c r="F96" s="152">
        <v>25094</v>
      </c>
      <c r="G96" s="152"/>
      <c r="H96" s="152" t="s">
        <v>242</v>
      </c>
      <c r="I96" s="152" t="s">
        <v>265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262</v>
      </c>
      <c r="F97" s="152">
        <v>25095</v>
      </c>
      <c r="G97" s="152"/>
      <c r="H97" s="152" t="s">
        <v>242</v>
      </c>
      <c r="I97" s="152" t="s">
        <v>268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262</v>
      </c>
      <c r="F98" s="152">
        <v>25096</v>
      </c>
      <c r="G98" s="152"/>
      <c r="H98" s="152" t="s">
        <v>242</v>
      </c>
      <c r="I98" s="152" t="s">
        <v>266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262</v>
      </c>
      <c r="F99" s="152">
        <v>25097</v>
      </c>
      <c r="G99" s="152"/>
      <c r="H99" s="152" t="s">
        <v>242</v>
      </c>
      <c r="I99" s="152" t="s">
        <v>269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262</v>
      </c>
      <c r="F100" s="152">
        <v>25098</v>
      </c>
      <c r="G100" s="152"/>
      <c r="H100" s="152" t="s">
        <v>242</v>
      </c>
      <c r="I100" s="152" t="s">
        <v>270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271</v>
      </c>
      <c r="F101" s="152">
        <v>25099</v>
      </c>
      <c r="G101" s="152"/>
      <c r="H101" s="152" t="s">
        <v>242</v>
      </c>
      <c r="I101" s="152" t="s">
        <v>272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271</v>
      </c>
      <c r="F102" s="152">
        <v>25100</v>
      </c>
      <c r="G102" s="152"/>
      <c r="H102" s="152" t="s">
        <v>242</v>
      </c>
      <c r="I102" s="152" t="s">
        <v>273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271</v>
      </c>
      <c r="F103" s="152">
        <v>25101</v>
      </c>
      <c r="G103" s="152"/>
      <c r="H103" s="152" t="s">
        <v>242</v>
      </c>
      <c r="I103" s="152" t="s">
        <v>274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275</v>
      </c>
      <c r="F104" s="152">
        <v>25102</v>
      </c>
      <c r="G104" s="152"/>
      <c r="H104" s="152" t="s">
        <v>242</v>
      </c>
      <c r="I104" s="152" t="s">
        <v>276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275</v>
      </c>
      <c r="F105" s="152">
        <v>25103</v>
      </c>
      <c r="G105" s="152"/>
      <c r="H105" s="152" t="s">
        <v>242</v>
      </c>
      <c r="I105" s="152" t="s">
        <v>277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278</v>
      </c>
      <c r="F106" s="152">
        <v>25104</v>
      </c>
      <c r="G106" s="152"/>
      <c r="H106" s="152" t="s">
        <v>242</v>
      </c>
      <c r="I106" s="152" t="s">
        <v>279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278</v>
      </c>
      <c r="F107" s="152">
        <v>25105</v>
      </c>
      <c r="G107" s="152"/>
      <c r="H107" s="152" t="s">
        <v>242</v>
      </c>
      <c r="I107" s="152" t="s">
        <v>280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278</v>
      </c>
      <c r="F108" s="152">
        <v>25106</v>
      </c>
      <c r="G108" s="152"/>
      <c r="H108" s="152" t="s">
        <v>242</v>
      </c>
      <c r="I108" s="152" t="s">
        <v>281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278</v>
      </c>
      <c r="F109" s="152">
        <v>25107</v>
      </c>
      <c r="G109" s="152"/>
      <c r="H109" s="152" t="s">
        <v>242</v>
      </c>
      <c r="I109" s="152" t="s">
        <v>282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278</v>
      </c>
      <c r="F110" s="152">
        <v>25108</v>
      </c>
      <c r="G110" s="152"/>
      <c r="H110" s="152" t="s">
        <v>242</v>
      </c>
      <c r="I110" s="152" t="s">
        <v>283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284</v>
      </c>
      <c r="F111" s="152">
        <v>25109</v>
      </c>
      <c r="G111" s="152"/>
      <c r="H111" s="152" t="s">
        <v>242</v>
      </c>
      <c r="I111" s="152" t="s">
        <v>285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284</v>
      </c>
      <c r="F112" s="152">
        <v>25111</v>
      </c>
      <c r="G112" s="152"/>
      <c r="H112" s="152" t="s">
        <v>242</v>
      </c>
      <c r="I112" s="152" t="s">
        <v>286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284</v>
      </c>
      <c r="F113" s="152">
        <v>25113</v>
      </c>
      <c r="G113" s="152"/>
      <c r="H113" s="152" t="s">
        <v>242</v>
      </c>
      <c r="I113" s="160" t="s">
        <v>287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288</v>
      </c>
      <c r="F114" s="152">
        <v>25114</v>
      </c>
      <c r="G114" s="152"/>
      <c r="H114" s="152" t="s">
        <v>242</v>
      </c>
      <c r="I114" s="152" t="s">
        <v>289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288</v>
      </c>
      <c r="F115" s="152">
        <v>25115</v>
      </c>
      <c r="G115" s="152"/>
      <c r="H115" s="152" t="s">
        <v>242</v>
      </c>
      <c r="I115" s="152" t="s">
        <v>290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294</v>
      </c>
      <c r="F116" s="152">
        <v>25116</v>
      </c>
      <c r="G116" s="152"/>
      <c r="H116" s="152" t="s">
        <v>242</v>
      </c>
      <c r="I116" s="152" t="s">
        <v>295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294</v>
      </c>
      <c r="F117" s="152">
        <v>25117</v>
      </c>
      <c r="G117" s="152"/>
      <c r="H117" s="152" t="s">
        <v>242</v>
      </c>
      <c r="I117" s="152" t="s">
        <v>296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297</v>
      </c>
      <c r="F118" s="152">
        <v>25118</v>
      </c>
      <c r="G118" s="152"/>
      <c r="H118" s="152" t="s">
        <v>242</v>
      </c>
      <c r="I118" s="152" t="s">
        <v>298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304</v>
      </c>
      <c r="F119" s="152">
        <v>25119</v>
      </c>
      <c r="G119" s="152"/>
      <c r="H119" s="152" t="s">
        <v>242</v>
      </c>
      <c r="I119" s="152" t="s">
        <v>305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304</v>
      </c>
      <c r="F120" s="152">
        <v>25120</v>
      </c>
      <c r="G120" s="152"/>
      <c r="H120" s="152" t="s">
        <v>242</v>
      </c>
      <c r="I120" s="152" t="s">
        <v>306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304</v>
      </c>
      <c r="F121" s="152">
        <v>25121</v>
      </c>
      <c r="G121" s="152"/>
      <c r="H121" s="152" t="s">
        <v>242</v>
      </c>
      <c r="I121" s="152" t="s">
        <v>307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304</v>
      </c>
      <c r="F122" s="152">
        <v>25122</v>
      </c>
      <c r="G122" s="152"/>
      <c r="H122" s="152" t="s">
        <v>242</v>
      </c>
      <c r="I122" s="152" t="s">
        <v>308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304</v>
      </c>
      <c r="F123" s="152">
        <v>25123</v>
      </c>
      <c r="G123" s="152"/>
      <c r="H123" s="152" t="s">
        <v>242</v>
      </c>
      <c r="I123" s="152" t="s">
        <v>309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304</v>
      </c>
      <c r="F124" s="152">
        <v>25124</v>
      </c>
      <c r="G124" s="152"/>
      <c r="H124" s="152" t="s">
        <v>242</v>
      </c>
      <c r="I124" s="152" t="s">
        <v>310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253</v>
      </c>
      <c r="F125" s="152">
        <v>25125</v>
      </c>
      <c r="G125" s="152"/>
      <c r="H125" s="152" t="s">
        <v>242</v>
      </c>
      <c r="I125" s="152" t="s">
        <v>255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291</v>
      </c>
      <c r="F126" s="152">
        <v>25126</v>
      </c>
      <c r="G126" s="152"/>
      <c r="H126" s="152" t="s">
        <v>242</v>
      </c>
      <c r="I126" s="152" t="s">
        <v>292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291</v>
      </c>
      <c r="F127" s="152">
        <v>25127</v>
      </c>
      <c r="G127" s="152"/>
      <c r="H127" s="152" t="s">
        <v>242</v>
      </c>
      <c r="I127" s="152" t="s">
        <v>293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297</v>
      </c>
      <c r="F128" s="152">
        <v>25128</v>
      </c>
      <c r="G128" s="152"/>
      <c r="H128" s="152" t="s">
        <v>242</v>
      </c>
      <c r="I128" s="152" t="s">
        <v>299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300</v>
      </c>
      <c r="F129" s="152">
        <v>25129</v>
      </c>
      <c r="G129" s="152"/>
      <c r="H129" s="152" t="s">
        <v>242</v>
      </c>
      <c r="I129" s="152" t="s">
        <v>301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300</v>
      </c>
      <c r="F130" s="152">
        <v>25130</v>
      </c>
      <c r="G130" s="152"/>
      <c r="H130" s="152" t="s">
        <v>242</v>
      </c>
      <c r="I130" s="152" t="s">
        <v>302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711</v>
      </c>
      <c r="F131" s="152">
        <v>25131</v>
      </c>
      <c r="G131" s="152"/>
      <c r="H131" s="152" t="s">
        <v>710</v>
      </c>
      <c r="I131" s="152" t="s">
        <v>712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713</v>
      </c>
      <c r="F132" s="152">
        <v>25132</v>
      </c>
      <c r="G132" s="152"/>
      <c r="H132" s="152" t="s">
        <v>710</v>
      </c>
      <c r="I132" s="152" t="s">
        <v>714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713</v>
      </c>
      <c r="F133" s="152">
        <v>25133</v>
      </c>
      <c r="G133" s="152"/>
      <c r="H133" s="152" t="s">
        <v>710</v>
      </c>
      <c r="I133" s="152" t="s">
        <v>715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713</v>
      </c>
      <c r="F134" s="152">
        <v>25134</v>
      </c>
      <c r="G134" s="152"/>
      <c r="H134" s="152" t="s">
        <v>710</v>
      </c>
      <c r="I134" s="152" t="s">
        <v>718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713</v>
      </c>
      <c r="F135" s="152">
        <v>25135</v>
      </c>
      <c r="G135" s="152"/>
      <c r="H135" s="152" t="s">
        <v>710</v>
      </c>
      <c r="I135" s="152" t="s">
        <v>719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713</v>
      </c>
      <c r="F136" s="152">
        <v>25136</v>
      </c>
      <c r="G136" s="152"/>
      <c r="H136" s="152" t="s">
        <v>710</v>
      </c>
      <c r="I136" s="152" t="s">
        <v>716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713</v>
      </c>
      <c r="F137" s="152">
        <v>25137</v>
      </c>
      <c r="G137" s="152"/>
      <c r="H137" s="152" t="s">
        <v>710</v>
      </c>
      <c r="I137" s="152" t="s">
        <v>717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720</v>
      </c>
      <c r="F138" s="152">
        <v>25138</v>
      </c>
      <c r="G138" s="152"/>
      <c r="H138" s="152" t="s">
        <v>710</v>
      </c>
      <c r="I138" s="152" t="s">
        <v>721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720</v>
      </c>
      <c r="F139" s="152">
        <v>25139</v>
      </c>
      <c r="G139" s="152"/>
      <c r="H139" s="152" t="s">
        <v>710</v>
      </c>
      <c r="I139" s="152" t="s">
        <v>723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720</v>
      </c>
      <c r="F140" s="152">
        <v>25140</v>
      </c>
      <c r="G140" s="152"/>
      <c r="H140" s="152" t="s">
        <v>710</v>
      </c>
      <c r="I140" s="152" t="s">
        <v>722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724</v>
      </c>
      <c r="F141" s="152">
        <v>25141</v>
      </c>
      <c r="G141" s="152"/>
      <c r="H141" s="152" t="s">
        <v>710</v>
      </c>
      <c r="I141" s="152" t="s">
        <v>725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724</v>
      </c>
      <c r="F142" s="152">
        <v>25142</v>
      </c>
      <c r="G142" s="152"/>
      <c r="H142" s="152" t="s">
        <v>710</v>
      </c>
      <c r="I142" s="152" t="s">
        <v>726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724</v>
      </c>
      <c r="F143" s="152">
        <v>25143</v>
      </c>
      <c r="G143" s="152"/>
      <c r="H143" s="152" t="s">
        <v>710</v>
      </c>
      <c r="I143" s="152" t="s">
        <v>727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724</v>
      </c>
      <c r="F144" s="152">
        <v>25144</v>
      </c>
      <c r="G144" s="152"/>
      <c r="H144" s="152" t="s">
        <v>710</v>
      </c>
      <c r="I144" s="152" t="s">
        <v>728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729</v>
      </c>
      <c r="F145" s="152">
        <v>25145</v>
      </c>
      <c r="G145" s="152"/>
      <c r="H145" s="152" t="s">
        <v>710</v>
      </c>
      <c r="I145" s="152" t="s">
        <v>730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729</v>
      </c>
      <c r="F146" s="152">
        <v>25146</v>
      </c>
      <c r="G146" s="152"/>
      <c r="H146" s="152" t="s">
        <v>710</v>
      </c>
      <c r="I146" s="152" t="s">
        <v>731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732</v>
      </c>
      <c r="F147" s="152">
        <v>25147</v>
      </c>
      <c r="G147" s="152"/>
      <c r="H147" s="152" t="s">
        <v>710</v>
      </c>
      <c r="I147" s="152" t="s">
        <v>733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732</v>
      </c>
      <c r="F148" s="152">
        <v>25148</v>
      </c>
      <c r="G148" s="152"/>
      <c r="H148" s="152" t="s">
        <v>710</v>
      </c>
      <c r="I148" s="152" t="s">
        <v>734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735</v>
      </c>
      <c r="F149" s="152">
        <v>25149</v>
      </c>
      <c r="G149" s="152"/>
      <c r="H149" s="152" t="s">
        <v>710</v>
      </c>
      <c r="I149" s="152" t="s">
        <v>736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735</v>
      </c>
      <c r="F150" s="152">
        <v>25150</v>
      </c>
      <c r="G150" s="152"/>
      <c r="H150" s="152" t="s">
        <v>710</v>
      </c>
      <c r="I150" s="152" t="s">
        <v>737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738</v>
      </c>
      <c r="F151" s="152">
        <v>25151</v>
      </c>
      <c r="G151" s="152"/>
      <c r="H151" s="152" t="s">
        <v>710</v>
      </c>
      <c r="I151" s="152" t="s">
        <v>739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738</v>
      </c>
      <c r="F152" s="152">
        <v>25152</v>
      </c>
      <c r="G152" s="152"/>
      <c r="H152" s="152" t="s">
        <v>710</v>
      </c>
      <c r="I152" s="152" t="s">
        <v>740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189</v>
      </c>
      <c r="F153" s="174">
        <v>25153</v>
      </c>
      <c r="G153" s="174"/>
      <c r="H153" s="174" t="s">
        <v>685</v>
      </c>
      <c r="I153" s="174" t="s">
        <v>686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189</v>
      </c>
      <c r="F154" s="174">
        <v>25154</v>
      </c>
      <c r="G154" s="174"/>
      <c r="H154" s="174" t="s">
        <v>685</v>
      </c>
      <c r="I154" s="174" t="s">
        <v>687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189</v>
      </c>
      <c r="F155" s="174">
        <v>25155</v>
      </c>
      <c r="G155" s="174"/>
      <c r="H155" s="174" t="s">
        <v>685</v>
      </c>
      <c r="I155" s="174" t="s">
        <v>688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692</v>
      </c>
      <c r="F156" s="152">
        <v>25158</v>
      </c>
      <c r="G156" s="152"/>
      <c r="H156" s="152" t="s">
        <v>685</v>
      </c>
      <c r="I156" s="152" t="s">
        <v>693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694</v>
      </c>
      <c r="F157" s="152">
        <v>25159</v>
      </c>
      <c r="G157" s="152"/>
      <c r="H157" s="152" t="s">
        <v>685</v>
      </c>
      <c r="I157" s="152" t="s">
        <v>695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696</v>
      </c>
      <c r="F158" s="152">
        <v>25160</v>
      </c>
      <c r="G158" s="152"/>
      <c r="H158" s="152" t="s">
        <v>685</v>
      </c>
      <c r="I158" s="152" t="s">
        <v>697</v>
      </c>
      <c r="J158" s="152">
        <v>4</v>
      </c>
      <c r="K158" s="153">
        <v>1.1000000000000001</v>
      </c>
      <c r="L158" s="197" t="s">
        <v>313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696</v>
      </c>
      <c r="F159" s="152">
        <v>25161</v>
      </c>
      <c r="G159" s="152"/>
      <c r="H159" s="152" t="s">
        <v>685</v>
      </c>
      <c r="I159" s="152" t="s">
        <v>698</v>
      </c>
      <c r="J159" s="152">
        <v>4</v>
      </c>
      <c r="K159" s="153">
        <v>1.1000000000000001</v>
      </c>
      <c r="L159" s="197" t="s">
        <v>313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699</v>
      </c>
      <c r="F160" s="152">
        <v>25162</v>
      </c>
      <c r="G160" s="152"/>
      <c r="H160" s="152" t="s">
        <v>685</v>
      </c>
      <c r="I160" s="152" t="s">
        <v>700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701</v>
      </c>
      <c r="F161" s="152">
        <v>25163</v>
      </c>
      <c r="G161" s="152"/>
      <c r="H161" s="152" t="s">
        <v>685</v>
      </c>
      <c r="I161" s="152" t="s">
        <v>702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701</v>
      </c>
      <c r="F162" s="152">
        <v>25164</v>
      </c>
      <c r="G162" s="152"/>
      <c r="H162" s="152" t="s">
        <v>685</v>
      </c>
      <c r="I162" s="152" t="s">
        <v>703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704</v>
      </c>
      <c r="F163" s="152">
        <v>25165</v>
      </c>
      <c r="G163" s="152"/>
      <c r="H163" s="152" t="s">
        <v>685</v>
      </c>
      <c r="I163" s="152" t="s">
        <v>705</v>
      </c>
      <c r="J163" s="152">
        <v>4</v>
      </c>
      <c r="K163" s="153">
        <v>1.1000000000000001</v>
      </c>
      <c r="L163" s="197" t="s">
        <v>313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706</v>
      </c>
      <c r="F164" s="152">
        <v>25166</v>
      </c>
      <c r="G164" s="152"/>
      <c r="H164" s="152" t="s">
        <v>685</v>
      </c>
      <c r="I164" s="152" t="s">
        <v>707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708</v>
      </c>
      <c r="F165" s="152">
        <v>25167</v>
      </c>
      <c r="G165" s="152"/>
      <c r="H165" s="152" t="s">
        <v>685</v>
      </c>
      <c r="I165" s="152" t="s">
        <v>709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773</v>
      </c>
      <c r="F166" s="152">
        <v>25168</v>
      </c>
      <c r="G166" s="152"/>
      <c r="H166" s="152" t="s">
        <v>772</v>
      </c>
      <c r="I166" s="152" t="s">
        <v>774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773</v>
      </c>
      <c r="F167" s="152">
        <v>25169</v>
      </c>
      <c r="G167" s="152"/>
      <c r="H167" s="152" t="s">
        <v>772</v>
      </c>
      <c r="I167" s="152" t="s">
        <v>775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773</v>
      </c>
      <c r="F168" s="152">
        <v>25170</v>
      </c>
      <c r="G168" s="152"/>
      <c r="H168" s="152" t="s">
        <v>772</v>
      </c>
      <c r="I168" s="152" t="s">
        <v>776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773</v>
      </c>
      <c r="F169" s="152">
        <v>25171</v>
      </c>
      <c r="G169" s="152"/>
      <c r="H169" s="152" t="s">
        <v>772</v>
      </c>
      <c r="I169" s="152" t="s">
        <v>777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778</v>
      </c>
      <c r="F170" s="152">
        <v>25172</v>
      </c>
      <c r="G170" s="152"/>
      <c r="H170" s="152" t="s">
        <v>772</v>
      </c>
      <c r="I170" s="152" t="s">
        <v>779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778</v>
      </c>
      <c r="F171" s="152">
        <v>25173</v>
      </c>
      <c r="G171" s="152"/>
      <c r="H171" s="152" t="s">
        <v>772</v>
      </c>
      <c r="I171" s="152" t="s">
        <v>781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778</v>
      </c>
      <c r="F172" s="152">
        <v>25174</v>
      </c>
      <c r="G172" s="152"/>
      <c r="H172" s="152" t="s">
        <v>772</v>
      </c>
      <c r="I172" s="152" t="s">
        <v>780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782</v>
      </c>
      <c r="F173" s="152">
        <v>25175</v>
      </c>
      <c r="G173" s="152"/>
      <c r="H173" s="152" t="s">
        <v>772</v>
      </c>
      <c r="I173" s="152" t="s">
        <v>783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784</v>
      </c>
      <c r="F174" s="152">
        <v>25176</v>
      </c>
      <c r="G174" s="152"/>
      <c r="H174" s="152" t="s">
        <v>772</v>
      </c>
      <c r="I174" s="152" t="s">
        <v>785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784</v>
      </c>
      <c r="F175" s="152">
        <v>25177</v>
      </c>
      <c r="G175" s="152"/>
      <c r="H175" s="152" t="s">
        <v>772</v>
      </c>
      <c r="I175" s="152" t="s">
        <v>786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784</v>
      </c>
      <c r="F176" s="152">
        <v>25178</v>
      </c>
      <c r="G176" s="152"/>
      <c r="H176" s="152" t="s">
        <v>772</v>
      </c>
      <c r="I176" s="152" t="s">
        <v>787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788</v>
      </c>
      <c r="F177" s="152">
        <v>25179</v>
      </c>
      <c r="G177" s="152"/>
      <c r="H177" s="152" t="s">
        <v>772</v>
      </c>
      <c r="I177" s="152" t="s">
        <v>789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788</v>
      </c>
      <c r="F178" s="152">
        <v>25180</v>
      </c>
      <c r="G178" s="152"/>
      <c r="H178" s="152" t="s">
        <v>772</v>
      </c>
      <c r="I178" s="152" t="s">
        <v>792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788</v>
      </c>
      <c r="F179" s="152">
        <v>25181</v>
      </c>
      <c r="G179" s="152"/>
      <c r="H179" s="152" t="s">
        <v>772</v>
      </c>
      <c r="I179" s="152" t="s">
        <v>790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788</v>
      </c>
      <c r="F180" s="152">
        <v>25182</v>
      </c>
      <c r="G180" s="152"/>
      <c r="H180" s="152" t="s">
        <v>772</v>
      </c>
      <c r="I180" s="152" t="s">
        <v>791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797</v>
      </c>
      <c r="F181" s="152">
        <v>25183</v>
      </c>
      <c r="G181" s="152"/>
      <c r="H181" s="152" t="s">
        <v>772</v>
      </c>
      <c r="I181" s="152" t="s">
        <v>798</v>
      </c>
      <c r="J181" s="152">
        <v>4</v>
      </c>
      <c r="K181" s="153">
        <v>1.3</v>
      </c>
      <c r="L181" s="197" t="s">
        <v>313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793</v>
      </c>
      <c r="F182" s="152">
        <v>25184</v>
      </c>
      <c r="G182" s="152"/>
      <c r="H182" s="152" t="s">
        <v>772</v>
      </c>
      <c r="I182" s="152" t="s">
        <v>794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793</v>
      </c>
      <c r="F183" s="152">
        <v>25185</v>
      </c>
      <c r="G183" s="152"/>
      <c r="H183" s="152" t="s">
        <v>772</v>
      </c>
      <c r="I183" s="152" t="s">
        <v>795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793</v>
      </c>
      <c r="F184" s="152">
        <v>25186</v>
      </c>
      <c r="G184" s="152"/>
      <c r="H184" s="152" t="s">
        <v>772</v>
      </c>
      <c r="I184" s="152" t="s">
        <v>796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572</v>
      </c>
      <c r="F185" s="152">
        <v>25187</v>
      </c>
      <c r="G185" s="152"/>
      <c r="H185" s="152" t="s">
        <v>571</v>
      </c>
      <c r="I185" s="152" t="s">
        <v>573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572</v>
      </c>
      <c r="F186" s="152">
        <v>25188</v>
      </c>
      <c r="G186" s="152"/>
      <c r="H186" s="152" t="s">
        <v>571</v>
      </c>
      <c r="I186" s="152" t="s">
        <v>574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575</v>
      </c>
      <c r="F187" s="152">
        <v>25189</v>
      </c>
      <c r="G187" s="152"/>
      <c r="H187" s="152" t="s">
        <v>571</v>
      </c>
      <c r="I187" s="152" t="s">
        <v>576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575</v>
      </c>
      <c r="F188" s="152">
        <v>25190</v>
      </c>
      <c r="G188" s="152"/>
      <c r="H188" s="152" t="s">
        <v>571</v>
      </c>
      <c r="I188" s="152" t="s">
        <v>577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578</v>
      </c>
      <c r="F189" s="152">
        <v>25191</v>
      </c>
      <c r="G189" s="152"/>
      <c r="H189" s="152" t="s">
        <v>571</v>
      </c>
      <c r="I189" s="152" t="s">
        <v>579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578</v>
      </c>
      <c r="F190" s="152">
        <v>25192</v>
      </c>
      <c r="G190" s="152"/>
      <c r="H190" s="152" t="s">
        <v>571</v>
      </c>
      <c r="I190" s="152" t="s">
        <v>580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536</v>
      </c>
      <c r="F191" s="152">
        <v>25193</v>
      </c>
      <c r="G191" s="152"/>
      <c r="H191" s="152" t="s">
        <v>535</v>
      </c>
      <c r="I191" s="152" t="s">
        <v>537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536</v>
      </c>
      <c r="F192" s="152">
        <v>25194</v>
      </c>
      <c r="G192" s="152"/>
      <c r="H192" s="152" t="s">
        <v>535</v>
      </c>
      <c r="I192" s="152" t="s">
        <v>538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536</v>
      </c>
      <c r="F193" s="152">
        <v>25195</v>
      </c>
      <c r="G193" s="152"/>
      <c r="H193" s="152" t="s">
        <v>535</v>
      </c>
      <c r="I193" s="152" t="s">
        <v>539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536</v>
      </c>
      <c r="F194" s="152">
        <v>25196</v>
      </c>
      <c r="G194" s="152"/>
      <c r="H194" s="152" t="s">
        <v>535</v>
      </c>
      <c r="I194" s="152" t="s">
        <v>540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541</v>
      </c>
      <c r="F195" s="152">
        <v>25197</v>
      </c>
      <c r="G195" s="152"/>
      <c r="H195" s="152" t="s">
        <v>535</v>
      </c>
      <c r="I195" s="152" t="s">
        <v>542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541</v>
      </c>
      <c r="F196" s="152">
        <v>25198</v>
      </c>
      <c r="G196" s="152"/>
      <c r="H196" s="152" t="s">
        <v>535</v>
      </c>
      <c r="I196" s="152" t="s">
        <v>543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544</v>
      </c>
      <c r="F197" s="152">
        <v>25199</v>
      </c>
      <c r="G197" s="152"/>
      <c r="H197" s="152" t="s">
        <v>535</v>
      </c>
      <c r="I197" s="152" t="s">
        <v>545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546</v>
      </c>
      <c r="F198" s="152">
        <v>25200</v>
      </c>
      <c r="G198" s="152"/>
      <c r="H198" s="152" t="s">
        <v>535</v>
      </c>
      <c r="I198" s="152" t="s">
        <v>547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548</v>
      </c>
      <c r="F199" s="152">
        <v>25201</v>
      </c>
      <c r="G199" s="152"/>
      <c r="H199" s="152" t="s">
        <v>535</v>
      </c>
      <c r="I199" s="152" t="s">
        <v>549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550</v>
      </c>
      <c r="F200" s="152">
        <v>25202</v>
      </c>
      <c r="G200" s="152"/>
      <c r="H200" s="152" t="s">
        <v>535</v>
      </c>
      <c r="I200" s="152" t="s">
        <v>551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550</v>
      </c>
      <c r="F201" s="152">
        <v>25203</v>
      </c>
      <c r="G201" s="152"/>
      <c r="H201" s="152" t="s">
        <v>535</v>
      </c>
      <c r="I201" s="152" t="s">
        <v>555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550</v>
      </c>
      <c r="F202" s="152">
        <v>25204</v>
      </c>
      <c r="G202" s="152"/>
      <c r="H202" s="152" t="s">
        <v>535</v>
      </c>
      <c r="I202" s="152" t="s">
        <v>552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550</v>
      </c>
      <c r="F203" s="152">
        <v>25205</v>
      </c>
      <c r="G203" s="152"/>
      <c r="H203" s="152" t="s">
        <v>535</v>
      </c>
      <c r="I203" s="152" t="s">
        <v>553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550</v>
      </c>
      <c r="F204" s="152">
        <v>25206</v>
      </c>
      <c r="G204" s="152"/>
      <c r="H204" s="152" t="s">
        <v>535</v>
      </c>
      <c r="I204" s="152" t="s">
        <v>554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556</v>
      </c>
      <c r="F205" s="152">
        <v>25207</v>
      </c>
      <c r="G205" s="152"/>
      <c r="H205" s="152" t="s">
        <v>535</v>
      </c>
      <c r="I205" s="152" t="s">
        <v>557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556</v>
      </c>
      <c r="F206" s="152">
        <v>25208</v>
      </c>
      <c r="G206" s="152"/>
      <c r="H206" s="152" t="s">
        <v>535</v>
      </c>
      <c r="I206" s="152" t="s">
        <v>559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556</v>
      </c>
      <c r="F207" s="152">
        <v>25209</v>
      </c>
      <c r="G207" s="152"/>
      <c r="H207" s="152" t="s">
        <v>535</v>
      </c>
      <c r="I207" s="152" t="s">
        <v>560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556</v>
      </c>
      <c r="F208" s="152">
        <v>25210</v>
      </c>
      <c r="G208" s="152"/>
      <c r="H208" s="152" t="s">
        <v>535</v>
      </c>
      <c r="I208" s="152" t="s">
        <v>558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561</v>
      </c>
      <c r="F209" s="152">
        <v>25211</v>
      </c>
      <c r="G209" s="152"/>
      <c r="H209" s="152" t="s">
        <v>535</v>
      </c>
      <c r="I209" s="152" t="s">
        <v>562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561</v>
      </c>
      <c r="F210" s="152">
        <v>25212</v>
      </c>
      <c r="G210" s="152"/>
      <c r="H210" s="152" t="s">
        <v>535</v>
      </c>
      <c r="I210" s="152" t="s">
        <v>563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564</v>
      </c>
      <c r="F211" s="152">
        <v>25213</v>
      </c>
      <c r="G211" s="152"/>
      <c r="H211" s="152" t="s">
        <v>535</v>
      </c>
      <c r="I211" s="152" t="s">
        <v>565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564</v>
      </c>
      <c r="F212" s="152">
        <v>25214</v>
      </c>
      <c r="G212" s="152"/>
      <c r="H212" s="152" t="s">
        <v>535</v>
      </c>
      <c r="I212" s="152" t="s">
        <v>567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564</v>
      </c>
      <c r="F213" s="152">
        <v>25215</v>
      </c>
      <c r="G213" s="152"/>
      <c r="H213" s="152" t="s">
        <v>535</v>
      </c>
      <c r="I213" s="152" t="s">
        <v>566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568</v>
      </c>
      <c r="F214" s="152">
        <v>25216</v>
      </c>
      <c r="G214" s="152"/>
      <c r="H214" s="152" t="s">
        <v>535</v>
      </c>
      <c r="I214" s="152" t="s">
        <v>569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568</v>
      </c>
      <c r="F215" s="152">
        <v>25217</v>
      </c>
      <c r="G215" s="152"/>
      <c r="H215" s="152" t="s">
        <v>535</v>
      </c>
      <c r="I215" s="152" t="s">
        <v>570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582</v>
      </c>
      <c r="F216" s="166">
        <v>25218</v>
      </c>
      <c r="G216" s="166"/>
      <c r="H216" s="166" t="s">
        <v>581</v>
      </c>
      <c r="I216" s="152" t="s">
        <v>583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582</v>
      </c>
      <c r="F217" s="169">
        <v>25219</v>
      </c>
      <c r="G217" s="169"/>
      <c r="H217" s="169" t="s">
        <v>581</v>
      </c>
      <c r="I217" s="173" t="s">
        <v>584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585</v>
      </c>
      <c r="F218" s="152">
        <v>25220</v>
      </c>
      <c r="G218" s="152"/>
      <c r="H218" s="152" t="s">
        <v>581</v>
      </c>
      <c r="I218" s="152" t="s">
        <v>586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585</v>
      </c>
      <c r="F219" s="152">
        <v>25221</v>
      </c>
      <c r="G219" s="152"/>
      <c r="H219" s="152" t="s">
        <v>581</v>
      </c>
      <c r="I219" s="152" t="s">
        <v>589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585</v>
      </c>
      <c r="F220" s="152">
        <v>25222</v>
      </c>
      <c r="G220" s="152"/>
      <c r="H220" s="152" t="s">
        <v>581</v>
      </c>
      <c r="I220" s="152" t="s">
        <v>590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585</v>
      </c>
      <c r="F221" s="152">
        <v>25223</v>
      </c>
      <c r="G221" s="152"/>
      <c r="H221" s="152" t="s">
        <v>581</v>
      </c>
      <c r="I221" s="152" t="s">
        <v>587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585</v>
      </c>
      <c r="F222" s="152">
        <v>25224</v>
      </c>
      <c r="G222" s="152"/>
      <c r="H222" s="152" t="s">
        <v>581</v>
      </c>
      <c r="I222" s="152" t="s">
        <v>588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591</v>
      </c>
      <c r="F223" s="152">
        <v>25225</v>
      </c>
      <c r="G223" s="152"/>
      <c r="H223" s="152" t="s">
        <v>581</v>
      </c>
      <c r="I223" s="152" t="s">
        <v>592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591</v>
      </c>
      <c r="F224" s="152">
        <v>25226</v>
      </c>
      <c r="G224" s="152"/>
      <c r="H224" s="152" t="s">
        <v>581</v>
      </c>
      <c r="I224" s="152" t="s">
        <v>593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591</v>
      </c>
      <c r="F225" s="152">
        <v>25227</v>
      </c>
      <c r="G225" s="152"/>
      <c r="H225" s="152" t="s">
        <v>581</v>
      </c>
      <c r="I225" s="152" t="s">
        <v>594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595</v>
      </c>
      <c r="F226" s="152">
        <v>25228</v>
      </c>
      <c r="G226" s="152"/>
      <c r="H226" s="152" t="s">
        <v>581</v>
      </c>
      <c r="I226" s="152" t="s">
        <v>596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595</v>
      </c>
      <c r="F227" s="152">
        <v>25229</v>
      </c>
      <c r="G227" s="152"/>
      <c r="H227" s="152" t="s">
        <v>581</v>
      </c>
      <c r="I227" s="152" t="s">
        <v>597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598</v>
      </c>
      <c r="F228" s="152">
        <v>25230</v>
      </c>
      <c r="G228" s="152"/>
      <c r="H228" s="152" t="s">
        <v>581</v>
      </c>
      <c r="I228" s="152" t="s">
        <v>599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598</v>
      </c>
      <c r="F229" s="152">
        <v>25231</v>
      </c>
      <c r="G229" s="152"/>
      <c r="H229" s="152" t="s">
        <v>581</v>
      </c>
      <c r="I229" s="152" t="s">
        <v>600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601</v>
      </c>
      <c r="F230" s="152">
        <v>25232</v>
      </c>
      <c r="G230" s="152"/>
      <c r="H230" s="152" t="s">
        <v>581</v>
      </c>
      <c r="I230" s="152" t="s">
        <v>602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601</v>
      </c>
      <c r="F231" s="152">
        <v>25233</v>
      </c>
      <c r="G231" s="152"/>
      <c r="H231" s="152" t="s">
        <v>581</v>
      </c>
      <c r="I231" s="152" t="s">
        <v>603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601</v>
      </c>
      <c r="F232" s="152">
        <v>25234</v>
      </c>
      <c r="G232" s="152"/>
      <c r="H232" s="152" t="s">
        <v>581</v>
      </c>
      <c r="I232" s="152" t="s">
        <v>604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601</v>
      </c>
      <c r="F233" s="152">
        <v>25235</v>
      </c>
      <c r="G233" s="152"/>
      <c r="H233" s="152" t="s">
        <v>581</v>
      </c>
      <c r="I233" s="152" t="s">
        <v>605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606</v>
      </c>
      <c r="F234" s="152">
        <v>25236</v>
      </c>
      <c r="G234" s="152"/>
      <c r="H234" s="152" t="s">
        <v>581</v>
      </c>
      <c r="I234" s="152" t="s">
        <v>607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606</v>
      </c>
      <c r="F235" s="152">
        <v>25237</v>
      </c>
      <c r="G235" s="152"/>
      <c r="H235" s="152" t="s">
        <v>581</v>
      </c>
      <c r="I235" s="152" t="s">
        <v>608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606</v>
      </c>
      <c r="F236" s="152">
        <v>25238</v>
      </c>
      <c r="G236" s="152"/>
      <c r="H236" s="152" t="s">
        <v>581</v>
      </c>
      <c r="I236" s="152" t="s">
        <v>609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610</v>
      </c>
      <c r="F237" s="152">
        <v>25239</v>
      </c>
      <c r="G237" s="152"/>
      <c r="H237" s="152" t="s">
        <v>581</v>
      </c>
      <c r="I237" s="152" t="s">
        <v>611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610</v>
      </c>
      <c r="F238" s="152">
        <v>25240</v>
      </c>
      <c r="G238" s="152"/>
      <c r="H238" s="152" t="s">
        <v>581</v>
      </c>
      <c r="I238" s="152" t="s">
        <v>612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613</v>
      </c>
      <c r="F239" s="152">
        <v>25241</v>
      </c>
      <c r="G239" s="152"/>
      <c r="H239" s="152" t="s">
        <v>581</v>
      </c>
      <c r="I239" s="152" t="s">
        <v>614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613</v>
      </c>
      <c r="F240" s="152">
        <v>25242</v>
      </c>
      <c r="G240" s="152"/>
      <c r="H240" s="152" t="s">
        <v>581</v>
      </c>
      <c r="I240" s="152" t="s">
        <v>620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613</v>
      </c>
      <c r="F241" s="152">
        <v>25243</v>
      </c>
      <c r="G241" s="152"/>
      <c r="H241" s="152" t="s">
        <v>581</v>
      </c>
      <c r="I241" s="152" t="s">
        <v>621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613</v>
      </c>
      <c r="F242" s="152">
        <v>25244</v>
      </c>
      <c r="G242" s="152"/>
      <c r="H242" s="152" t="s">
        <v>581</v>
      </c>
      <c r="I242" s="152" t="s">
        <v>618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613</v>
      </c>
      <c r="F243" s="152">
        <v>25245</v>
      </c>
      <c r="G243" s="152"/>
      <c r="H243" s="152" t="s">
        <v>581</v>
      </c>
      <c r="I243" s="152" t="s">
        <v>619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613</v>
      </c>
      <c r="F244" s="152">
        <v>25246</v>
      </c>
      <c r="G244" s="152"/>
      <c r="H244" s="152" t="s">
        <v>581</v>
      </c>
      <c r="I244" s="152" t="s">
        <v>622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613</v>
      </c>
      <c r="F245" s="152">
        <v>25247</v>
      </c>
      <c r="G245" s="152"/>
      <c r="H245" s="152" t="s">
        <v>581</v>
      </c>
      <c r="I245" s="152" t="s">
        <v>615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613</v>
      </c>
      <c r="F246" s="152">
        <v>25248</v>
      </c>
      <c r="G246" s="152"/>
      <c r="H246" s="152" t="s">
        <v>581</v>
      </c>
      <c r="I246" s="152" t="s">
        <v>616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613</v>
      </c>
      <c r="F247" s="152">
        <v>25249</v>
      </c>
      <c r="G247" s="152"/>
      <c r="H247" s="152" t="s">
        <v>581</v>
      </c>
      <c r="I247" s="152" t="s">
        <v>617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925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900</v>
      </c>
      <c r="I248" s="127"/>
      <c r="J248" s="127">
        <v>1</v>
      </c>
      <c r="K248" s="128">
        <v>1</v>
      </c>
      <c r="L248" s="197" t="s">
        <v>184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925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900</v>
      </c>
      <c r="I249" s="127"/>
      <c r="J249" s="127">
        <v>1</v>
      </c>
      <c r="K249" s="128">
        <v>1</v>
      </c>
      <c r="L249" s="197" t="s">
        <v>184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925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900</v>
      </c>
      <c r="I250" s="127"/>
      <c r="J250" s="127">
        <v>1</v>
      </c>
      <c r="K250" s="128">
        <v>1</v>
      </c>
      <c r="L250" s="197" t="s">
        <v>184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925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900</v>
      </c>
      <c r="I251" s="127"/>
      <c r="J251" s="127">
        <v>1</v>
      </c>
      <c r="K251" s="128">
        <v>1</v>
      </c>
      <c r="L251" s="197" t="s">
        <v>184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925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900</v>
      </c>
      <c r="I252" s="127"/>
      <c r="J252" s="127">
        <v>1</v>
      </c>
      <c r="K252" s="128">
        <v>1</v>
      </c>
      <c r="L252" s="197" t="s">
        <v>184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925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900</v>
      </c>
      <c r="I253" s="127"/>
      <c r="J253" s="127">
        <v>1</v>
      </c>
      <c r="K253" s="128">
        <v>1</v>
      </c>
      <c r="L253" s="197" t="s">
        <v>184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925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900</v>
      </c>
      <c r="I254" s="127"/>
      <c r="J254" s="127">
        <v>1</v>
      </c>
      <c r="K254" s="128">
        <v>1</v>
      </c>
      <c r="L254" s="197" t="s">
        <v>184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925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900</v>
      </c>
      <c r="I255" s="127"/>
      <c r="J255" s="127">
        <v>1</v>
      </c>
      <c r="K255" s="128">
        <v>1</v>
      </c>
      <c r="L255" s="197" t="s">
        <v>184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925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901</v>
      </c>
      <c r="I256" s="127"/>
      <c r="J256" s="127">
        <v>1</v>
      </c>
      <c r="K256" s="128">
        <v>1</v>
      </c>
      <c r="L256" s="197" t="s">
        <v>184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925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901</v>
      </c>
      <c r="I257" s="127"/>
      <c r="J257" s="127">
        <v>1</v>
      </c>
      <c r="K257" s="128">
        <v>1</v>
      </c>
      <c r="L257" s="197" t="s">
        <v>184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925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901</v>
      </c>
      <c r="I258" s="127"/>
      <c r="J258" s="127">
        <v>1</v>
      </c>
      <c r="K258" s="128">
        <v>1</v>
      </c>
      <c r="L258" s="197" t="s">
        <v>184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925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901</v>
      </c>
      <c r="I259" s="127"/>
      <c r="J259" s="127">
        <v>1</v>
      </c>
      <c r="K259" s="128">
        <v>1</v>
      </c>
      <c r="L259" s="197" t="s">
        <v>184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382</v>
      </c>
      <c r="F260" s="152">
        <v>25262</v>
      </c>
      <c r="G260" s="152"/>
      <c r="H260" s="152" t="s">
        <v>377</v>
      </c>
      <c r="I260" s="152" t="s">
        <v>383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382</v>
      </c>
      <c r="F261" s="152">
        <v>25263</v>
      </c>
      <c r="G261" s="152"/>
      <c r="H261" s="152" t="s">
        <v>377</v>
      </c>
      <c r="I261" s="152" t="s">
        <v>384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385</v>
      </c>
      <c r="F262" s="152">
        <v>25264</v>
      </c>
      <c r="G262" s="152"/>
      <c r="H262" s="152" t="s">
        <v>377</v>
      </c>
      <c r="I262" s="152" t="s">
        <v>386</v>
      </c>
      <c r="J262" s="152">
        <v>4</v>
      </c>
      <c r="K262" s="153">
        <v>1.3</v>
      </c>
      <c r="L262" s="197" t="s">
        <v>313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387</v>
      </c>
      <c r="F263" s="152">
        <v>25265</v>
      </c>
      <c r="G263" s="152"/>
      <c r="H263" s="152" t="s">
        <v>377</v>
      </c>
      <c r="I263" s="152" t="s">
        <v>388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396</v>
      </c>
      <c r="F264" s="152">
        <v>25266</v>
      </c>
      <c r="G264" s="152"/>
      <c r="H264" s="152" t="s">
        <v>377</v>
      </c>
      <c r="I264" s="152" t="s">
        <v>397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396</v>
      </c>
      <c r="F265" s="152">
        <v>25267</v>
      </c>
      <c r="G265" s="152"/>
      <c r="H265" s="152" t="s">
        <v>377</v>
      </c>
      <c r="I265" s="173" t="s">
        <v>398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396</v>
      </c>
      <c r="F266" s="152">
        <v>25268</v>
      </c>
      <c r="G266" s="152"/>
      <c r="H266" s="152" t="s">
        <v>377</v>
      </c>
      <c r="I266" s="152" t="s">
        <v>399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396</v>
      </c>
      <c r="F267" s="152">
        <v>25269</v>
      </c>
      <c r="G267" s="152"/>
      <c r="H267" s="152" t="s">
        <v>377</v>
      </c>
      <c r="I267" s="152" t="s">
        <v>400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396</v>
      </c>
      <c r="F268" s="152">
        <v>25270</v>
      </c>
      <c r="G268" s="152"/>
      <c r="H268" s="152" t="s">
        <v>377</v>
      </c>
      <c r="I268" s="152" t="s">
        <v>401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396</v>
      </c>
      <c r="F269" s="152">
        <v>25271</v>
      </c>
      <c r="G269" s="152"/>
      <c r="H269" s="152" t="s">
        <v>377</v>
      </c>
      <c r="I269" s="152" t="s">
        <v>402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396</v>
      </c>
      <c r="F270" s="152">
        <v>25272</v>
      </c>
      <c r="G270" s="152"/>
      <c r="H270" s="152" t="s">
        <v>377</v>
      </c>
      <c r="I270" s="152" t="s">
        <v>403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396</v>
      </c>
      <c r="F271" s="152">
        <v>25273</v>
      </c>
      <c r="G271" s="152"/>
      <c r="H271" s="152" t="s">
        <v>377</v>
      </c>
      <c r="I271" s="152" t="s">
        <v>404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396</v>
      </c>
      <c r="F272" s="152">
        <v>25274</v>
      </c>
      <c r="G272" s="152"/>
      <c r="H272" s="152" t="s">
        <v>377</v>
      </c>
      <c r="I272" s="152" t="s">
        <v>405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406</v>
      </c>
      <c r="F273" s="152">
        <v>25275</v>
      </c>
      <c r="G273" s="152"/>
      <c r="H273" s="152" t="s">
        <v>377</v>
      </c>
      <c r="I273" s="152" t="s">
        <v>407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406</v>
      </c>
      <c r="F274" s="152">
        <v>25276</v>
      </c>
      <c r="G274" s="152"/>
      <c r="H274" s="152" t="s">
        <v>377</v>
      </c>
      <c r="I274" s="152" t="s">
        <v>408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406</v>
      </c>
      <c r="F275" s="152">
        <v>25277</v>
      </c>
      <c r="G275" s="152"/>
      <c r="H275" s="152" t="s">
        <v>377</v>
      </c>
      <c r="I275" s="152" t="s">
        <v>409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410</v>
      </c>
      <c r="F276" s="152">
        <v>25278</v>
      </c>
      <c r="G276" s="152"/>
      <c r="H276" s="152" t="s">
        <v>377</v>
      </c>
      <c r="I276" s="152" t="s">
        <v>411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410</v>
      </c>
      <c r="F277" s="152">
        <v>25279</v>
      </c>
      <c r="G277" s="152"/>
      <c r="H277" s="152" t="s">
        <v>377</v>
      </c>
      <c r="I277" s="152" t="s">
        <v>412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413</v>
      </c>
      <c r="F278" s="152">
        <v>25280</v>
      </c>
      <c r="G278" s="152"/>
      <c r="H278" s="152" t="s">
        <v>377</v>
      </c>
      <c r="I278" s="152" t="s">
        <v>414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413</v>
      </c>
      <c r="F279" s="152">
        <v>25281</v>
      </c>
      <c r="G279" s="152"/>
      <c r="H279" s="152" t="s">
        <v>377</v>
      </c>
      <c r="I279" s="152" t="s">
        <v>416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413</v>
      </c>
      <c r="F280" s="152">
        <v>25282</v>
      </c>
      <c r="G280" s="152"/>
      <c r="H280" s="152" t="s">
        <v>377</v>
      </c>
      <c r="I280" s="152" t="s">
        <v>418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413</v>
      </c>
      <c r="F281" s="152">
        <v>25284</v>
      </c>
      <c r="G281" s="152"/>
      <c r="H281" s="152" t="s">
        <v>377</v>
      </c>
      <c r="I281" s="152" t="s">
        <v>417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413</v>
      </c>
      <c r="F282" s="152">
        <v>25285</v>
      </c>
      <c r="G282" s="152"/>
      <c r="H282" s="152" t="s">
        <v>377</v>
      </c>
      <c r="I282" s="152" t="s">
        <v>415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427</v>
      </c>
      <c r="F283" s="152">
        <v>25286</v>
      </c>
      <c r="G283" s="152"/>
      <c r="H283" s="152" t="s">
        <v>377</v>
      </c>
      <c r="I283" s="152" t="s">
        <v>428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427</v>
      </c>
      <c r="F284" s="152">
        <v>25287</v>
      </c>
      <c r="G284" s="152"/>
      <c r="H284" s="152" t="s">
        <v>377</v>
      </c>
      <c r="I284" s="152" t="s">
        <v>429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427</v>
      </c>
      <c r="F285" s="152">
        <v>25288</v>
      </c>
      <c r="G285" s="152"/>
      <c r="H285" s="152" t="s">
        <v>377</v>
      </c>
      <c r="I285" s="152" t="s">
        <v>430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427</v>
      </c>
      <c r="F286" s="152">
        <v>25289</v>
      </c>
      <c r="G286" s="152"/>
      <c r="H286" s="152" t="s">
        <v>377</v>
      </c>
      <c r="I286" s="152" t="s">
        <v>431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427</v>
      </c>
      <c r="F287" s="152">
        <v>25290</v>
      </c>
      <c r="G287" s="152"/>
      <c r="H287" s="152" t="s">
        <v>377</v>
      </c>
      <c r="I287" s="152" t="s">
        <v>433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427</v>
      </c>
      <c r="F288" s="152">
        <v>25291</v>
      </c>
      <c r="G288" s="152"/>
      <c r="H288" s="152" t="s">
        <v>377</v>
      </c>
      <c r="I288" s="152" t="s">
        <v>434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427</v>
      </c>
      <c r="F289" s="152">
        <v>25292</v>
      </c>
      <c r="G289" s="152"/>
      <c r="H289" s="152" t="s">
        <v>377</v>
      </c>
      <c r="I289" s="152" t="s">
        <v>435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427</v>
      </c>
      <c r="F290" s="152">
        <v>25293</v>
      </c>
      <c r="G290" s="152"/>
      <c r="H290" s="152" t="s">
        <v>377</v>
      </c>
      <c r="I290" s="152" t="s">
        <v>436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427</v>
      </c>
      <c r="F291" s="152">
        <v>25294</v>
      </c>
      <c r="G291" s="152"/>
      <c r="H291" s="152" t="s">
        <v>377</v>
      </c>
      <c r="I291" s="152" t="s">
        <v>432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427</v>
      </c>
      <c r="F292" s="152">
        <v>25295</v>
      </c>
      <c r="G292" s="152"/>
      <c r="H292" s="152" t="s">
        <v>377</v>
      </c>
      <c r="I292" s="152" t="s">
        <v>437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438</v>
      </c>
      <c r="F293" s="152">
        <v>25296</v>
      </c>
      <c r="G293" s="152"/>
      <c r="H293" s="152" t="s">
        <v>377</v>
      </c>
      <c r="I293" s="152" t="s">
        <v>439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438</v>
      </c>
      <c r="F294" s="152">
        <v>25297</v>
      </c>
      <c r="G294" s="152"/>
      <c r="H294" s="152" t="s">
        <v>377</v>
      </c>
      <c r="I294" s="152" t="s">
        <v>440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444</v>
      </c>
      <c r="F295" s="152">
        <v>25298</v>
      </c>
      <c r="G295" s="152"/>
      <c r="H295" s="152" t="s">
        <v>377</v>
      </c>
      <c r="I295" s="152" t="s">
        <v>445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444</v>
      </c>
      <c r="F296" s="152">
        <v>25299</v>
      </c>
      <c r="G296" s="152"/>
      <c r="H296" s="152" t="s">
        <v>377</v>
      </c>
      <c r="I296" s="152" t="s">
        <v>447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444</v>
      </c>
      <c r="F297" s="152">
        <v>25300</v>
      </c>
      <c r="G297" s="152"/>
      <c r="H297" s="152" t="s">
        <v>377</v>
      </c>
      <c r="I297" s="152" t="s">
        <v>448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444</v>
      </c>
      <c r="F298" s="152">
        <v>25301</v>
      </c>
      <c r="G298" s="152"/>
      <c r="H298" s="152" t="s">
        <v>377</v>
      </c>
      <c r="I298" s="152" t="s">
        <v>446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444</v>
      </c>
      <c r="F299" s="152">
        <v>25302</v>
      </c>
      <c r="G299" s="152"/>
      <c r="H299" s="152" t="s">
        <v>377</v>
      </c>
      <c r="I299" s="152" t="s">
        <v>449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451</v>
      </c>
      <c r="F300" s="152">
        <v>25303</v>
      </c>
      <c r="G300" s="152"/>
      <c r="H300" s="152" t="s">
        <v>377</v>
      </c>
      <c r="I300" s="152" t="s">
        <v>452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453</v>
      </c>
      <c r="F301" s="152">
        <v>25304</v>
      </c>
      <c r="G301" s="152"/>
      <c r="H301" s="152" t="s">
        <v>377</v>
      </c>
      <c r="I301" s="152" t="s">
        <v>454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453</v>
      </c>
      <c r="F302" s="152">
        <v>25305</v>
      </c>
      <c r="G302" s="152"/>
      <c r="H302" s="152" t="s">
        <v>377</v>
      </c>
      <c r="I302" s="152" t="s">
        <v>458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453</v>
      </c>
      <c r="F303" s="152">
        <v>25306</v>
      </c>
      <c r="G303" s="152"/>
      <c r="H303" s="152" t="s">
        <v>377</v>
      </c>
      <c r="I303" s="152" t="s">
        <v>459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453</v>
      </c>
      <c r="F304" s="152">
        <v>25307</v>
      </c>
      <c r="G304" s="152"/>
      <c r="H304" s="152" t="s">
        <v>377</v>
      </c>
      <c r="I304" s="152" t="s">
        <v>460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453</v>
      </c>
      <c r="F305" s="152">
        <v>25308</v>
      </c>
      <c r="G305" s="152"/>
      <c r="H305" s="152" t="s">
        <v>377</v>
      </c>
      <c r="I305" s="152" t="s">
        <v>461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453</v>
      </c>
      <c r="F306" s="152">
        <v>25309</v>
      </c>
      <c r="G306" s="152"/>
      <c r="H306" s="152" t="s">
        <v>377</v>
      </c>
      <c r="I306" s="152" t="s">
        <v>455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453</v>
      </c>
      <c r="F307" s="152">
        <v>25310</v>
      </c>
      <c r="G307" s="152"/>
      <c r="H307" s="152" t="s">
        <v>377</v>
      </c>
      <c r="I307" s="152" t="s">
        <v>456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453</v>
      </c>
      <c r="F308" s="166">
        <v>25311</v>
      </c>
      <c r="G308" s="166"/>
      <c r="H308" s="166" t="s">
        <v>377</v>
      </c>
      <c r="I308" s="166" t="s">
        <v>457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462</v>
      </c>
      <c r="F309" s="169">
        <v>25312</v>
      </c>
      <c r="G309" s="169"/>
      <c r="H309" s="169" t="s">
        <v>377</v>
      </c>
      <c r="I309" s="169" t="s">
        <v>463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462</v>
      </c>
      <c r="F310" s="169">
        <v>25313</v>
      </c>
      <c r="G310" s="169"/>
      <c r="H310" s="169" t="s">
        <v>377</v>
      </c>
      <c r="I310" s="169" t="s">
        <v>464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462</v>
      </c>
      <c r="F311" s="169">
        <v>25314</v>
      </c>
      <c r="G311" s="169"/>
      <c r="H311" s="169" t="s">
        <v>377</v>
      </c>
      <c r="I311" s="169" t="s">
        <v>465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462</v>
      </c>
      <c r="F312" s="169">
        <v>25315</v>
      </c>
      <c r="G312" s="169"/>
      <c r="H312" s="169" t="s">
        <v>377</v>
      </c>
      <c r="I312" s="169" t="s">
        <v>466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462</v>
      </c>
      <c r="F313" s="169">
        <v>25316</v>
      </c>
      <c r="G313" s="169"/>
      <c r="H313" s="169" t="s">
        <v>377</v>
      </c>
      <c r="I313" s="169" t="s">
        <v>467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468</v>
      </c>
      <c r="F314" s="169">
        <v>25317</v>
      </c>
      <c r="G314" s="169"/>
      <c r="H314" s="169" t="s">
        <v>377</v>
      </c>
      <c r="I314" s="169" t="s">
        <v>469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468</v>
      </c>
      <c r="F315" s="169">
        <v>25318</v>
      </c>
      <c r="G315" s="169"/>
      <c r="H315" s="169" t="s">
        <v>377</v>
      </c>
      <c r="I315" s="169" t="s">
        <v>470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468</v>
      </c>
      <c r="F316" s="169">
        <v>25319</v>
      </c>
      <c r="G316" s="169"/>
      <c r="H316" s="169" t="s">
        <v>377</v>
      </c>
      <c r="I316" s="169" t="s">
        <v>471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472</v>
      </c>
      <c r="F317" s="169">
        <v>25320</v>
      </c>
      <c r="G317" s="169"/>
      <c r="H317" s="169" t="s">
        <v>377</v>
      </c>
      <c r="I317" s="169" t="s">
        <v>473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472</v>
      </c>
      <c r="F318" s="169">
        <v>25321</v>
      </c>
      <c r="G318" s="169"/>
      <c r="H318" s="169" t="s">
        <v>377</v>
      </c>
      <c r="I318" s="169" t="s">
        <v>476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472</v>
      </c>
      <c r="F319" s="169">
        <v>25322</v>
      </c>
      <c r="G319" s="169"/>
      <c r="H319" s="169" t="s">
        <v>377</v>
      </c>
      <c r="I319" s="169" t="s">
        <v>477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472</v>
      </c>
      <c r="F320" s="169">
        <v>25323</v>
      </c>
      <c r="G320" s="169"/>
      <c r="H320" s="169" t="s">
        <v>377</v>
      </c>
      <c r="I320" s="169" t="s">
        <v>474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472</v>
      </c>
      <c r="F321" s="169">
        <v>25324</v>
      </c>
      <c r="G321" s="169"/>
      <c r="H321" s="169" t="s">
        <v>377</v>
      </c>
      <c r="I321" s="169" t="s">
        <v>475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378</v>
      </c>
      <c r="F322" s="152">
        <v>25331</v>
      </c>
      <c r="G322" s="152"/>
      <c r="H322" s="152" t="s">
        <v>377</v>
      </c>
      <c r="I322" s="152" t="s">
        <v>379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378</v>
      </c>
      <c r="F323" s="152">
        <v>25332</v>
      </c>
      <c r="G323" s="152"/>
      <c r="H323" s="152" t="s">
        <v>377</v>
      </c>
      <c r="I323" s="152" t="s">
        <v>380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378</v>
      </c>
      <c r="F324" s="152">
        <v>25333</v>
      </c>
      <c r="G324" s="152"/>
      <c r="H324" s="152" t="s">
        <v>377</v>
      </c>
      <c r="I324" s="152" t="s">
        <v>381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389</v>
      </c>
      <c r="F325" s="152">
        <v>25334</v>
      </c>
      <c r="G325" s="152"/>
      <c r="H325" s="152" t="s">
        <v>377</v>
      </c>
      <c r="I325" s="152" t="s">
        <v>390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391</v>
      </c>
      <c r="F326" s="152">
        <v>25335</v>
      </c>
      <c r="G326" s="152"/>
      <c r="H326" s="152" t="s">
        <v>377</v>
      </c>
      <c r="I326" s="152" t="s">
        <v>392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391</v>
      </c>
      <c r="F327" s="152">
        <v>25336</v>
      </c>
      <c r="G327" s="152"/>
      <c r="H327" s="152" t="s">
        <v>377</v>
      </c>
      <c r="I327" s="152" t="s">
        <v>393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391</v>
      </c>
      <c r="F328" s="152">
        <v>25337</v>
      </c>
      <c r="G328" s="152"/>
      <c r="H328" s="152" t="s">
        <v>377</v>
      </c>
      <c r="I328" s="152" t="s">
        <v>395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391</v>
      </c>
      <c r="F329" s="152">
        <v>25338</v>
      </c>
      <c r="G329" s="152"/>
      <c r="H329" s="152" t="s">
        <v>377</v>
      </c>
      <c r="I329" s="152" t="s">
        <v>394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419</v>
      </c>
      <c r="F330" s="152">
        <v>25339</v>
      </c>
      <c r="G330" s="152"/>
      <c r="H330" s="152" t="s">
        <v>377</v>
      </c>
      <c r="I330" s="152" t="s">
        <v>420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419</v>
      </c>
      <c r="F331" s="152">
        <v>25340</v>
      </c>
      <c r="G331" s="152"/>
      <c r="H331" s="152" t="s">
        <v>377</v>
      </c>
      <c r="I331" s="152" t="s">
        <v>421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419</v>
      </c>
      <c r="F332" s="152">
        <v>25341</v>
      </c>
      <c r="G332" s="152"/>
      <c r="H332" s="152" t="s">
        <v>377</v>
      </c>
      <c r="I332" s="152" t="s">
        <v>422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419</v>
      </c>
      <c r="F333" s="152">
        <v>25342</v>
      </c>
      <c r="G333" s="152"/>
      <c r="H333" s="152" t="s">
        <v>377</v>
      </c>
      <c r="I333" s="152" t="s">
        <v>423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424</v>
      </c>
      <c r="F334" s="152">
        <v>25343</v>
      </c>
      <c r="G334" s="152"/>
      <c r="H334" s="152" t="s">
        <v>377</v>
      </c>
      <c r="I334" s="152" t="s">
        <v>425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424</v>
      </c>
      <c r="F335" s="152">
        <v>25344</v>
      </c>
      <c r="G335" s="152"/>
      <c r="H335" s="152" t="s">
        <v>377</v>
      </c>
      <c r="I335" s="152" t="s">
        <v>426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441</v>
      </c>
      <c r="F336" s="152">
        <v>25345</v>
      </c>
      <c r="G336" s="152"/>
      <c r="H336" s="152" t="s">
        <v>377</v>
      </c>
      <c r="I336" s="152" t="s">
        <v>442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441</v>
      </c>
      <c r="F337" s="152">
        <v>25346</v>
      </c>
      <c r="G337" s="152"/>
      <c r="H337" s="152" t="s">
        <v>377</v>
      </c>
      <c r="I337" s="152" t="s">
        <v>443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478</v>
      </c>
      <c r="F338" s="152">
        <v>25347</v>
      </c>
      <c r="G338" s="152"/>
      <c r="H338" s="152" t="s">
        <v>377</v>
      </c>
      <c r="I338" s="152" t="s">
        <v>479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478</v>
      </c>
      <c r="F339" s="152">
        <v>25348</v>
      </c>
      <c r="G339" s="152"/>
      <c r="H339" s="152" t="s">
        <v>377</v>
      </c>
      <c r="I339" s="152" t="s">
        <v>480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478</v>
      </c>
      <c r="F340" s="152">
        <v>25349</v>
      </c>
      <c r="G340" s="152"/>
      <c r="H340" s="152" t="s">
        <v>377</v>
      </c>
      <c r="I340" s="152" t="s">
        <v>481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478</v>
      </c>
      <c r="F341" s="152">
        <v>25350</v>
      </c>
      <c r="G341" s="152"/>
      <c r="H341" s="152" t="s">
        <v>377</v>
      </c>
      <c r="I341" s="152" t="s">
        <v>482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800</v>
      </c>
      <c r="F342" s="152">
        <v>25351</v>
      </c>
      <c r="G342" s="152"/>
      <c r="H342" s="152" t="s">
        <v>799</v>
      </c>
      <c r="I342" s="152" t="s">
        <v>801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800</v>
      </c>
      <c r="F343" s="152">
        <v>25352</v>
      </c>
      <c r="G343" s="152"/>
      <c r="H343" s="152" t="s">
        <v>799</v>
      </c>
      <c r="I343" s="152" t="s">
        <v>802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800</v>
      </c>
      <c r="F344" s="152">
        <v>25353</v>
      </c>
      <c r="G344" s="152"/>
      <c r="H344" s="152" t="s">
        <v>799</v>
      </c>
      <c r="I344" s="152" t="s">
        <v>803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800</v>
      </c>
      <c r="F345" s="152">
        <v>25354</v>
      </c>
      <c r="G345" s="152"/>
      <c r="H345" s="152" t="s">
        <v>799</v>
      </c>
      <c r="I345" s="152" t="s">
        <v>804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805</v>
      </c>
      <c r="F346" s="152">
        <v>25355</v>
      </c>
      <c r="G346" s="152"/>
      <c r="H346" s="152" t="s">
        <v>799</v>
      </c>
      <c r="I346" s="152" t="s">
        <v>806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805</v>
      </c>
      <c r="F347" s="152">
        <v>25356</v>
      </c>
      <c r="G347" s="152"/>
      <c r="H347" s="152" t="s">
        <v>799</v>
      </c>
      <c r="I347" s="152" t="s">
        <v>808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805</v>
      </c>
      <c r="F348" s="152">
        <v>25357</v>
      </c>
      <c r="G348" s="152"/>
      <c r="H348" s="152" t="s">
        <v>799</v>
      </c>
      <c r="I348" s="152" t="s">
        <v>807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626</v>
      </c>
      <c r="F349" s="152">
        <v>25363</v>
      </c>
      <c r="G349" s="152"/>
      <c r="H349" s="152" t="s">
        <v>623</v>
      </c>
      <c r="I349" s="152" t="s">
        <v>627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628</v>
      </c>
      <c r="F350" s="152">
        <v>25364</v>
      </c>
      <c r="G350" s="152"/>
      <c r="H350" s="152" t="s">
        <v>623</v>
      </c>
      <c r="I350" s="152" t="s">
        <v>629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638</v>
      </c>
      <c r="F351" s="152">
        <v>25371</v>
      </c>
      <c r="G351" s="152"/>
      <c r="H351" s="152" t="s">
        <v>623</v>
      </c>
      <c r="I351" s="152" t="s">
        <v>639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638</v>
      </c>
      <c r="F352" s="152">
        <v>25372</v>
      </c>
      <c r="G352" s="152"/>
      <c r="H352" s="152" t="s">
        <v>623</v>
      </c>
      <c r="I352" s="152" t="s">
        <v>640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638</v>
      </c>
      <c r="F353" s="152">
        <v>25373</v>
      </c>
      <c r="G353" s="152"/>
      <c r="H353" s="152" t="s">
        <v>623</v>
      </c>
      <c r="I353" s="152" t="s">
        <v>641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642</v>
      </c>
      <c r="F354" s="174">
        <v>25374</v>
      </c>
      <c r="G354" s="174"/>
      <c r="H354" s="174" t="s">
        <v>623</v>
      </c>
      <c r="I354" s="174" t="s">
        <v>643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644</v>
      </c>
      <c r="F355" s="152">
        <v>25377</v>
      </c>
      <c r="G355" s="152"/>
      <c r="H355" s="152" t="s">
        <v>623</v>
      </c>
      <c r="I355" s="152" t="s">
        <v>645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644</v>
      </c>
      <c r="F356" s="152">
        <v>25378</v>
      </c>
      <c r="G356" s="152"/>
      <c r="H356" s="152" t="s">
        <v>623</v>
      </c>
      <c r="I356" s="152" t="s">
        <v>646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644</v>
      </c>
      <c r="F357" s="152">
        <v>25379</v>
      </c>
      <c r="G357" s="152"/>
      <c r="H357" s="152" t="s">
        <v>623</v>
      </c>
      <c r="I357" s="152" t="s">
        <v>647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648</v>
      </c>
      <c r="F358" s="152">
        <v>25380</v>
      </c>
      <c r="G358" s="152"/>
      <c r="H358" s="152" t="s">
        <v>623</v>
      </c>
      <c r="I358" s="152" t="s">
        <v>649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648</v>
      </c>
      <c r="F359" s="152">
        <v>25381</v>
      </c>
      <c r="G359" s="152"/>
      <c r="H359" s="152" t="s">
        <v>623</v>
      </c>
      <c r="I359" s="152" t="s">
        <v>651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648</v>
      </c>
      <c r="F360" s="152">
        <v>25382</v>
      </c>
      <c r="G360" s="152"/>
      <c r="H360" s="152" t="s">
        <v>623</v>
      </c>
      <c r="I360" s="152" t="s">
        <v>652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648</v>
      </c>
      <c r="F361" s="152">
        <v>25383</v>
      </c>
      <c r="G361" s="152"/>
      <c r="H361" s="152" t="s">
        <v>623</v>
      </c>
      <c r="I361" s="152" t="s">
        <v>650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653</v>
      </c>
      <c r="F362" s="152">
        <v>25384</v>
      </c>
      <c r="G362" s="152"/>
      <c r="H362" s="152" t="s">
        <v>623</v>
      </c>
      <c r="I362" s="152" t="s">
        <v>654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655</v>
      </c>
      <c r="F363" s="152">
        <v>25385</v>
      </c>
      <c r="G363" s="152"/>
      <c r="H363" s="152" t="s">
        <v>623</v>
      </c>
      <c r="I363" s="152" t="s">
        <v>656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657</v>
      </c>
      <c r="F364" s="152">
        <v>25388</v>
      </c>
      <c r="G364" s="152"/>
      <c r="H364" s="152" t="s">
        <v>623</v>
      </c>
      <c r="I364" s="152" t="s">
        <v>658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659</v>
      </c>
      <c r="F365" s="152">
        <v>25389</v>
      </c>
      <c r="G365" s="152"/>
      <c r="H365" s="152" t="s">
        <v>623</v>
      </c>
      <c r="I365" s="152" t="s">
        <v>660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630</v>
      </c>
      <c r="F366" s="152">
        <v>25393</v>
      </c>
      <c r="G366" s="152"/>
      <c r="H366" s="152" t="s">
        <v>623</v>
      </c>
      <c r="I366" s="152" t="s">
        <v>631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630</v>
      </c>
      <c r="F367" s="152">
        <v>25394</v>
      </c>
      <c r="G367" s="152"/>
      <c r="H367" s="152" t="s">
        <v>623</v>
      </c>
      <c r="I367" s="152" t="s">
        <v>632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630</v>
      </c>
      <c r="F368" s="152">
        <v>25395</v>
      </c>
      <c r="G368" s="152"/>
      <c r="H368" s="152" t="s">
        <v>623</v>
      </c>
      <c r="I368" s="152" t="s">
        <v>633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634</v>
      </c>
      <c r="F369" s="152">
        <v>25396</v>
      </c>
      <c r="G369" s="152"/>
      <c r="H369" s="152" t="s">
        <v>623</v>
      </c>
      <c r="I369" s="152" t="s">
        <v>635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634</v>
      </c>
      <c r="F370" s="152">
        <v>25397</v>
      </c>
      <c r="G370" s="152"/>
      <c r="H370" s="152" t="s">
        <v>623</v>
      </c>
      <c r="I370" s="152" t="s">
        <v>636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634</v>
      </c>
      <c r="F371" s="152">
        <v>25398</v>
      </c>
      <c r="G371" s="152"/>
      <c r="H371" s="152" t="s">
        <v>623</v>
      </c>
      <c r="I371" s="152" t="s">
        <v>637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760</v>
      </c>
      <c r="F372" s="152">
        <v>25399</v>
      </c>
      <c r="G372" s="152"/>
      <c r="H372" s="152" t="s">
        <v>759</v>
      </c>
      <c r="I372" s="152" t="s">
        <v>761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760</v>
      </c>
      <c r="F373" s="152">
        <v>25400</v>
      </c>
      <c r="G373" s="152"/>
      <c r="H373" s="152" t="s">
        <v>759</v>
      </c>
      <c r="I373" s="152" t="s">
        <v>763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760</v>
      </c>
      <c r="F374" s="152">
        <v>25401</v>
      </c>
      <c r="G374" s="152"/>
      <c r="H374" s="152" t="s">
        <v>759</v>
      </c>
      <c r="I374" s="152" t="s">
        <v>762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764</v>
      </c>
      <c r="F375" s="152">
        <v>25402</v>
      </c>
      <c r="G375" s="152"/>
      <c r="H375" s="152" t="s">
        <v>759</v>
      </c>
      <c r="I375" s="152" t="s">
        <v>765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766</v>
      </c>
      <c r="F376" s="152">
        <v>25403</v>
      </c>
      <c r="G376" s="152"/>
      <c r="H376" s="152" t="s">
        <v>759</v>
      </c>
      <c r="I376" s="152" t="s">
        <v>767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766</v>
      </c>
      <c r="F377" s="152">
        <v>25404</v>
      </c>
      <c r="G377" s="152"/>
      <c r="H377" s="152" t="s">
        <v>759</v>
      </c>
      <c r="I377" s="152" t="s">
        <v>768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769</v>
      </c>
      <c r="F378" s="152">
        <v>25405</v>
      </c>
      <c r="G378" s="152"/>
      <c r="H378" s="152" t="s">
        <v>759</v>
      </c>
      <c r="I378" s="152" t="s">
        <v>770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769</v>
      </c>
      <c r="F379" s="152">
        <v>25406</v>
      </c>
      <c r="G379" s="152"/>
      <c r="H379" s="152" t="s">
        <v>759</v>
      </c>
      <c r="I379" s="152" t="s">
        <v>771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742</v>
      </c>
      <c r="F380" s="152">
        <v>25407</v>
      </c>
      <c r="G380" s="152"/>
      <c r="H380" s="152" t="s">
        <v>741</v>
      </c>
      <c r="I380" s="152" t="s">
        <v>743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742</v>
      </c>
      <c r="F381" s="152">
        <v>25408</v>
      </c>
      <c r="G381" s="152"/>
      <c r="H381" s="152" t="s">
        <v>741</v>
      </c>
      <c r="I381" s="152" t="s">
        <v>744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745</v>
      </c>
      <c r="F382" s="152">
        <v>25409</v>
      </c>
      <c r="G382" s="152"/>
      <c r="H382" s="152" t="s">
        <v>741</v>
      </c>
      <c r="I382" s="152" t="s">
        <v>746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745</v>
      </c>
      <c r="F383" s="152">
        <v>25410</v>
      </c>
      <c r="G383" s="152"/>
      <c r="H383" s="152" t="s">
        <v>741</v>
      </c>
      <c r="I383" s="152" t="s">
        <v>747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748</v>
      </c>
      <c r="F384" s="152">
        <v>25411</v>
      </c>
      <c r="G384" s="152"/>
      <c r="H384" s="152" t="s">
        <v>741</v>
      </c>
      <c r="I384" s="152" t="s">
        <v>749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748</v>
      </c>
      <c r="F385" s="152">
        <v>25412</v>
      </c>
      <c r="G385" s="152"/>
      <c r="H385" s="152" t="s">
        <v>741</v>
      </c>
      <c r="I385" s="152" t="s">
        <v>750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748</v>
      </c>
      <c r="F386" s="152">
        <v>25413</v>
      </c>
      <c r="G386" s="152"/>
      <c r="H386" s="152" t="s">
        <v>741</v>
      </c>
      <c r="I386" s="152" t="s">
        <v>751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748</v>
      </c>
      <c r="F387" s="152">
        <v>25414</v>
      </c>
      <c r="G387" s="152"/>
      <c r="H387" s="152" t="s">
        <v>741</v>
      </c>
      <c r="I387" s="152" t="s">
        <v>752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748</v>
      </c>
      <c r="F388" s="152">
        <v>25415</v>
      </c>
      <c r="G388" s="152"/>
      <c r="H388" s="152" t="s">
        <v>741</v>
      </c>
      <c r="I388" s="152" t="s">
        <v>753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754</v>
      </c>
      <c r="F389" s="152">
        <v>25416</v>
      </c>
      <c r="G389" s="152"/>
      <c r="H389" s="152" t="s">
        <v>741</v>
      </c>
      <c r="I389" s="152" t="s">
        <v>755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754</v>
      </c>
      <c r="F390" s="152">
        <v>25417</v>
      </c>
      <c r="G390" s="152"/>
      <c r="H390" s="152" t="s">
        <v>741</v>
      </c>
      <c r="I390" s="152" t="s">
        <v>758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754</v>
      </c>
      <c r="F391" s="152">
        <v>25418</v>
      </c>
      <c r="G391" s="152"/>
      <c r="H391" s="152" t="s">
        <v>741</v>
      </c>
      <c r="I391" s="152" t="s">
        <v>756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754</v>
      </c>
      <c r="F392" s="152">
        <v>25419</v>
      </c>
      <c r="G392" s="152"/>
      <c r="H392" s="152" t="s">
        <v>741</v>
      </c>
      <c r="I392" s="152" t="s">
        <v>757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840</v>
      </c>
      <c r="F393" s="152">
        <v>25420</v>
      </c>
      <c r="G393" s="152"/>
      <c r="H393" s="152" t="s">
        <v>839</v>
      </c>
      <c r="I393" s="152" t="s">
        <v>841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842</v>
      </c>
      <c r="F394" s="152">
        <v>25422</v>
      </c>
      <c r="G394" s="152"/>
      <c r="H394" s="152" t="s">
        <v>839</v>
      </c>
      <c r="I394" s="152" t="s">
        <v>843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844</v>
      </c>
      <c r="F395" s="152">
        <v>25423</v>
      </c>
      <c r="G395" s="152"/>
      <c r="H395" s="152" t="s">
        <v>839</v>
      </c>
      <c r="I395" s="152" t="s">
        <v>845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844</v>
      </c>
      <c r="F396" s="152">
        <v>25424</v>
      </c>
      <c r="G396" s="152"/>
      <c r="H396" s="152" t="s">
        <v>839</v>
      </c>
      <c r="I396" s="152" t="s">
        <v>846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844</v>
      </c>
      <c r="F397" s="152">
        <v>25425</v>
      </c>
      <c r="G397" s="152"/>
      <c r="H397" s="152" t="s">
        <v>839</v>
      </c>
      <c r="I397" s="152" t="s">
        <v>847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844</v>
      </c>
      <c r="F398" s="152">
        <v>25426</v>
      </c>
      <c r="G398" s="152"/>
      <c r="H398" s="152" t="s">
        <v>839</v>
      </c>
      <c r="I398" s="152" t="s">
        <v>848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849</v>
      </c>
      <c r="F399" s="152">
        <v>25427</v>
      </c>
      <c r="G399" s="152"/>
      <c r="H399" s="152" t="s">
        <v>839</v>
      </c>
      <c r="I399" s="152" t="s">
        <v>850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849</v>
      </c>
      <c r="F400" s="152">
        <v>25428</v>
      </c>
      <c r="G400" s="152"/>
      <c r="H400" s="152" t="s">
        <v>839</v>
      </c>
      <c r="I400" s="152" t="s">
        <v>851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854</v>
      </c>
      <c r="F401" s="160">
        <v>25430</v>
      </c>
      <c r="G401" s="160"/>
      <c r="H401" s="160" t="s">
        <v>852</v>
      </c>
      <c r="I401" s="160" t="s">
        <v>865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854</v>
      </c>
      <c r="F402" s="160">
        <v>25431</v>
      </c>
      <c r="G402" s="160"/>
      <c r="H402" s="160" t="s">
        <v>852</v>
      </c>
      <c r="I402" s="160" t="s">
        <v>866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854</v>
      </c>
      <c r="F403" s="160">
        <v>25432</v>
      </c>
      <c r="G403" s="160"/>
      <c r="H403" s="160" t="s">
        <v>852</v>
      </c>
      <c r="I403" s="160" t="s">
        <v>867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854</v>
      </c>
      <c r="F404" s="160">
        <v>25433</v>
      </c>
      <c r="G404" s="160"/>
      <c r="H404" s="160" t="s">
        <v>852</v>
      </c>
      <c r="I404" s="160" t="s">
        <v>861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854</v>
      </c>
      <c r="F405" s="160">
        <v>25434</v>
      </c>
      <c r="G405" s="160"/>
      <c r="H405" s="160" t="s">
        <v>852</v>
      </c>
      <c r="I405" s="160" t="s">
        <v>862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854</v>
      </c>
      <c r="F406" s="160">
        <v>25438</v>
      </c>
      <c r="G406" s="160"/>
      <c r="H406" s="160" t="s">
        <v>852</v>
      </c>
      <c r="I406" s="160" t="s">
        <v>857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854</v>
      </c>
      <c r="F407" s="160">
        <v>25439</v>
      </c>
      <c r="G407" s="160"/>
      <c r="H407" s="160" t="s">
        <v>852</v>
      </c>
      <c r="I407" s="160" t="s">
        <v>858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192</v>
      </c>
      <c r="F408" s="160">
        <v>25442</v>
      </c>
      <c r="G408" s="160"/>
      <c r="H408" s="160" t="s">
        <v>852</v>
      </c>
      <c r="I408" s="160" t="s">
        <v>868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192</v>
      </c>
      <c r="F409" s="160">
        <v>25443</v>
      </c>
      <c r="G409" s="160"/>
      <c r="H409" s="160" t="s">
        <v>852</v>
      </c>
      <c r="I409" s="160" t="s">
        <v>871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192</v>
      </c>
      <c r="F410" s="160">
        <v>25444</v>
      </c>
      <c r="G410" s="160"/>
      <c r="H410" s="160" t="s">
        <v>852</v>
      </c>
      <c r="I410" s="160" t="s">
        <v>870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192</v>
      </c>
      <c r="F411" s="160">
        <v>25445</v>
      </c>
      <c r="G411" s="160"/>
      <c r="H411" s="160" t="s">
        <v>852</v>
      </c>
      <c r="I411" s="160" t="s">
        <v>869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874</v>
      </c>
      <c r="F412" s="160">
        <v>25448</v>
      </c>
      <c r="G412" s="160"/>
      <c r="H412" s="160" t="s">
        <v>852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874</v>
      </c>
      <c r="F413" s="160">
        <v>25449</v>
      </c>
      <c r="G413" s="160"/>
      <c r="H413" s="160" t="s">
        <v>852</v>
      </c>
      <c r="I413" s="160" t="s">
        <v>876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195</v>
      </c>
      <c r="F414" s="160">
        <v>25451</v>
      </c>
      <c r="G414" s="160"/>
      <c r="H414" s="160" t="s">
        <v>852</v>
      </c>
      <c r="I414" s="160" t="s">
        <v>880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195</v>
      </c>
      <c r="F415" s="160">
        <v>25452</v>
      </c>
      <c r="G415" s="160"/>
      <c r="H415" s="160" t="s">
        <v>852</v>
      </c>
      <c r="I415" s="160" t="s">
        <v>885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195</v>
      </c>
      <c r="F416" s="160">
        <v>25453</v>
      </c>
      <c r="G416" s="160"/>
      <c r="H416" s="160" t="s">
        <v>852</v>
      </c>
      <c r="I416" s="160" t="s">
        <v>886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195</v>
      </c>
      <c r="F417" s="160">
        <v>25454</v>
      </c>
      <c r="G417" s="160"/>
      <c r="H417" s="160" t="s">
        <v>852</v>
      </c>
      <c r="I417" s="160" t="s">
        <v>881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195</v>
      </c>
      <c r="F418" s="160">
        <v>25455</v>
      </c>
      <c r="G418" s="160"/>
      <c r="H418" s="160" t="s">
        <v>852</v>
      </c>
      <c r="I418" s="160" t="s">
        <v>882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195</v>
      </c>
      <c r="F419" s="160">
        <v>25456</v>
      </c>
      <c r="G419" s="160"/>
      <c r="H419" s="160" t="s">
        <v>852</v>
      </c>
      <c r="I419" s="160" t="s">
        <v>883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195</v>
      </c>
      <c r="F420" s="160">
        <v>25457</v>
      </c>
      <c r="G420" s="160"/>
      <c r="H420" s="160" t="s">
        <v>852</v>
      </c>
      <c r="I420" s="160" t="s">
        <v>884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888</v>
      </c>
      <c r="F421" s="160">
        <v>25458</v>
      </c>
      <c r="G421" s="160"/>
      <c r="H421" s="160" t="s">
        <v>852</v>
      </c>
      <c r="I421" s="160" t="s">
        <v>889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888</v>
      </c>
      <c r="F422" s="160">
        <v>25459</v>
      </c>
      <c r="G422" s="160"/>
      <c r="H422" s="160" t="s">
        <v>852</v>
      </c>
      <c r="I422" s="160" t="s">
        <v>890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197</v>
      </c>
      <c r="F423" s="160">
        <v>25460</v>
      </c>
      <c r="G423" s="160"/>
      <c r="H423" s="160" t="s">
        <v>852</v>
      </c>
      <c r="I423" s="160" t="s">
        <v>895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197</v>
      </c>
      <c r="F424" s="160">
        <v>25461</v>
      </c>
      <c r="G424" s="160"/>
      <c r="H424" s="160" t="s">
        <v>852</v>
      </c>
      <c r="I424" s="160" t="s">
        <v>899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197</v>
      </c>
      <c r="F425" s="160">
        <v>25462</v>
      </c>
      <c r="G425" s="160"/>
      <c r="H425" s="160" t="s">
        <v>852</v>
      </c>
      <c r="I425" s="160" t="s">
        <v>896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197</v>
      </c>
      <c r="F426" s="160">
        <v>25463</v>
      </c>
      <c r="G426" s="160"/>
      <c r="H426" s="160" t="s">
        <v>852</v>
      </c>
      <c r="I426" s="160" t="s">
        <v>897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197</v>
      </c>
      <c r="F427" s="160">
        <v>25464</v>
      </c>
      <c r="G427" s="160"/>
      <c r="H427" s="160" t="s">
        <v>852</v>
      </c>
      <c r="I427" s="160" t="s">
        <v>898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878</v>
      </c>
      <c r="F428" s="160">
        <v>25466</v>
      </c>
      <c r="G428" s="160"/>
      <c r="H428" s="160" t="s">
        <v>852</v>
      </c>
      <c r="I428" s="160" t="s">
        <v>879</v>
      </c>
      <c r="J428" s="160">
        <v>4</v>
      </c>
      <c r="K428" s="163">
        <v>1.6</v>
      </c>
      <c r="L428" s="200" t="s">
        <v>313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887</v>
      </c>
      <c r="F429" s="160">
        <v>25467</v>
      </c>
      <c r="G429" s="160"/>
      <c r="H429" s="160" t="s">
        <v>852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891</v>
      </c>
      <c r="F430" s="160">
        <v>25468</v>
      </c>
      <c r="G430" s="160"/>
      <c r="H430" s="160" t="s">
        <v>852</v>
      </c>
      <c r="I430" s="160" t="s">
        <v>892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891</v>
      </c>
      <c r="F431" s="160">
        <v>25469</v>
      </c>
      <c r="G431" s="160"/>
      <c r="H431" s="160" t="s">
        <v>852</v>
      </c>
      <c r="I431" s="160" t="s">
        <v>893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891</v>
      </c>
      <c r="F432" s="160">
        <v>25470</v>
      </c>
      <c r="G432" s="160"/>
      <c r="H432" s="160" t="s">
        <v>852</v>
      </c>
      <c r="I432" s="160" t="s">
        <v>894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810</v>
      </c>
      <c r="F433" s="152">
        <v>25471</v>
      </c>
      <c r="G433" s="152"/>
      <c r="H433" s="152" t="s">
        <v>809</v>
      </c>
      <c r="I433" s="152" t="s">
        <v>810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811</v>
      </c>
      <c r="F434" s="152">
        <v>25472</v>
      </c>
      <c r="G434" s="152"/>
      <c r="H434" s="152" t="s">
        <v>809</v>
      </c>
      <c r="I434" s="152" t="s">
        <v>812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820</v>
      </c>
      <c r="F435" s="152">
        <v>25473</v>
      </c>
      <c r="G435" s="152"/>
      <c r="H435" s="152" t="s">
        <v>809</v>
      </c>
      <c r="I435" s="152" t="s">
        <v>820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821</v>
      </c>
      <c r="F436" s="152">
        <v>25474</v>
      </c>
      <c r="G436" s="152"/>
      <c r="H436" s="152" t="s">
        <v>809</v>
      </c>
      <c r="I436" s="152" t="s">
        <v>822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821</v>
      </c>
      <c r="F437" s="152">
        <v>25475</v>
      </c>
      <c r="G437" s="152"/>
      <c r="H437" s="152" t="s">
        <v>809</v>
      </c>
      <c r="I437" s="152" t="s">
        <v>826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821</v>
      </c>
      <c r="F438" s="152">
        <v>25476</v>
      </c>
      <c r="G438" s="152"/>
      <c r="H438" s="152" t="s">
        <v>809</v>
      </c>
      <c r="I438" s="152" t="s">
        <v>827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821</v>
      </c>
      <c r="F439" s="152">
        <v>25477</v>
      </c>
      <c r="G439" s="152"/>
      <c r="H439" s="152" t="s">
        <v>809</v>
      </c>
      <c r="I439" s="152" t="s">
        <v>823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821</v>
      </c>
      <c r="F440" s="152">
        <v>25478</v>
      </c>
      <c r="G440" s="152"/>
      <c r="H440" s="152" t="s">
        <v>809</v>
      </c>
      <c r="I440" s="152" t="s">
        <v>824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821</v>
      </c>
      <c r="F441" s="152">
        <v>25479</v>
      </c>
      <c r="G441" s="152"/>
      <c r="H441" s="152" t="s">
        <v>809</v>
      </c>
      <c r="I441" s="152" t="s">
        <v>825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828</v>
      </c>
      <c r="F442" s="152">
        <v>25480</v>
      </c>
      <c r="G442" s="152"/>
      <c r="H442" s="152" t="s">
        <v>809</v>
      </c>
      <c r="I442" s="152" t="s">
        <v>828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829</v>
      </c>
      <c r="F443" s="152">
        <v>25484</v>
      </c>
      <c r="G443" s="152"/>
      <c r="H443" s="152" t="s">
        <v>809</v>
      </c>
      <c r="I443" s="152" t="s">
        <v>830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829</v>
      </c>
      <c r="F444" s="152">
        <v>25485</v>
      </c>
      <c r="G444" s="152"/>
      <c r="H444" s="152" t="s">
        <v>809</v>
      </c>
      <c r="I444" s="152" t="s">
        <v>831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829</v>
      </c>
      <c r="F445" s="152">
        <v>25486</v>
      </c>
      <c r="G445" s="152"/>
      <c r="H445" s="152" t="s">
        <v>809</v>
      </c>
      <c r="I445" s="152" t="s">
        <v>832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833</v>
      </c>
      <c r="F446" s="152">
        <v>25487</v>
      </c>
      <c r="G446" s="152"/>
      <c r="H446" s="152" t="s">
        <v>809</v>
      </c>
      <c r="I446" s="152" t="s">
        <v>833</v>
      </c>
      <c r="J446" s="152">
        <v>4</v>
      </c>
      <c r="K446" s="153">
        <v>1.1000000000000001</v>
      </c>
      <c r="L446" s="197" t="s">
        <v>313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834</v>
      </c>
      <c r="F447" s="152">
        <v>25488</v>
      </c>
      <c r="G447" s="152"/>
      <c r="H447" s="152" t="s">
        <v>809</v>
      </c>
      <c r="I447" s="152" t="s">
        <v>835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834</v>
      </c>
      <c r="F448" s="152">
        <v>25489</v>
      </c>
      <c r="G448" s="152"/>
      <c r="H448" s="152" t="s">
        <v>809</v>
      </c>
      <c r="I448" s="152" t="s">
        <v>836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837</v>
      </c>
      <c r="F449" s="152">
        <v>25490</v>
      </c>
      <c r="G449" s="152"/>
      <c r="H449" s="152" t="s">
        <v>809</v>
      </c>
      <c r="I449" s="152" t="s">
        <v>837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838</v>
      </c>
      <c r="F450" s="152">
        <v>25491</v>
      </c>
      <c r="G450" s="152"/>
      <c r="H450" s="152" t="s">
        <v>809</v>
      </c>
      <c r="I450" s="152" t="s">
        <v>838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811</v>
      </c>
      <c r="F451" s="152">
        <v>25495</v>
      </c>
      <c r="G451" s="152"/>
      <c r="H451" s="152" t="s">
        <v>809</v>
      </c>
      <c r="I451" s="152" t="s">
        <v>813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811</v>
      </c>
      <c r="F452" s="152">
        <v>25496</v>
      </c>
      <c r="G452" s="152"/>
      <c r="H452" s="152" t="s">
        <v>809</v>
      </c>
      <c r="I452" s="152" t="s">
        <v>814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811</v>
      </c>
      <c r="F453" s="152">
        <v>25497</v>
      </c>
      <c r="G453" s="152"/>
      <c r="H453" s="152" t="s">
        <v>809</v>
      </c>
      <c r="I453" s="152" t="s">
        <v>815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816</v>
      </c>
      <c r="F454" s="152">
        <v>25498</v>
      </c>
      <c r="G454" s="152"/>
      <c r="H454" s="152" t="s">
        <v>809</v>
      </c>
      <c r="I454" s="152" t="s">
        <v>817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816</v>
      </c>
      <c r="F455" s="152">
        <v>25499</v>
      </c>
      <c r="G455" s="152"/>
      <c r="H455" s="152" t="s">
        <v>809</v>
      </c>
      <c r="I455" s="152" t="s">
        <v>818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816</v>
      </c>
      <c r="F456" s="152">
        <v>25500</v>
      </c>
      <c r="G456" s="152"/>
      <c r="H456" s="152" t="s">
        <v>809</v>
      </c>
      <c r="I456" s="152" t="s">
        <v>819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189</v>
      </c>
      <c r="F457" s="160">
        <v>25501</v>
      </c>
      <c r="G457" s="160"/>
      <c r="H457" s="160" t="s">
        <v>852</v>
      </c>
      <c r="I457" s="179" t="s">
        <v>853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699</v>
      </c>
      <c r="F458" s="160">
        <v>25502</v>
      </c>
      <c r="G458" s="160"/>
      <c r="H458" s="160" t="s">
        <v>852</v>
      </c>
      <c r="I458" s="160" t="s">
        <v>700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708</v>
      </c>
      <c r="F459" s="160">
        <v>25503</v>
      </c>
      <c r="G459" s="160"/>
      <c r="H459" s="160" t="s">
        <v>852</v>
      </c>
      <c r="I459" s="160" t="s">
        <v>709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300</v>
      </c>
      <c r="F460" s="162">
        <v>25504</v>
      </c>
      <c r="G460" s="162"/>
      <c r="H460" s="162" t="s">
        <v>242</v>
      </c>
      <c r="I460" s="152" t="s">
        <v>303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311</v>
      </c>
      <c r="F461" s="162">
        <v>25505</v>
      </c>
      <c r="G461" s="162"/>
      <c r="H461" s="162" t="s">
        <v>242</v>
      </c>
      <c r="I461" s="152" t="s">
        <v>312</v>
      </c>
      <c r="J461" s="152">
        <v>4</v>
      </c>
      <c r="K461" s="163">
        <v>1.3</v>
      </c>
      <c r="L461" s="197" t="s">
        <v>313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311</v>
      </c>
      <c r="F462" s="162">
        <v>25506</v>
      </c>
      <c r="G462" s="162"/>
      <c r="H462" s="162" t="s">
        <v>242</v>
      </c>
      <c r="I462" s="152" t="s">
        <v>314</v>
      </c>
      <c r="J462" s="152">
        <v>4</v>
      </c>
      <c r="K462" s="163">
        <v>1.3</v>
      </c>
      <c r="L462" s="197" t="s">
        <v>313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444</v>
      </c>
      <c r="F463" s="162">
        <v>25507</v>
      </c>
      <c r="G463" s="162"/>
      <c r="H463" s="162" t="s">
        <v>377</v>
      </c>
      <c r="I463" s="152" t="s">
        <v>450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533</v>
      </c>
      <c r="F464" s="162">
        <v>25508</v>
      </c>
      <c r="G464" s="162"/>
      <c r="H464" s="162" t="s">
        <v>483</v>
      </c>
      <c r="I464" s="177" t="s">
        <v>534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661</v>
      </c>
      <c r="F465" s="178">
        <v>25509</v>
      </c>
      <c r="G465" s="178"/>
      <c r="H465" s="178" t="s">
        <v>623</v>
      </c>
      <c r="I465" s="177" t="s">
        <v>662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661</v>
      </c>
      <c r="F466" s="178">
        <v>25510</v>
      </c>
      <c r="G466" s="178"/>
      <c r="H466" s="178" t="s">
        <v>623</v>
      </c>
      <c r="I466" s="177" t="s">
        <v>663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661</v>
      </c>
      <c r="F467" s="178">
        <v>25511</v>
      </c>
      <c r="G467" s="178"/>
      <c r="H467" s="178" t="s">
        <v>623</v>
      </c>
      <c r="I467" s="177" t="s">
        <v>664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665</v>
      </c>
      <c r="F468" s="178">
        <v>25512</v>
      </c>
      <c r="G468" s="178"/>
      <c r="H468" s="178" t="s">
        <v>623</v>
      </c>
      <c r="I468" s="177" t="s">
        <v>666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667</v>
      </c>
      <c r="F469" s="178">
        <v>25513</v>
      </c>
      <c r="G469" s="178"/>
      <c r="H469" s="178" t="s">
        <v>623</v>
      </c>
      <c r="I469" s="177" t="s">
        <v>668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667</v>
      </c>
      <c r="F470" s="178">
        <v>25514</v>
      </c>
      <c r="G470" s="178"/>
      <c r="H470" s="178" t="s">
        <v>623</v>
      </c>
      <c r="I470" s="177" t="s">
        <v>669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667</v>
      </c>
      <c r="F471" s="178">
        <v>25515</v>
      </c>
      <c r="G471" s="178"/>
      <c r="H471" s="178" t="s">
        <v>623</v>
      </c>
      <c r="I471" s="177" t="s">
        <v>670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667</v>
      </c>
      <c r="F472" s="178">
        <v>25516</v>
      </c>
      <c r="G472" s="178"/>
      <c r="H472" s="178" t="s">
        <v>623</v>
      </c>
      <c r="I472" s="177" t="s">
        <v>671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667</v>
      </c>
      <c r="F473" s="178">
        <v>25517</v>
      </c>
      <c r="G473" s="178"/>
      <c r="H473" s="178" t="s">
        <v>623</v>
      </c>
      <c r="I473" s="177" t="s">
        <v>672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667</v>
      </c>
      <c r="F474" s="178">
        <v>25518</v>
      </c>
      <c r="G474" s="178"/>
      <c r="H474" s="178" t="s">
        <v>623</v>
      </c>
      <c r="I474" s="177" t="s">
        <v>673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674</v>
      </c>
      <c r="F475" s="178">
        <v>25519</v>
      </c>
      <c r="G475" s="178"/>
      <c r="H475" s="178" t="s">
        <v>623</v>
      </c>
      <c r="I475" s="177" t="s">
        <v>675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676</v>
      </c>
      <c r="F476" s="178">
        <v>25520</v>
      </c>
      <c r="G476" s="178"/>
      <c r="H476" s="178" t="s">
        <v>623</v>
      </c>
      <c r="I476" s="177" t="s">
        <v>677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676</v>
      </c>
      <c r="F477" s="178">
        <v>25521</v>
      </c>
      <c r="G477" s="178"/>
      <c r="H477" s="178" t="s">
        <v>623</v>
      </c>
      <c r="I477" s="177" t="s">
        <v>678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679</v>
      </c>
      <c r="F478" s="178">
        <v>25522</v>
      </c>
      <c r="G478" s="178"/>
      <c r="H478" s="178" t="s">
        <v>623</v>
      </c>
      <c r="I478" s="177" t="s">
        <v>680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679</v>
      </c>
      <c r="F479" s="178">
        <v>25523</v>
      </c>
      <c r="G479" s="178"/>
      <c r="H479" s="178" t="s">
        <v>623</v>
      </c>
      <c r="I479" s="177" t="s">
        <v>681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679</v>
      </c>
      <c r="F480" s="178">
        <v>25524</v>
      </c>
      <c r="G480" s="178"/>
      <c r="H480" s="178" t="s">
        <v>623</v>
      </c>
      <c r="I480" s="177" t="s">
        <v>682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683</v>
      </c>
      <c r="F481" s="178">
        <v>25525</v>
      </c>
      <c r="G481" s="178"/>
      <c r="H481" s="178" t="s">
        <v>623</v>
      </c>
      <c r="I481" s="177" t="s">
        <v>684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689</v>
      </c>
      <c r="F482" s="162">
        <v>25526</v>
      </c>
      <c r="G482" s="162"/>
      <c r="H482" s="162" t="s">
        <v>685</v>
      </c>
      <c r="I482" s="152" t="s">
        <v>690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689</v>
      </c>
      <c r="F483" s="162">
        <v>25527</v>
      </c>
      <c r="G483" s="162"/>
      <c r="H483" s="162" t="s">
        <v>685</v>
      </c>
      <c r="I483" s="152" t="s">
        <v>691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696</v>
      </c>
      <c r="F484" s="162">
        <v>25528</v>
      </c>
      <c r="G484" s="162"/>
      <c r="H484" s="162" t="s">
        <v>852</v>
      </c>
      <c r="I484" s="152" t="s">
        <v>697</v>
      </c>
      <c r="J484" s="152">
        <v>4</v>
      </c>
      <c r="K484" s="153">
        <v>1.1000000000000001</v>
      </c>
      <c r="L484" s="197" t="s">
        <v>313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696</v>
      </c>
      <c r="F485" s="162">
        <v>25529</v>
      </c>
      <c r="G485" s="162"/>
      <c r="H485" s="162" t="s">
        <v>852</v>
      </c>
      <c r="I485" s="152" t="s">
        <v>698</v>
      </c>
      <c r="J485" s="152">
        <v>4</v>
      </c>
      <c r="K485" s="153">
        <v>1.1000000000000001</v>
      </c>
      <c r="L485" s="197" t="s">
        <v>313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704</v>
      </c>
      <c r="F486" s="162">
        <v>25530</v>
      </c>
      <c r="G486" s="162"/>
      <c r="H486" s="162" t="s">
        <v>852</v>
      </c>
      <c r="I486" s="152" t="s">
        <v>705</v>
      </c>
      <c r="J486" s="152">
        <v>4</v>
      </c>
      <c r="K486" s="153">
        <v>1.1000000000000001</v>
      </c>
      <c r="L486" s="197" t="s">
        <v>313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624</v>
      </c>
      <c r="F487" s="175">
        <v>25531</v>
      </c>
      <c r="G487" s="175"/>
      <c r="H487" s="175" t="s">
        <v>623</v>
      </c>
      <c r="I487" s="174" t="s">
        <v>625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854</v>
      </c>
      <c r="F488" s="162">
        <v>25532</v>
      </c>
      <c r="G488" s="162"/>
      <c r="H488" s="162" t="s">
        <v>852</v>
      </c>
      <c r="I488" s="160" t="s">
        <v>855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854</v>
      </c>
      <c r="F489" s="162">
        <v>25533</v>
      </c>
      <c r="G489" s="162"/>
      <c r="H489" s="162" t="s">
        <v>852</v>
      </c>
      <c r="I489" s="160" t="s">
        <v>856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854</v>
      </c>
      <c r="F490" s="162">
        <v>25534</v>
      </c>
      <c r="G490" s="162"/>
      <c r="H490" s="162" t="s">
        <v>852</v>
      </c>
      <c r="I490" s="160" t="s">
        <v>859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854</v>
      </c>
      <c r="F491" s="162">
        <v>25535</v>
      </c>
      <c r="G491" s="162"/>
      <c r="H491" s="162" t="s">
        <v>852</v>
      </c>
      <c r="I491" s="160" t="s">
        <v>860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854</v>
      </c>
      <c r="F492" s="162">
        <v>25536</v>
      </c>
      <c r="G492" s="162"/>
      <c r="H492" s="162" t="s">
        <v>852</v>
      </c>
      <c r="I492" s="160" t="s">
        <v>863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854</v>
      </c>
      <c r="F493" s="162">
        <v>25537</v>
      </c>
      <c r="G493" s="162"/>
      <c r="H493" s="162" t="s">
        <v>852</v>
      </c>
      <c r="I493" s="160" t="s">
        <v>864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872</v>
      </c>
      <c r="F494" s="162">
        <v>25538</v>
      </c>
      <c r="G494" s="162"/>
      <c r="H494" s="162" t="s">
        <v>852</v>
      </c>
      <c r="I494" s="160" t="s">
        <v>873</v>
      </c>
      <c r="J494" s="160">
        <v>4</v>
      </c>
      <c r="K494" s="163">
        <v>1.6</v>
      </c>
      <c r="L494" s="200" t="s">
        <v>313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874</v>
      </c>
      <c r="F495" s="162">
        <v>25539</v>
      </c>
      <c r="G495" s="162"/>
      <c r="H495" s="162" t="s">
        <v>852</v>
      </c>
      <c r="I495" s="160" t="s">
        <v>875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874</v>
      </c>
      <c r="F496" s="162">
        <v>25540</v>
      </c>
      <c r="G496" s="162"/>
      <c r="H496" s="162" t="s">
        <v>852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874</v>
      </c>
      <c r="F497" s="162">
        <v>25541</v>
      </c>
      <c r="G497" s="162"/>
      <c r="H497" s="162" t="s">
        <v>852</v>
      </c>
      <c r="I497" s="160" t="s">
        <v>877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907</v>
      </c>
      <c r="C1" t="s">
        <v>33</v>
      </c>
      <c r="D1" t="s">
        <v>239</v>
      </c>
      <c r="E1" t="s">
        <v>906</v>
      </c>
      <c r="F1" t="s">
        <v>905</v>
      </c>
      <c r="G1" t="s">
        <v>911</v>
      </c>
      <c r="H1" t="s">
        <v>904</v>
      </c>
      <c r="I1" t="s">
        <v>903</v>
      </c>
      <c r="J1" t="s">
        <v>9</v>
      </c>
      <c r="N1" t="s">
        <v>33</v>
      </c>
      <c r="P1" t="s">
        <v>914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915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916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172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9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1"/>
      <c r="X6" s="13"/>
    </row>
    <row r="7" spans="1:24" ht="15.75" thickBot="1" x14ac:dyDescent="0.3">
      <c r="A7" s="14"/>
      <c r="B7" s="20" t="s">
        <v>165</v>
      </c>
      <c r="C7" s="56" t="s">
        <v>166</v>
      </c>
      <c r="D7" s="11"/>
      <c r="E7" s="54"/>
      <c r="F7" s="55" t="s">
        <v>169</v>
      </c>
      <c r="G7" s="55"/>
      <c r="H7" s="412" t="s">
        <v>171</v>
      </c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3"/>
      <c r="F8" s="414"/>
      <c r="G8" s="414">
        <f>IF(ISERROR(VLOOKUP($D$5,Crebolijst!$A:$C,3,0)),0,VLOOKUP($D$5,Crebolijst!$A:$C,3,0))</f>
        <v>0</v>
      </c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  <c r="X8" s="13"/>
    </row>
    <row r="9" spans="1:24" ht="15.75" thickBot="1" x14ac:dyDescent="0.3">
      <c r="A9" s="14"/>
      <c r="B9" s="9" t="s">
        <v>167</v>
      </c>
      <c r="C9" s="9" t="s">
        <v>168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6" t="s">
        <v>170</v>
      </c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8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164</v>
      </c>
      <c r="C12" s="17"/>
      <c r="D12" s="11"/>
      <c r="E12" s="416" t="s">
        <v>10</v>
      </c>
      <c r="F12" s="417"/>
      <c r="G12" s="418"/>
      <c r="H12" s="23"/>
      <c r="I12" s="419" t="s">
        <v>11</v>
      </c>
      <c r="J12" s="420"/>
      <c r="K12" s="421"/>
      <c r="L12" s="23"/>
      <c r="M12" s="419" t="s">
        <v>12</v>
      </c>
      <c r="N12" s="420"/>
      <c r="O12" s="421"/>
      <c r="P12" s="16"/>
      <c r="Q12" s="419" t="s">
        <v>15</v>
      </c>
      <c r="R12" s="420"/>
      <c r="S12" s="421"/>
      <c r="T12" s="16"/>
      <c r="U12" s="416" t="s">
        <v>4</v>
      </c>
      <c r="V12" s="417"/>
      <c r="W12" s="418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FA3FFWUC75VM-200-622</_dlc_DocId>
    <_dlc_DocIdUrl xmlns="826a45a5-7029-484a-9cf3-b835024adcd4">
      <Url>https://www.mijnlentiz.nl/scholen/lifecollege/MBO/fov/_layouts/DocIdRedir.aspx?ID=FA3FFWUC75VM-200-622</Url>
      <Description>FA3FFWUC75VM-200-622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0FB24DD3-9A66-4C1A-8790-A4EA306AB74A}"/>
</file>

<file path=customXml/itemProps4.xml><?xml version="1.0" encoding="utf-8"?>
<ds:datastoreItem xmlns:ds="http://schemas.openxmlformats.org/officeDocument/2006/customXml" ds:itemID="{E48380E6-C090-4FE0-8EE1-250E4C42F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2018-05-24T13:15:04Z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a67bc62e-8e6b-4f34-acc9-f29dd9def725</vt:lpwstr>
  </property>
</Properties>
</file>