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.sharepoint.com/sites/scholen_lifecollege_mbo_fov/Gedeelde documenten/Opleidingplannen LIFE College/2020-2021/Leerjaar 1/"/>
    </mc:Choice>
  </mc:AlternateContent>
  <xr:revisionPtr revIDLastSave="182" documentId="8_{8EE1910E-0877-4545-ACF8-B97B47B72DBA}" xr6:coauthVersionLast="45" xr6:coauthVersionMax="45" xr10:uidLastSave="{D8619BA1-9C9E-4911-B76E-DF28114F813B}"/>
  <bookViews>
    <workbookView xWindow="-108" yWindow="-108" windowWidth="19416" windowHeight="10560" tabRatio="855" firstSheet="1" activeTab="1" xr2:uid="{00000000-000D-0000-FFFF-FFFF00000000}"/>
  </bookViews>
  <sheets>
    <sheet name="Opleidingseis" sheetId="10" state="hidden" r:id="rId1"/>
    <sheet name="Examenprogramma" sheetId="14" r:id="rId2"/>
    <sheet name="Crebolijst" sheetId="16" state="hidden" r:id="rId3"/>
    <sheet name="Variabelen" sheetId="8" state="hidden" r:id="rId4"/>
    <sheet name="db_crebolijst_all" sheetId="24" state="hidden" r:id="rId5"/>
    <sheet name="db_duur" sheetId="23" state="hidden" r:id="rId6"/>
    <sheet name="Blad1" sheetId="17" state="hidden" r:id="rId7"/>
  </sheets>
  <definedNames>
    <definedName name="_xlnm._FilterDatabase" localSheetId="2" hidden="1">Crebolijst!$A$1:$M$1</definedName>
    <definedName name="_xlnm._FilterDatabase" localSheetId="4" hidden="1">db_crebolijst_all!$A$2:$AW$497</definedName>
    <definedName name="_xlnm.Print_Area" localSheetId="4">db_crebolijst_all!$C$2:$N$497</definedName>
    <definedName name="_xlnm.Print_Area" localSheetId="1">Examenprogramma!$A$1:$F$30</definedName>
    <definedName name="_xlnm.Print_Area" localSheetId="0">Opleidingseis!$A$1:$Y$68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Examenprogramma!$A$12:$A$24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4" l="1"/>
  <c r="B8" i="14"/>
  <c r="B7" i="14"/>
  <c r="B6" i="14"/>
  <c r="B5" i="14"/>
  <c r="B4" i="14"/>
  <c r="B2" i="14"/>
  <c r="O43" i="10" l="1"/>
  <c r="K41" i="10"/>
  <c r="S45" i="10"/>
  <c r="S29" i="10"/>
  <c r="O27" i="10"/>
  <c r="K25" i="10"/>
  <c r="G42" i="16" l="1"/>
  <c r="B3" i="1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A81" i="24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K12" i="10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B3" i="23"/>
  <c r="B2" i="23"/>
  <c r="G21" i="10"/>
  <c r="K68" i="10"/>
  <c r="K67" i="10"/>
  <c r="K66" i="10"/>
  <c r="B16" i="17"/>
  <c r="R15" i="17"/>
  <c r="N15" i="17"/>
  <c r="J15" i="17"/>
  <c r="F15" i="17"/>
  <c r="V14" i="17"/>
  <c r="V13" i="17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/>
  <c r="A65" i="16"/>
  <c r="C11" i="8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7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C37" i="8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O37" i="10"/>
  <c r="K37" i="10"/>
  <c r="G37" i="10"/>
  <c r="S21" i="10"/>
  <c r="O21" i="10"/>
  <c r="K21" i="10"/>
  <c r="K53" i="10" s="1"/>
  <c r="G12" i="10"/>
  <c r="S12" i="10"/>
  <c r="O12" i="10"/>
  <c r="S53" i="10"/>
  <c r="M64" i="16" l="1"/>
  <c r="M10" i="16"/>
  <c r="M15" i="16"/>
  <c r="G53" i="10"/>
  <c r="M39" i="16"/>
  <c r="M61" i="16"/>
  <c r="W21" i="10"/>
  <c r="M66" i="16"/>
  <c r="M45" i="16"/>
  <c r="M55" i="16"/>
  <c r="G13" i="17"/>
  <c r="G14" i="17"/>
  <c r="M5" i="16"/>
  <c r="V15" i="17"/>
  <c r="W15" i="17" s="1"/>
  <c r="J5" i="23"/>
  <c r="M49" i="16"/>
  <c r="M21" i="16"/>
  <c r="M48" i="16"/>
  <c r="O53" i="10"/>
  <c r="W12" i="10"/>
  <c r="M54" i="16"/>
  <c r="M30" i="16"/>
  <c r="M14" i="16"/>
  <c r="J3" i="23"/>
  <c r="O56" i="10"/>
  <c r="S47" i="10"/>
  <c r="W14" i="17"/>
  <c r="M57" i="16"/>
  <c r="M53" i="16"/>
  <c r="M33" i="16"/>
  <c r="M29" i="16"/>
  <c r="M25" i="16"/>
  <c r="M9" i="16"/>
  <c r="W37" i="10"/>
  <c r="M8" i="16"/>
  <c r="M59" i="16"/>
  <c r="M26" i="16"/>
  <c r="M17" i="16"/>
  <c r="M13" i="16"/>
  <c r="M7" i="16"/>
  <c r="M34" i="16"/>
  <c r="M23" i="16"/>
  <c r="M41" i="16"/>
  <c r="M43" i="16"/>
  <c r="M56" i="16"/>
  <c r="M32" i="16"/>
  <c r="M16" i="16"/>
  <c r="M31" i="16"/>
  <c r="M58" i="16"/>
  <c r="M18" i="16"/>
  <c r="M40" i="16"/>
  <c r="G8" i="17"/>
  <c r="M65" i="16"/>
  <c r="M24" i="16"/>
  <c r="M38" i="16"/>
  <c r="M50" i="16"/>
  <c r="M35" i="16"/>
  <c r="M68" i="16"/>
  <c r="M63" i="16"/>
  <c r="M51" i="16"/>
  <c r="M47" i="16"/>
  <c r="M27" i="16"/>
  <c r="M19" i="16"/>
  <c r="M11" i="16"/>
  <c r="M3" i="16"/>
  <c r="W13" i="17"/>
  <c r="W10" i="10"/>
  <c r="W11" i="10"/>
  <c r="M4" i="16"/>
  <c r="M20" i="16"/>
  <c r="M44" i="16"/>
  <c r="M60" i="16"/>
  <c r="M42" i="16"/>
  <c r="M37" i="16"/>
  <c r="M36" i="16"/>
  <c r="M6" i="16"/>
  <c r="M22" i="16"/>
  <c r="M46" i="16"/>
  <c r="M62" i="16"/>
  <c r="M12" i="16"/>
  <c r="M28" i="16"/>
  <c r="M52" i="16"/>
  <c r="M2" i="16"/>
  <c r="W53" i="10" l="1"/>
  <c r="G39" i="10"/>
  <c r="W45" i="10" s="1"/>
  <c r="S56" i="10"/>
  <c r="O55" i="10"/>
  <c r="O62" i="10" s="1"/>
  <c r="K56" i="10"/>
  <c r="K47" i="10"/>
  <c r="O47" i="10"/>
  <c r="F18" i="10"/>
  <c r="F34" i="10"/>
  <c r="O31" i="10" l="1"/>
  <c r="O58" i="10"/>
  <c r="O60" i="10"/>
  <c r="G56" i="10"/>
  <c r="W56" i="10" s="1"/>
  <c r="G47" i="10"/>
  <c r="W47" i="10" s="1"/>
  <c r="F50" i="10"/>
  <c r="G23" i="10" l="1"/>
  <c r="K55" i="10"/>
  <c r="K31" i="10"/>
  <c r="S55" i="10"/>
  <c r="S31" i="10"/>
  <c r="G55" i="10" l="1"/>
  <c r="G58" i="10" s="1"/>
  <c r="W29" i="10"/>
  <c r="W31" i="10" s="1"/>
  <c r="G31" i="10"/>
  <c r="K60" i="10"/>
  <c r="K62" i="10"/>
  <c r="K58" i="10"/>
  <c r="S62" i="10"/>
  <c r="S60" i="10"/>
  <c r="S58" i="10"/>
  <c r="W55" i="10" l="1"/>
  <c r="G62" i="10"/>
  <c r="W62" i="10" s="1"/>
  <c r="G60" i="10"/>
  <c r="W60" i="10" s="1"/>
  <c r="W58" i="10"/>
  <c r="W5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sharedStrings.xml><?xml version="1.0" encoding="utf-8"?>
<sst xmlns="http://schemas.openxmlformats.org/spreadsheetml/2006/main" count="3031" uniqueCount="908">
  <si>
    <t>Cohort:</t>
  </si>
  <si>
    <t>Naam opleiding:</t>
  </si>
  <si>
    <t>2020-2021</t>
  </si>
  <si>
    <t>Voeding en kwaliteit</t>
  </si>
  <si>
    <t>Locatie:</t>
  </si>
  <si>
    <t>Duur:</t>
  </si>
  <si>
    <t>Crebonummer:</t>
  </si>
  <si>
    <t>Kwalificatiedossier (kwalificatie):</t>
  </si>
  <si>
    <t>MBO | LIFE College</t>
  </si>
  <si>
    <t>Voeding (Vakexpert voeding en kwaliteit)</t>
  </si>
  <si>
    <t>Leerweg:</t>
  </si>
  <si>
    <t>MBO niveau:</t>
  </si>
  <si>
    <t>BOL</t>
  </si>
  <si>
    <t>OPGEGEVEN WETTELIJKE UREN-EIS  VAN DE OPLEIDING</t>
  </si>
  <si>
    <t>Opslagpercentage</t>
  </si>
  <si>
    <t>1e jaar</t>
  </si>
  <si>
    <t>2e jaar</t>
  </si>
  <si>
    <t>3e jaar</t>
  </si>
  <si>
    <t>4e jaar</t>
  </si>
  <si>
    <t>TOTAAL</t>
  </si>
  <si>
    <t>BOT</t>
  </si>
  <si>
    <t>≥</t>
  </si>
  <si>
    <t>BPV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</si>
  <si>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</si>
  <si>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</si>
  <si>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</si>
  <si>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</si>
  <si>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</si>
  <si>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</si>
  <si>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</si>
  <si>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</si>
  <si>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</si>
  <si>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</si>
  <si>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</si>
  <si>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Examenprogramma</t>
  </si>
  <si>
    <t>Naam locatie:</t>
  </si>
  <si>
    <t>Uitvoering te: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</si>
  <si>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</si>
  <si>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</si>
  <si>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</si>
  <si>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</si>
  <si>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</si>
  <si>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</si>
  <si>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Nederlands lezen/luisteren</t>
  </si>
  <si>
    <t>Zie Referentiekader taal &amp; rekenen</t>
  </si>
  <si>
    <t>3F</t>
  </si>
  <si>
    <t>MBO 4: Eindcijfers Nederlandse taal en Engels ten minste 5 - 6 (in willekeurige volgorde). Cijfer voor rekenen telt niet mee voor het behalen van het diploma.</t>
  </si>
  <si>
    <t>120 minuten</t>
  </si>
  <si>
    <t>Nederlands schrijven</t>
  </si>
  <si>
    <t>60 minuten</t>
  </si>
  <si>
    <t>Nederlands spreken</t>
  </si>
  <si>
    <t>15 minuten</t>
  </si>
  <si>
    <t>Nederlands gesprekken voeren</t>
  </si>
  <si>
    <t>Engels lezen/luisteren</t>
  </si>
  <si>
    <t>Zie overzicht van taaleisen volgens CEF</t>
  </si>
  <si>
    <t>B1</t>
  </si>
  <si>
    <t>90 minuten</t>
  </si>
  <si>
    <t>Engels schrijven</t>
  </si>
  <si>
    <t>A2</t>
  </si>
  <si>
    <t>Engels spreken</t>
  </si>
  <si>
    <t>Engels gesprekken voeren</t>
  </si>
  <si>
    <t>Rekenen</t>
  </si>
  <si>
    <t>Loopbaan &amp; Burgerschap</t>
  </si>
  <si>
    <t>1 en 2</t>
  </si>
  <si>
    <t>1. Loopbaan, 2. Burgerschap; 
2.1 De politiek-juridische dimensie, 
2.2 De economische dimensie, 
2.3 De sociaal-maatschappelijke dimensie, 
2.4 De dimensie vitaal burgerschap</t>
  </si>
  <si>
    <t>Voldaan</t>
  </si>
  <si>
    <t>Voldoende</t>
  </si>
  <si>
    <t>Keuzede(e)l(en)</t>
  </si>
  <si>
    <t>Verwijzing naar beschrijving per individueel keuzedeel</t>
  </si>
  <si>
    <t>Het gemiddelde resultaat en minimaal de helft van de keuzedelen moet tenminste een 6 of een “voldoende” zijn. De omvang van het keuzedeel maakt daarbij niet uit. Een keuzedeelresultaat mag nooit lager zijn dan een 4.</t>
  </si>
  <si>
    <t>Beroepsproeve Vakexpert voeding en kwaliteit (context kwaliteitszorg)</t>
  </si>
  <si>
    <t>B1-K1 Zorgdragen voor voedsel 
P4-K1 Uitvoeren onderzoek naar voeding en voedsel</t>
  </si>
  <si>
    <t xml:space="preserve">B1-K1-W1 Draagt zorg voor de kwaliteit van het voedsel
B1-K1-W2 Draagt zorg voor voedselveiligheid
B1-K1-W3 Draagt zorg voor interne en externe informatieuitwisseling
P4-K1-W1 Stelt onderzoeksplan op_x000D_
P4-K1-W2 Voert onderzoeksplan uit en adviseert_x000D_
P4-K1-W3 Begeleidt bij de uitvoering van onderzoek_x000D_
</t>
  </si>
  <si>
    <t>Minimaal voldoende</t>
  </si>
  <si>
    <t>Minimaal 20 werkdagen</t>
  </si>
  <si>
    <t>Schiedam</t>
  </si>
  <si>
    <t>A.J. de Graaf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</si>
  <si>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</si>
  <si>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</si>
  <si>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</si>
  <si>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</si>
  <si>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</si>
  <si>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</si>
  <si>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</si>
  <si>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</si>
  <si>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</si>
  <si>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</si>
  <si>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</si>
  <si>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</si>
  <si>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</si>
  <si>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</si>
  <si>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</si>
  <si>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</si>
  <si>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</si>
  <si>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</si>
  <si>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</si>
  <si>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</si>
  <si>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</si>
  <si>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</si>
  <si>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</si>
  <si>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</si>
  <si>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</si>
  <si>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</si>
  <si>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</si>
  <si>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</si>
  <si>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</si>
  <si>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</si>
  <si>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</si>
  <si>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</si>
  <si>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</si>
  <si>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</si>
  <si>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</si>
  <si>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</si>
  <si>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</si>
  <si>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</si>
  <si>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</si>
  <si>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</si>
  <si>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</si>
  <si>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</si>
  <si>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</si>
  <si>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</si>
  <si>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</si>
  <si>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</si>
  <si>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</si>
  <si>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</si>
  <si>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</si>
  <si>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</si>
  <si>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</si>
  <si>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</si>
  <si>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</si>
  <si>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</si>
  <si>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</si>
  <si>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</si>
  <si>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</si>
  <si>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</si>
  <si>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</si>
  <si>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</si>
  <si>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</si>
  <si>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</si>
  <si>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</si>
  <si>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</si>
  <si>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</si>
  <si>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</si>
  <si>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</si>
  <si>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</si>
  <si>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</si>
  <si>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</si>
  <si>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</si>
  <si>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</si>
  <si>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</si>
  <si>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</si>
  <si>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</si>
  <si>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</si>
  <si>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</si>
  <si>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</si>
  <si>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</si>
  <si>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</si>
  <si>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</si>
  <si>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</si>
  <si>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</si>
  <si>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</si>
  <si>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</si>
  <si>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</si>
  <si>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</si>
  <si>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</si>
  <si>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</si>
  <si>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</si>
  <si>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</si>
  <si>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</si>
  <si>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</si>
  <si>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</si>
  <si>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</si>
  <si>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</si>
  <si>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</si>
  <si>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</si>
  <si>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</si>
  <si>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</si>
  <si>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</si>
  <si>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</si>
  <si>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</si>
  <si>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</si>
  <si>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</si>
  <si>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</si>
  <si>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</si>
  <si>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</si>
  <si>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</si>
  <si>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</si>
  <si>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</si>
  <si>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</si>
  <si>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</si>
  <si>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</si>
  <si>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</si>
  <si>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</si>
  <si>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</si>
  <si>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</si>
  <si>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</si>
  <si>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</si>
  <si>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</si>
  <si>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</si>
  <si>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</si>
  <si>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</si>
  <si>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</si>
  <si>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</si>
  <si>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</si>
  <si>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</si>
  <si>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</si>
  <si>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</si>
  <si>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</si>
  <si>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Locatie</t>
  </si>
  <si>
    <t>Leerjaar</t>
  </si>
  <si>
    <t>BBL</t>
  </si>
  <si>
    <t>MBO | Maasland</t>
  </si>
  <si>
    <t>MBO | Greenport</t>
  </si>
  <si>
    <t xml:space="preserve">Zak/slaag </t>
  </si>
  <si>
    <t>Verplicht examen voor ieder keuzedeel. Het resultaat heeft geen invloed op zak/slaagbeslissing.</t>
  </si>
  <si>
    <t>Totaal</t>
  </si>
  <si>
    <t>Examens</t>
  </si>
  <si>
    <t>Beroepsproeve</t>
  </si>
  <si>
    <t>Wettelijke vereiste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</si>
  <si>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</si>
  <si>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</si>
  <si>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</si>
  <si>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</si>
  <si>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</si>
  <si>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</si>
  <si>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</si>
  <si>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</si>
  <si>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</si>
  <si>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</si>
  <si>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</si>
  <si>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</si>
  <si>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</si>
  <si>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</si>
  <si>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</si>
  <si>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</si>
  <si>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</si>
  <si>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</si>
  <si>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</si>
  <si>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</si>
  <si>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</si>
  <si>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</si>
  <si>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</si>
  <si>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</si>
  <si>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</si>
  <si>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</si>
  <si>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</si>
  <si>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</si>
  <si>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</si>
  <si>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</si>
  <si>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</si>
  <si>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</si>
  <si>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</si>
  <si>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</si>
  <si>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</si>
  <si>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</si>
  <si>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</si>
  <si>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</si>
  <si>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</si>
  <si>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</si>
  <si>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</si>
  <si>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</si>
  <si>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</si>
  <si>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</si>
  <si>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</si>
  <si>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</si>
  <si>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</si>
  <si>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</si>
  <si>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</si>
  <si>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</si>
  <si>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</si>
  <si>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</si>
  <si>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</si>
  <si>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</si>
  <si>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</si>
  <si>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</si>
  <si>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</si>
  <si>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</si>
  <si>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</si>
  <si>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</si>
  <si>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</si>
  <si>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</si>
  <si>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</si>
  <si>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</si>
  <si>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</si>
  <si>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</si>
  <si>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</si>
  <si>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</si>
  <si>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</si>
  <si>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</si>
  <si>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</si>
  <si>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</si>
  <si>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</si>
  <si>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</si>
  <si>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</si>
  <si>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</si>
  <si>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</si>
  <si>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</si>
  <si>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</si>
  <si>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</si>
  <si>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</si>
  <si>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</si>
  <si>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</si>
  <si>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</si>
  <si>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</si>
  <si>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</si>
  <si>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</si>
  <si>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</si>
  <si>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</si>
  <si>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</si>
  <si>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</si>
  <si>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</si>
  <si>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</si>
  <si>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</si>
  <si>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</si>
  <si>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</si>
  <si>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</si>
  <si>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</si>
  <si>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</si>
  <si>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</si>
  <si>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</si>
  <si>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</si>
  <si>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</si>
  <si>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</si>
  <si>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</si>
  <si>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</si>
  <si>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</si>
  <si>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</si>
  <si>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</si>
  <si>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</si>
  <si>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</si>
  <si>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</si>
  <si>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</si>
  <si>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</si>
  <si>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</si>
  <si>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</si>
  <si>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</si>
  <si>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</si>
  <si>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</si>
  <si>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</si>
  <si>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</si>
  <si>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</si>
  <si>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</si>
  <si>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</si>
  <si>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</si>
  <si>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</si>
  <si>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</si>
  <si>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</si>
  <si>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</si>
  <si>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</si>
  <si>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</si>
  <si>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</si>
  <si>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</si>
  <si>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</si>
  <si>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</si>
  <si>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</si>
  <si>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</si>
  <si>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</si>
  <si>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</si>
  <si>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</si>
  <si>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</si>
  <si>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</si>
  <si>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</si>
  <si>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</si>
  <si>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</si>
  <si>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</si>
  <si>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</si>
  <si>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</si>
  <si>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</si>
  <si>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</si>
  <si>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</si>
  <si>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</si>
  <si>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</si>
  <si>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</si>
  <si>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</si>
  <si>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</si>
  <si>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</si>
  <si>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</si>
  <si>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</si>
  <si>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</si>
  <si>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</si>
  <si>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</si>
  <si>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</si>
  <si>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</si>
  <si>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</si>
  <si>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</si>
  <si>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</si>
  <si>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</si>
  <si>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</si>
  <si>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</si>
  <si>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</si>
  <si>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</si>
  <si>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</si>
  <si>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</si>
  <si>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</si>
  <si>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</si>
  <si>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</si>
  <si>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</si>
  <si>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</si>
  <si>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</si>
  <si>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</si>
  <si>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</si>
  <si>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</si>
  <si>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</si>
  <si>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</si>
  <si>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</si>
  <si>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</si>
  <si>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</si>
  <si>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</si>
  <si>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</si>
  <si>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</si>
  <si>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</si>
  <si>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</si>
  <si>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</si>
  <si>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</si>
  <si>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</si>
  <si>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</si>
  <si>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</si>
  <si>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</si>
  <si>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</si>
  <si>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</si>
  <si>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</si>
  <si>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</si>
  <si>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</si>
  <si>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</si>
  <si>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</si>
  <si>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</si>
  <si>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</si>
  <si>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</si>
  <si>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</si>
  <si>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</si>
  <si>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</si>
  <si>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</si>
  <si>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</si>
  <si>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</si>
  <si>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</si>
  <si>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</si>
  <si>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</si>
  <si>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</si>
  <si>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</si>
  <si>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</si>
  <si>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</si>
  <si>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</si>
  <si>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</si>
  <si>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</si>
  <si>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</si>
  <si>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</si>
  <si>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</si>
  <si>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</si>
  <si>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</si>
  <si>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</si>
  <si>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</si>
  <si>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</si>
  <si>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</si>
  <si>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</si>
  <si>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</si>
  <si>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</si>
  <si>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</si>
  <si>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</si>
  <si>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</si>
  <si>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</si>
  <si>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</si>
  <si>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</si>
  <si>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</si>
  <si>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</si>
  <si>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</si>
  <si>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</si>
  <si>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</si>
  <si>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</si>
  <si>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</si>
  <si>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</si>
  <si>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</si>
  <si>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</si>
  <si>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</si>
  <si>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</si>
  <si>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</si>
  <si>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</si>
  <si>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</si>
  <si>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</si>
  <si>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</si>
  <si>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</si>
  <si>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</si>
  <si>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</si>
  <si>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</si>
  <si>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</si>
  <si>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</si>
  <si>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</si>
  <si>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</si>
  <si>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</si>
  <si>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</si>
  <si>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</si>
  <si>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</si>
  <si>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</si>
  <si>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</si>
  <si>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</si>
  <si>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</si>
  <si>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</si>
  <si>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</si>
  <si>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</si>
  <si>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</si>
  <si>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</si>
  <si>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</si>
  <si>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</si>
  <si>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</si>
  <si>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</si>
  <si>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</si>
  <si>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</si>
  <si>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</si>
  <si>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</si>
  <si>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</si>
  <si>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</si>
  <si>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</si>
  <si>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</si>
  <si>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</si>
  <si>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</si>
  <si>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</si>
  <si>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</si>
  <si>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</si>
  <si>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</si>
  <si>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</si>
  <si>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</si>
  <si>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</si>
  <si>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</si>
  <si>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</si>
  <si>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</si>
  <si>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</si>
  <si>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</si>
  <si>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</si>
  <si>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</si>
  <si>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</si>
  <si>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</si>
  <si>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</si>
  <si>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</si>
  <si>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</si>
  <si>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</si>
  <si>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</si>
  <si>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</si>
  <si>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</si>
  <si>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</si>
  <si>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</si>
  <si>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</si>
  <si>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</si>
  <si>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</si>
  <si>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</si>
  <si>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</si>
  <si>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</si>
  <si>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</si>
  <si>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</si>
  <si>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</si>
  <si>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</si>
  <si>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</si>
  <si>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</si>
  <si>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</si>
  <si>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</si>
  <si>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</si>
  <si>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</si>
  <si>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</si>
  <si>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</si>
  <si>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</si>
  <si>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</si>
  <si>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</si>
  <si>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</si>
  <si>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</si>
  <si>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</si>
  <si>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</si>
  <si>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</si>
  <si>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</si>
  <si>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</si>
  <si>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</si>
  <si>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</si>
  <si>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</si>
  <si>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</si>
  <si>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</si>
  <si>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</si>
  <si>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</si>
  <si>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</si>
  <si>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</si>
  <si>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</si>
  <si>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</si>
  <si>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</si>
  <si>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</si>
  <si>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</si>
  <si>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</si>
  <si>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</si>
  <si>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</si>
  <si>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</si>
  <si>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</si>
  <si>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</si>
  <si>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</si>
  <si>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</si>
  <si>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</si>
  <si>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</si>
  <si>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</si>
  <si>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</si>
  <si>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</si>
  <si>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</si>
  <si>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</si>
  <si>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</si>
  <si>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</si>
  <si>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</si>
  <si>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</si>
  <si>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</si>
  <si>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</si>
  <si>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</si>
  <si>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</si>
  <si>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</si>
  <si>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</si>
  <si>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</si>
  <si>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</si>
  <si>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</si>
  <si>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</si>
  <si>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</si>
  <si>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</si>
  <si>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</si>
  <si>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</si>
  <si>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</si>
  <si>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</si>
  <si>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</si>
  <si>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</si>
  <si>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</si>
  <si>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</si>
  <si>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</si>
  <si>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</si>
  <si>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</si>
  <si>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</si>
  <si>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</si>
  <si>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</si>
  <si>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</si>
  <si>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</si>
  <si>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</si>
  <si>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</si>
  <si>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</si>
  <si>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</si>
  <si>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</si>
  <si>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</si>
  <si>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</si>
  <si>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</si>
  <si>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</si>
  <si>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</si>
  <si>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</si>
  <si>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</si>
  <si>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</si>
  <si>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</si>
  <si>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</si>
  <si>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</si>
  <si>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</si>
  <si>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</si>
  <si>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</si>
  <si>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</si>
  <si>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</si>
  <si>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</si>
  <si>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</si>
  <si>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</si>
  <si>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</si>
  <si>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</si>
  <si>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</si>
  <si>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</si>
  <si>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</si>
  <si>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</si>
  <si>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</si>
  <si>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</si>
  <si>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</si>
  <si>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</si>
  <si>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</si>
  <si>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</si>
  <si>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</si>
  <si>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</si>
  <si>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</si>
  <si>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</si>
  <si>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</si>
  <si>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</si>
  <si>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</si>
  <si>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</si>
  <si>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</si>
  <si>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</si>
  <si>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</si>
  <si>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</si>
  <si>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</si>
  <si>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</si>
  <si>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</si>
  <si>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</si>
  <si>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</si>
  <si>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</si>
  <si>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</si>
  <si>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</si>
  <si>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</si>
  <si>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</si>
  <si>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</si>
  <si>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</si>
  <si>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</si>
  <si>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</si>
  <si>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</si>
  <si>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</si>
  <si>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</si>
  <si>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</si>
  <si>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</si>
  <si>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</si>
  <si>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</si>
  <si>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</si>
  <si>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</si>
  <si>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</si>
  <si>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</si>
  <si>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</si>
  <si>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</si>
  <si>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</si>
  <si>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</si>
  <si>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</si>
  <si>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</si>
  <si>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</si>
  <si>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</si>
  <si>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</si>
  <si>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</si>
  <si>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</si>
  <si>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</si>
  <si>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</si>
  <si>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</si>
  <si>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</si>
  <si>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</si>
  <si>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</si>
  <si>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</si>
  <si>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</si>
  <si>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</si>
  <si>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</si>
  <si>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</si>
  <si>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</si>
  <si>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</si>
  <si>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</si>
  <si>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</si>
  <si>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</si>
  <si>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</si>
  <si>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</si>
  <si>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</si>
  <si>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</si>
  <si>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</si>
  <si>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</si>
  <si>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</si>
  <si>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</si>
  <si>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</si>
  <si>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</si>
  <si>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</si>
  <si>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</si>
  <si>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</si>
  <si>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</si>
  <si>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</si>
  <si>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</si>
  <si>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</si>
  <si>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</si>
  <si>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</si>
  <si>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</si>
  <si>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</si>
  <si>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</si>
  <si>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</si>
  <si>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</si>
  <si>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</si>
  <si>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</si>
  <si>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</si>
  <si>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</si>
  <si>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</si>
  <si>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</si>
  <si>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</si>
  <si>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</si>
  <si>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</si>
  <si>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</si>
  <si>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</si>
  <si>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</si>
  <si>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</si>
  <si>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</si>
  <si>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</si>
  <si>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</si>
  <si>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</si>
  <si>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</si>
  <si>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</si>
  <si>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</si>
  <si>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</si>
  <si>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</si>
  <si>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</si>
  <si>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</si>
  <si>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</si>
  <si>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</si>
  <si>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</si>
  <si>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</si>
  <si>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</si>
  <si>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</si>
  <si>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</si>
  <si>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</si>
  <si>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</si>
  <si>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</si>
  <si>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</si>
  <si>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</si>
  <si>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</si>
  <si>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</si>
  <si>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</si>
  <si>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</si>
  <si>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</si>
  <si>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</si>
  <si>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</si>
  <si>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</si>
  <si>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</si>
  <si>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</si>
  <si>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</si>
  <si>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</si>
  <si>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</si>
  <si>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</si>
  <si>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</si>
  <si>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</si>
  <si>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</si>
  <si>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</si>
  <si>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</si>
  <si>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</si>
  <si>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</si>
  <si>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</si>
  <si>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</si>
  <si>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</si>
  <si>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</si>
  <si>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</si>
  <si>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</si>
  <si>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</si>
  <si>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</si>
  <si>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</si>
  <si>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</si>
  <si>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</si>
  <si>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</si>
  <si>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</si>
  <si>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</si>
  <si>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</si>
  <si>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</si>
  <si>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</si>
  <si>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</si>
  <si>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</si>
  <si>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</si>
  <si>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</si>
  <si>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</si>
  <si>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</si>
  <si>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</si>
  <si>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</si>
  <si>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</si>
  <si>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</si>
  <si>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</si>
  <si>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</si>
  <si>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</si>
  <si>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</si>
  <si>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</si>
  <si>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</si>
  <si>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</si>
  <si>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</si>
  <si>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</si>
  <si>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</si>
  <si>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</si>
  <si>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</si>
  <si>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</si>
  <si>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</si>
  <si>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</si>
  <si>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</si>
  <si>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</si>
  <si>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</si>
  <si>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</si>
  <si>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</si>
  <si>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</si>
  <si>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</si>
  <si>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</si>
  <si>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</si>
  <si>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</si>
  <si>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</si>
  <si>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</si>
  <si>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</si>
  <si>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</si>
  <si>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</si>
  <si>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</si>
  <si>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</si>
  <si>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</si>
  <si>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</si>
  <si>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</si>
  <si>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</si>
  <si>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</si>
  <si>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</si>
  <si>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</si>
  <si>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</si>
  <si>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</si>
  <si>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</si>
  <si>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</si>
  <si>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</si>
  <si>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</si>
  <si>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</si>
  <si>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</si>
  <si>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</si>
  <si>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</si>
  <si>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</si>
  <si>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</si>
  <si>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</si>
  <si>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</si>
  <si>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</si>
  <si>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</si>
  <si>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</si>
  <si>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</si>
  <si>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</si>
  <si>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</si>
  <si>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</si>
  <si>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</si>
  <si>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</si>
  <si>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</si>
  <si>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</si>
  <si>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</si>
  <si>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</si>
  <si>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</si>
  <si>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</si>
  <si>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</si>
  <si>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</si>
  <si>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</si>
  <si>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MBO|Greenport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</si>
</sst>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  <numFmt numFmtId="168" formatCode="#,##0_ ;\-#,##0\ 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35" borderId="0" applyNumberFormat="0" applyBorder="0" applyAlignment="0" applyProtection="0"/>
    <xf numFmtId="0" fontId="29" fillId="39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13" borderId="23" applyNumberFormat="0" applyAlignment="0" applyProtection="0"/>
    <xf numFmtId="0" fontId="31" fillId="14" borderId="26" applyNumberFormat="0" applyAlignment="0" applyProtection="0"/>
    <xf numFmtId="0" fontId="32" fillId="0" borderId="25" applyNumberFormat="0" applyFill="0" applyAlignment="0" applyProtection="0"/>
    <xf numFmtId="0" fontId="33" fillId="9" borderId="0" applyNumberFormat="0" applyBorder="0" applyAlignment="0" applyProtection="0"/>
    <xf numFmtId="0" fontId="34" fillId="12" borderId="23" applyNumberFormat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9" fillId="15" borderId="27" applyNumberFormat="0" applyFont="0" applyAlignment="0" applyProtection="0"/>
    <xf numFmtId="0" fontId="40" fillId="10" borderId="0" applyNumberFormat="0" applyBorder="0" applyAlignment="0" applyProtection="0"/>
    <xf numFmtId="0" fontId="28" fillId="0" borderId="0"/>
    <xf numFmtId="0" fontId="24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13" borderId="24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9" xfId="0" applyFont="1" applyFill="1" applyBorder="1"/>
    <xf numFmtId="0" fontId="5" fillId="2" borderId="6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/>
    </xf>
    <xf numFmtId="0" fontId="14" fillId="4" borderId="0" xfId="0" applyFont="1" applyFill="1" applyBorder="1" applyAlignment="1"/>
    <xf numFmtId="164" fontId="14" fillId="4" borderId="0" xfId="1" applyNumberFormat="1" applyFont="1" applyFill="1" applyBorder="1" applyAlignment="1"/>
    <xf numFmtId="0" fontId="15" fillId="0" borderId="0" xfId="0" applyFont="1" applyBorder="1" applyAlignment="1"/>
    <xf numFmtId="0" fontId="2" fillId="0" borderId="0" xfId="0" applyFont="1" applyBorder="1"/>
    <xf numFmtId="164" fontId="15" fillId="0" borderId="0" xfId="1" applyNumberFormat="1" applyFont="1" applyBorder="1" applyAlignment="1"/>
    <xf numFmtId="0" fontId="15" fillId="0" borderId="0" xfId="0" applyFont="1" applyFill="1" applyBorder="1" applyAlignment="1"/>
    <xf numFmtId="0" fontId="5" fillId="0" borderId="0" xfId="0" applyFont="1" applyBorder="1" applyAlignment="1"/>
    <xf numFmtId="164" fontId="15" fillId="0" borderId="0" xfId="1" applyNumberFormat="1" applyFont="1" applyFill="1" applyBorder="1" applyAlignment="1"/>
    <xf numFmtId="0" fontId="15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6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7" fillId="2" borderId="7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2" xfId="0" applyFont="1" applyFill="1" applyBorder="1"/>
    <xf numFmtId="0" fontId="5" fillId="2" borderId="12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23" fillId="0" borderId="0" xfId="0" applyFont="1"/>
    <xf numFmtId="0" fontId="15" fillId="0" borderId="0" xfId="0" applyFont="1" applyFill="1" applyBorder="1" applyAlignment="1">
      <alignment wrapText="1"/>
    </xf>
    <xf numFmtId="165" fontId="6" fillId="7" borderId="14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  <protection locked="0"/>
    </xf>
    <xf numFmtId="3" fontId="6" fillId="7" borderId="1" xfId="0" applyNumberFormat="1" applyFont="1" applyFill="1" applyBorder="1" applyAlignment="1">
      <alignment horizontal="center" vertical="center"/>
    </xf>
    <xf numFmtId="0" fontId="19" fillId="0" borderId="0" xfId="0" applyFont="1" applyFill="1" applyProtection="1"/>
    <xf numFmtId="0" fontId="19" fillId="0" borderId="0" xfId="0" applyFont="1" applyFill="1" applyBorder="1" applyProtection="1"/>
    <xf numFmtId="0" fontId="6" fillId="8" borderId="14" xfId="0" applyNumberFormat="1" applyFont="1" applyFill="1" applyBorder="1" applyAlignment="1" applyProtection="1">
      <alignment horizontal="left" vertical="center"/>
      <protection locked="0"/>
    </xf>
    <xf numFmtId="3" fontId="6" fillId="7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9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9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9" xfId="0" applyFont="1" applyBorder="1" applyProtection="1"/>
    <xf numFmtId="0" fontId="13" fillId="0" borderId="0" xfId="0" applyFont="1" applyBorder="1" applyAlignment="1" applyProtection="1">
      <alignment horizontal="left" vertical="center"/>
    </xf>
    <xf numFmtId="0" fontId="13" fillId="0" borderId="0" xfId="0" applyFont="1" applyBorder="1" applyProtection="1"/>
    <xf numFmtId="0" fontId="13" fillId="0" borderId="9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10" fontId="8" fillId="0" borderId="0" xfId="2" applyNumberFormat="1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1" xfId="0" applyNumberFormat="1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2" fontId="5" fillId="0" borderId="31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3" borderId="0" xfId="0" applyFont="1" applyFill="1" applyProtection="1"/>
    <xf numFmtId="0" fontId="45" fillId="43" borderId="0" xfId="0" applyFont="1" applyFill="1" applyProtection="1"/>
    <xf numFmtId="0" fontId="45" fillId="43" borderId="0" xfId="0" applyFont="1" applyFill="1" applyAlignment="1" applyProtection="1">
      <alignment horizontal="center"/>
    </xf>
    <xf numFmtId="0" fontId="18" fillId="42" borderId="0" xfId="0" applyFont="1" applyFill="1" applyBorder="1" applyAlignment="1" applyProtection="1">
      <alignment horizontal="center" vertical="center"/>
    </xf>
    <xf numFmtId="0" fontId="6" fillId="42" borderId="0" xfId="0" applyFont="1" applyFill="1" applyBorder="1" applyAlignment="1" applyProtection="1">
      <alignment horizontal="center" vertical="center"/>
    </xf>
    <xf numFmtId="0" fontId="5" fillId="42" borderId="0" xfId="0" applyFont="1" applyFill="1" applyBorder="1" applyAlignment="1" applyProtection="1">
      <alignment horizontal="center" vertical="center"/>
    </xf>
    <xf numFmtId="0" fontId="6" fillId="42" borderId="0" xfId="0" quotePrefix="1" applyFont="1" applyFill="1" applyBorder="1" applyAlignment="1" applyProtection="1">
      <alignment horizontal="center" vertical="center"/>
    </xf>
    <xf numFmtId="9" fontId="5" fillId="42" borderId="0" xfId="0" applyNumberFormat="1" applyFont="1" applyFill="1" applyBorder="1" applyAlignment="1" applyProtection="1">
      <alignment horizontal="center" vertical="center"/>
    </xf>
    <xf numFmtId="0" fontId="5" fillId="42" borderId="0" xfId="0" applyFont="1" applyFill="1" applyBorder="1" applyProtection="1"/>
    <xf numFmtId="0" fontId="5" fillId="42" borderId="0" xfId="0" applyFont="1" applyFill="1" applyBorder="1" applyAlignment="1" applyProtection="1">
      <alignment vertical="center"/>
    </xf>
    <xf numFmtId="0" fontId="8" fillId="42" borderId="0" xfId="0" applyFont="1" applyFill="1" applyBorder="1" applyAlignment="1" applyProtection="1">
      <alignment horizontal="center" vertical="center"/>
    </xf>
    <xf numFmtId="0" fontId="5" fillId="42" borderId="37" xfId="0" applyFont="1" applyFill="1" applyBorder="1" applyProtection="1"/>
    <xf numFmtId="0" fontId="5" fillId="42" borderId="38" xfId="0" applyFont="1" applyFill="1" applyBorder="1" applyProtection="1"/>
    <xf numFmtId="0" fontId="2" fillId="42" borderId="39" xfId="0" applyFont="1" applyFill="1" applyBorder="1" applyProtection="1"/>
    <xf numFmtId="0" fontId="2" fillId="42" borderId="40" xfId="0" applyFont="1" applyFill="1" applyBorder="1" applyProtection="1"/>
    <xf numFmtId="0" fontId="2" fillId="42" borderId="41" xfId="0" applyFont="1" applyFill="1" applyBorder="1" applyProtection="1"/>
    <xf numFmtId="0" fontId="6" fillId="45" borderId="10" xfId="0" applyFont="1" applyFill="1" applyBorder="1" applyAlignment="1" applyProtection="1">
      <alignment vertical="center"/>
      <protection locked="0"/>
    </xf>
    <xf numFmtId="0" fontId="46" fillId="0" borderId="1" xfId="0" applyFont="1" applyBorder="1" applyAlignment="1">
      <alignment vertical="center"/>
    </xf>
    <xf numFmtId="1" fontId="47" fillId="0" borderId="42" xfId="0" applyNumberFormat="1" applyFont="1" applyBorder="1" applyAlignment="1">
      <alignment vertical="center" wrapText="1"/>
    </xf>
    <xf numFmtId="2" fontId="47" fillId="0" borderId="31" xfId="0" applyNumberFormat="1" applyFont="1" applyBorder="1" applyAlignment="1">
      <alignment vertical="center" wrapText="1"/>
    </xf>
    <xf numFmtId="0" fontId="47" fillId="0" borderId="31" xfId="0" applyFont="1" applyBorder="1" applyAlignment="1">
      <alignment vertical="center" wrapText="1"/>
    </xf>
    <xf numFmtId="2" fontId="47" fillId="0" borderId="31" xfId="0" applyNumberFormat="1" applyFont="1" applyBorder="1" applyAlignment="1">
      <alignment vertical="center"/>
    </xf>
    <xf numFmtId="0" fontId="47" fillId="0" borderId="32" xfId="0" applyFont="1" applyBorder="1" applyAlignment="1">
      <alignment vertical="center" wrapText="1"/>
    </xf>
    <xf numFmtId="0" fontId="46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1" fontId="47" fillId="0" borderId="42" xfId="0" applyNumberFormat="1" applyFont="1" applyFill="1" applyBorder="1" applyAlignment="1">
      <alignment vertical="center" wrapText="1"/>
    </xf>
    <xf numFmtId="2" fontId="47" fillId="0" borderId="31" xfId="0" applyNumberFormat="1" applyFont="1" applyFill="1" applyBorder="1" applyAlignment="1">
      <alignment vertical="center" wrapText="1"/>
    </xf>
    <xf numFmtId="0" fontId="47" fillId="0" borderId="31" xfId="0" applyFont="1" applyFill="1" applyBorder="1" applyAlignment="1">
      <alignment vertical="center" wrapText="1"/>
    </xf>
    <xf numFmtId="1" fontId="47" fillId="41" borderId="42" xfId="0" applyNumberFormat="1" applyFont="1" applyFill="1" applyBorder="1" applyAlignment="1">
      <alignment vertical="center" wrapText="1"/>
    </xf>
    <xf numFmtId="0" fontId="47" fillId="41" borderId="31" xfId="0" applyFont="1" applyFill="1" applyBorder="1" applyAlignment="1">
      <alignment vertical="center" wrapText="1"/>
    </xf>
    <xf numFmtId="2" fontId="47" fillId="0" borderId="31" xfId="0" applyNumberFormat="1" applyFont="1" applyFill="1" applyBorder="1" applyAlignment="1">
      <alignment vertical="center"/>
    </xf>
    <xf numFmtId="1" fontId="47" fillId="0" borderId="43" xfId="0" applyNumberFormat="1" applyFont="1" applyBorder="1" applyAlignment="1">
      <alignment vertical="center" wrapText="1"/>
    </xf>
    <xf numFmtId="2" fontId="47" fillId="0" borderId="33" xfId="0" applyNumberFormat="1" applyFont="1" applyBorder="1" applyAlignment="1">
      <alignment vertical="center" wrapText="1"/>
    </xf>
    <xf numFmtId="0" fontId="47" fillId="0" borderId="33" xfId="0" applyFont="1" applyBorder="1" applyAlignment="1">
      <alignment vertical="center" wrapText="1"/>
    </xf>
    <xf numFmtId="2" fontId="47" fillId="0" borderId="33" xfId="0" applyNumberFormat="1" applyFont="1" applyBorder="1" applyAlignment="1">
      <alignment vertical="center"/>
    </xf>
    <xf numFmtId="0" fontId="47" fillId="0" borderId="1" xfId="0" applyFont="1" applyBorder="1" applyAlignment="1">
      <alignment vertical="center" wrapText="1"/>
    </xf>
    <xf numFmtId="2" fontId="47" fillId="0" borderId="1" xfId="0" applyNumberFormat="1" applyFont="1" applyBorder="1" applyAlignment="1">
      <alignment vertical="center" wrapText="1"/>
    </xf>
    <xf numFmtId="2" fontId="47" fillId="0" borderId="31" xfId="0" applyNumberFormat="1" applyFont="1" applyBorder="1" applyAlignment="1">
      <alignment horizontal="right" vertical="center" wrapText="1"/>
    </xf>
    <xf numFmtId="0" fontId="47" fillId="0" borderId="0" xfId="0" applyFont="1" applyBorder="1" applyAlignment="1">
      <alignment vertical="center" wrapText="1"/>
    </xf>
    <xf numFmtId="0" fontId="47" fillId="0" borderId="31" xfId="0" applyFont="1" applyBorder="1" applyAlignment="1">
      <alignment vertical="center"/>
    </xf>
    <xf numFmtId="0" fontId="47" fillId="41" borderId="31" xfId="0" applyFont="1" applyFill="1" applyBorder="1" applyAlignment="1">
      <alignment vertical="center"/>
    </xf>
    <xf numFmtId="0" fontId="46" fillId="41" borderId="42" xfId="0" applyFont="1" applyFill="1" applyBorder="1" applyAlignment="1">
      <alignment vertical="center" wrapText="1"/>
    </xf>
    <xf numFmtId="0" fontId="46" fillId="0" borderId="31" xfId="0" applyFont="1" applyBorder="1" applyAlignment="1">
      <alignment vertical="center"/>
    </xf>
    <xf numFmtId="0" fontId="46" fillId="41" borderId="31" xfId="0" applyFont="1" applyFill="1" applyBorder="1" applyAlignment="1">
      <alignment vertical="center"/>
    </xf>
    <xf numFmtId="0" fontId="47" fillId="0" borderId="3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2" xfId="0" applyNumberFormat="1" applyFont="1" applyBorder="1" applyAlignment="1">
      <alignment vertical="center" wrapText="1"/>
    </xf>
    <xf numFmtId="3" fontId="6" fillId="4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1" fontId="26" fillId="4" borderId="29" xfId="0" applyNumberFormat="1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left" vertical="center"/>
    </xf>
    <xf numFmtId="0" fontId="26" fillId="4" borderId="29" xfId="0" applyFont="1" applyFill="1" applyBorder="1" applyAlignment="1">
      <alignment horizontal="center" vertical="center" textRotation="90"/>
    </xf>
    <xf numFmtId="2" fontId="26" fillId="4" borderId="29" xfId="0" applyNumberFormat="1" applyFont="1" applyFill="1" applyBorder="1" applyAlignment="1">
      <alignment horizontal="center" vertical="center" textRotation="90"/>
    </xf>
    <xf numFmtId="0" fontId="26" fillId="4" borderId="30" xfId="0" applyFont="1" applyFill="1" applyBorder="1" applyAlignment="1">
      <alignment horizontal="center" vertical="center" textRotation="90"/>
    </xf>
    <xf numFmtId="0" fontId="26" fillId="4" borderId="0" xfId="0" applyFont="1" applyFill="1" applyBorder="1" applyAlignment="1">
      <alignment horizontal="left" vertical="center" textRotation="90"/>
    </xf>
    <xf numFmtId="0" fontId="27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6" fillId="41" borderId="42" xfId="0" applyNumberFormat="1" applyFont="1" applyFill="1" applyBorder="1" applyAlignment="1">
      <alignment vertical="center"/>
    </xf>
    <xf numFmtId="2" fontId="47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Protection="1"/>
    <xf numFmtId="165" fontId="6" fillId="8" borderId="14" xfId="0" applyNumberFormat="1" applyFont="1" applyFill="1" applyBorder="1" applyAlignment="1" applyProtection="1">
      <alignment horizontal="center" vertical="center"/>
      <protection locked="0"/>
    </xf>
    <xf numFmtId="0" fontId="5" fillId="42" borderId="34" xfId="0" applyFont="1" applyFill="1" applyBorder="1" applyProtection="1"/>
    <xf numFmtId="0" fontId="5" fillId="42" borderId="35" xfId="0" applyFont="1" applyFill="1" applyBorder="1" applyProtection="1"/>
    <xf numFmtId="0" fontId="5" fillId="42" borderId="35" xfId="0" applyFont="1" applyFill="1" applyBorder="1" applyAlignment="1" applyProtection="1">
      <alignment horizontal="center"/>
    </xf>
    <xf numFmtId="0" fontId="5" fillId="42" borderId="36" xfId="0" applyFont="1" applyFill="1" applyBorder="1" applyProtection="1"/>
    <xf numFmtId="0" fontId="5" fillId="42" borderId="0" xfId="0" applyFont="1" applyFill="1" applyBorder="1" applyAlignment="1" applyProtection="1">
      <alignment horizontal="right"/>
    </xf>
    <xf numFmtId="0" fontId="5" fillId="42" borderId="7" xfId="0" applyFont="1" applyFill="1" applyBorder="1" applyProtection="1"/>
    <xf numFmtId="0" fontId="5" fillId="42" borderId="7" xfId="0" applyFont="1" applyFill="1" applyBorder="1" applyAlignment="1" applyProtection="1"/>
    <xf numFmtId="0" fontId="5" fillId="42" borderId="12" xfId="0" applyFont="1" applyFill="1" applyBorder="1" applyProtection="1"/>
    <xf numFmtId="0" fontId="5" fillId="42" borderId="12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2" borderId="4" xfId="0" applyFont="1" applyFill="1" applyBorder="1" applyProtection="1"/>
    <xf numFmtId="0" fontId="5" fillId="42" borderId="4" xfId="0" applyFont="1" applyFill="1" applyBorder="1" applyAlignment="1" applyProtection="1">
      <alignment horizontal="center"/>
    </xf>
    <xf numFmtId="0" fontId="5" fillId="42" borderId="0" xfId="0" applyFont="1" applyFill="1" applyBorder="1" applyAlignment="1" applyProtection="1">
      <alignment horizontal="center"/>
    </xf>
    <xf numFmtId="0" fontId="6" fillId="42" borderId="0" xfId="0" applyFont="1" applyFill="1" applyBorder="1" applyAlignment="1" applyProtection="1">
      <alignment horizontal="center"/>
    </xf>
    <xf numFmtId="0" fontId="6" fillId="42" borderId="7" xfId="0" applyFont="1" applyFill="1" applyBorder="1" applyAlignment="1" applyProtection="1">
      <alignment horizontal="center"/>
    </xf>
    <xf numFmtId="0" fontId="5" fillId="47" borderId="0" xfId="0" applyFont="1" applyFill="1" applyProtection="1"/>
    <xf numFmtId="0" fontId="5" fillId="47" borderId="0" xfId="0" applyFont="1" applyFill="1" applyBorder="1" applyProtection="1"/>
    <xf numFmtId="0" fontId="5" fillId="47" borderId="0" xfId="0" applyFont="1" applyFill="1" applyBorder="1" applyAlignment="1" applyProtection="1">
      <alignment horizontal="center"/>
    </xf>
    <xf numFmtId="0" fontId="8" fillId="47" borderId="0" xfId="0" applyFont="1" applyFill="1" applyProtection="1"/>
    <xf numFmtId="3" fontId="6" fillId="47" borderId="1" xfId="0" applyNumberFormat="1" applyFont="1" applyFill="1" applyBorder="1" applyAlignment="1" applyProtection="1">
      <alignment horizontal="center" vertical="center"/>
    </xf>
    <xf numFmtId="167" fontId="6" fillId="47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7" borderId="0" xfId="0" applyFont="1" applyFill="1" applyAlignment="1" applyProtection="1">
      <alignment horizontal="center"/>
    </xf>
    <xf numFmtId="0" fontId="5" fillId="48" borderId="0" xfId="0" applyFont="1" applyFill="1" applyAlignment="1" applyProtection="1">
      <alignment horizontal="center"/>
    </xf>
    <xf numFmtId="0" fontId="5" fillId="48" borderId="0" xfId="0" applyFont="1" applyFill="1" applyProtection="1"/>
    <xf numFmtId="0" fontId="5" fillId="44" borderId="0" xfId="0" applyFont="1" applyFill="1" applyAlignment="1" applyProtection="1">
      <alignment horizontal="center"/>
    </xf>
    <xf numFmtId="0" fontId="5" fillId="44" borderId="0" xfId="0" applyFont="1" applyFill="1" applyProtection="1"/>
    <xf numFmtId="0" fontId="2" fillId="0" borderId="0" xfId="0" applyFont="1" applyAlignment="1"/>
    <xf numFmtId="0" fontId="3" fillId="0" borderId="0" xfId="0" applyFont="1" applyAlignment="1"/>
    <xf numFmtId="0" fontId="22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4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19" fillId="8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Protection="1"/>
    <xf numFmtId="0" fontId="9" fillId="0" borderId="0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48" fillId="0" borderId="6" xfId="0" applyFont="1" applyFill="1" applyBorder="1" applyAlignment="1" applyProtection="1">
      <alignment vertical="center"/>
      <protection locked="0"/>
    </xf>
    <xf numFmtId="3" fontId="6" fillId="46" borderId="44" xfId="0" applyNumberFormat="1" applyFont="1" applyFill="1" applyBorder="1" applyAlignment="1" applyProtection="1">
      <alignment horizontal="center" vertical="center"/>
      <protection locked="0"/>
    </xf>
    <xf numFmtId="0" fontId="6" fillId="46" borderId="14" xfId="0" quotePrefix="1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top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3" fontId="6" fillId="43" borderId="1" xfId="0" applyNumberFormat="1" applyFont="1" applyFill="1" applyBorder="1" applyAlignment="1" applyProtection="1">
      <alignment horizontal="center" vertical="center"/>
    </xf>
    <xf numFmtId="168" fontId="6" fillId="47" borderId="1" xfId="0" applyNumberFormat="1" applyFont="1" applyFill="1" applyBorder="1" applyAlignment="1" applyProtection="1">
      <alignment horizontal="center" vertical="center"/>
    </xf>
    <xf numFmtId="0" fontId="9" fillId="0" borderId="46" xfId="0" applyFont="1" applyFill="1" applyBorder="1" applyAlignment="1" applyProtection="1">
      <alignment vertical="center" wrapText="1"/>
      <protection locked="0"/>
    </xf>
    <xf numFmtId="3" fontId="6" fillId="46" borderId="47" xfId="0" applyNumberFormat="1" applyFont="1" applyFill="1" applyBorder="1" applyAlignment="1" applyProtection="1">
      <alignment horizontal="center" vertical="center"/>
      <protection locked="0"/>
    </xf>
    <xf numFmtId="3" fontId="6" fillId="7" borderId="47" xfId="0" applyNumberFormat="1" applyFont="1" applyFill="1" applyBorder="1" applyAlignment="1" applyProtection="1">
      <alignment horizontal="center" vertical="center"/>
    </xf>
    <xf numFmtId="0" fontId="9" fillId="0" borderId="45" xfId="0" applyFont="1" applyFill="1" applyBorder="1" applyAlignment="1" applyProtection="1">
      <alignment horizontal="left" vertical="center" wrapText="1"/>
      <protection locked="0"/>
    </xf>
    <xf numFmtId="0" fontId="9" fillId="0" borderId="48" xfId="0" applyFont="1" applyFill="1" applyBorder="1" applyAlignment="1" applyProtection="1">
      <alignment horizontal="left" vertical="center" wrapText="1"/>
      <protection locked="0"/>
    </xf>
    <xf numFmtId="0" fontId="9" fillId="0" borderId="48" xfId="0" applyFont="1" applyFill="1" applyBorder="1" applyAlignment="1" applyProtection="1">
      <alignment horizontal="center" vertical="center" wrapText="1"/>
      <protection locked="0"/>
    </xf>
    <xf numFmtId="4" fontId="9" fillId="0" borderId="48" xfId="0" applyNumberFormat="1" applyFont="1" applyFill="1" applyBorder="1" applyAlignment="1" applyProtection="1">
      <alignment horizontal="left" vertical="center" wrapText="1"/>
      <protection locked="0"/>
    </xf>
    <xf numFmtId="14" fontId="19" fillId="0" borderId="1" xfId="0" applyNumberFormat="1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left"/>
    </xf>
    <xf numFmtId="0" fontId="19" fillId="8" borderId="1" xfId="0" applyFont="1" applyFill="1" applyBorder="1" applyAlignment="1" applyProtection="1">
      <alignment horizontal="left"/>
    </xf>
    <xf numFmtId="0" fontId="6" fillId="46" borderId="10" xfId="0" applyFont="1" applyFill="1" applyBorder="1" applyAlignment="1" applyProtection="1">
      <alignment horizontal="left" vertical="center"/>
      <protection locked="0"/>
    </xf>
    <xf numFmtId="0" fontId="6" fillId="46" borderId="12" xfId="0" applyFont="1" applyFill="1" applyBorder="1" applyAlignment="1" applyProtection="1">
      <alignment horizontal="left" vertical="center"/>
      <protection locked="0"/>
    </xf>
    <xf numFmtId="0" fontId="6" fillId="46" borderId="11" xfId="0" applyFont="1" applyFill="1" applyBorder="1" applyAlignment="1" applyProtection="1">
      <alignment horizontal="left" vertical="center"/>
      <protection locked="0"/>
    </xf>
    <xf numFmtId="0" fontId="5" fillId="42" borderId="12" xfId="0" applyFont="1" applyFill="1" applyBorder="1" applyAlignment="1" applyProtection="1"/>
    <xf numFmtId="0" fontId="6" fillId="8" borderId="7" xfId="0" applyFont="1" applyFill="1" applyBorder="1" applyAlignment="1" applyProtection="1">
      <alignment horizontal="left" vertical="center"/>
    </xf>
    <xf numFmtId="0" fontId="6" fillId="8" borderId="19" xfId="0" applyFont="1" applyFill="1" applyBorder="1" applyAlignment="1" applyProtection="1">
      <alignment horizontal="left" vertical="center"/>
    </xf>
    <xf numFmtId="0" fontId="6" fillId="45" borderId="6" xfId="0" applyFont="1" applyFill="1" applyBorder="1" applyAlignment="1" applyProtection="1">
      <alignment horizontal="center" vertical="center"/>
      <protection locked="0"/>
    </xf>
    <xf numFmtId="0" fontId="6" fillId="45" borderId="7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 wrapText="1"/>
    </xf>
    <xf numFmtId="0" fontId="6" fillId="42" borderId="16" xfId="0" applyFont="1" applyFill="1" applyBorder="1" applyAlignment="1" applyProtection="1">
      <alignment horizontal="center" vertical="center" wrapText="1"/>
    </xf>
    <xf numFmtId="0" fontId="6" fillId="42" borderId="17" xfId="0" applyFont="1" applyFill="1" applyBorder="1" applyAlignment="1" applyProtection="1">
      <alignment horizontal="center" vertical="center" wrapText="1"/>
    </xf>
    <xf numFmtId="3" fontId="6" fillId="2" borderId="10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42" borderId="15" xfId="0" applyFont="1" applyFill="1" applyBorder="1" applyAlignment="1" applyProtection="1">
      <alignment horizontal="center" vertical="center"/>
    </xf>
    <xf numFmtId="0" fontId="6" fillId="42" borderId="16" xfId="0" applyFont="1" applyFill="1" applyBorder="1" applyAlignment="1" applyProtection="1">
      <alignment horizontal="center" vertical="center"/>
    </xf>
    <xf numFmtId="0" fontId="6" fillId="42" borderId="17" xfId="0" applyFont="1" applyFill="1" applyBorder="1" applyAlignment="1" applyProtection="1">
      <alignment horizontal="center" vertical="center"/>
    </xf>
    <xf numFmtId="3" fontId="6" fillId="42" borderId="10" xfId="0" applyNumberFormat="1" applyFont="1" applyFill="1" applyBorder="1" applyAlignment="1" applyProtection="1">
      <alignment horizontal="center" vertical="center"/>
    </xf>
    <xf numFmtId="3" fontId="6" fillId="42" borderId="12" xfId="0" applyNumberFormat="1" applyFont="1" applyFill="1" applyBorder="1" applyAlignment="1" applyProtection="1">
      <alignment horizontal="center" vertical="center"/>
    </xf>
    <xf numFmtId="3" fontId="6" fillId="42" borderId="11" xfId="0" applyNumberFormat="1" applyFont="1" applyFill="1" applyBorder="1" applyAlignment="1" applyProtection="1">
      <alignment horizontal="center" vertical="center"/>
    </xf>
    <xf numFmtId="14" fontId="19" fillId="0" borderId="1" xfId="0" applyNumberFormat="1" applyFont="1" applyFill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19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21" fillId="2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45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45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6" fillId="8" borderId="10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/>
    <xf numFmtId="0" fontId="6" fillId="8" borderId="6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6" fillId="4" borderId="49" xfId="0" applyFont="1" applyFill="1" applyBorder="1" applyAlignment="1">
      <alignment horizontal="center" vertical="center" textRotation="90"/>
    </xf>
    <xf numFmtId="0" fontId="25" fillId="40" borderId="50" xfId="0" applyFont="1" applyFill="1" applyBorder="1" applyAlignment="1">
      <alignment vertical="center"/>
    </xf>
    <xf numFmtId="0" fontId="25" fillId="40" borderId="51" xfId="0" applyFont="1" applyFill="1" applyBorder="1" applyAlignment="1">
      <alignment vertical="center"/>
    </xf>
    <xf numFmtId="0" fontId="27" fillId="0" borderId="49" xfId="0" applyFont="1" applyBorder="1" applyAlignment="1">
      <alignment vertical="center"/>
    </xf>
    <xf numFmtId="0" fontId="46" fillId="0" borderId="49" xfId="0" applyFont="1" applyBorder="1" applyAlignment="1">
      <alignment vertical="center"/>
    </xf>
    <xf numFmtId="0" fontId="27" fillId="0" borderId="52" xfId="0" applyFont="1" applyBorder="1" applyAlignment="1">
      <alignment vertical="center"/>
    </xf>
    <xf numFmtId="0" fontId="46" fillId="0" borderId="52" xfId="0" applyFont="1" applyBorder="1" applyAlignment="1">
      <alignment vertical="center"/>
    </xf>
    <xf numFmtId="1" fontId="47" fillId="0" borderId="53" xfId="0" applyNumberFormat="1" applyFont="1" applyBorder="1" applyAlignment="1">
      <alignment vertical="center" wrapText="1"/>
    </xf>
    <xf numFmtId="0" fontId="2" fillId="0" borderId="49" xfId="0" applyFont="1" applyBorder="1" applyAlignment="1">
      <alignment vertical="center"/>
    </xf>
    <xf numFmtId="0" fontId="27" fillId="0" borderId="49" xfId="0" applyFont="1" applyFill="1" applyBorder="1" applyAlignment="1">
      <alignment vertical="center"/>
    </xf>
  </cellXfs>
  <cellStyles count="45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erekening 2" xfId="27" xr:uid="{00000000-0005-0000-0000-000018000000}"/>
    <cellStyle name="Controlecel 2" xfId="28" xr:uid="{00000000-0005-0000-0000-000019000000}"/>
    <cellStyle name="Gekoppelde cel 2" xfId="29" xr:uid="{00000000-0005-0000-0000-00001A000000}"/>
    <cellStyle name="Goed 2" xfId="30" xr:uid="{00000000-0005-0000-0000-00001B000000}"/>
    <cellStyle name="Invoer 2" xfId="31" xr:uid="{00000000-0005-0000-0000-00001D000000}"/>
    <cellStyle name="Komma" xfId="1" builtinId="3"/>
    <cellStyle name="Kop 1 2" xfId="32" xr:uid="{00000000-0005-0000-0000-00001F000000}"/>
    <cellStyle name="Kop 2 2" xfId="33" xr:uid="{00000000-0005-0000-0000-000020000000}"/>
    <cellStyle name="Kop 3 2" xfId="34" xr:uid="{00000000-0005-0000-0000-000021000000}"/>
    <cellStyle name="Kop 4 2" xfId="35" xr:uid="{00000000-0005-0000-0000-000022000000}"/>
    <cellStyle name="Neutraal 2" xfId="36" xr:uid="{00000000-0005-0000-0000-000023000000}"/>
    <cellStyle name="Notitie 2" xfId="37" xr:uid="{00000000-0005-0000-0000-000024000000}"/>
    <cellStyle name="Ongeldig 2" xfId="38" xr:uid="{00000000-0005-0000-0000-000025000000}"/>
    <cellStyle name="Procent" xfId="2" builtinId="5"/>
    <cellStyle name="Standaard" xfId="0" builtinId="0"/>
    <cellStyle name="Standaard 2" xfId="39" xr:uid="{00000000-0005-0000-0000-000028000000}"/>
    <cellStyle name="Titel 2" xfId="40" xr:uid="{00000000-0005-0000-0000-000029000000}"/>
    <cellStyle name="Totaal 2" xfId="41" xr:uid="{00000000-0005-0000-0000-00002A000000}"/>
    <cellStyle name="Uitvoer 2" xfId="42" xr:uid="{00000000-0005-0000-0000-00002B000000}"/>
    <cellStyle name="Verklarende tekst 2" xfId="43" xr:uid="{00000000-0005-0000-0000-00002C000000}"/>
    <cellStyle name="Waarschuwingstekst 2" xfId="44" xr:uid="{00000000-0005-0000-0000-00002D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66FF"/>
      <color rgb="FF6699FF"/>
      <color rgb="FFFF3300"/>
      <color rgb="FFFF66FF"/>
      <color rgb="FF00FF00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85"/>
  <sheetViews>
    <sheetView showGridLines="0" zoomScale="110" zoomScaleNormal="110" workbookViewId="0">
      <selection activeCell="B9" sqref="B9:F9"/>
    </sheetView>
  </sheetViews>
  <sheetFormatPr defaultRowHeight="13.9"/>
  <cols>
    <col min="1" max="1" width="1.7109375" style="213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20" customWidth="1"/>
    <col min="8" max="8" width="4.5703125" style="220" customWidth="1"/>
    <col min="9" max="10" width="1.7109375" style="220" customWidth="1"/>
    <col min="11" max="11" width="11.7109375" style="220" customWidth="1"/>
    <col min="12" max="14" width="1.7109375" style="220" customWidth="1"/>
    <col min="15" max="15" width="11.7109375" style="220" customWidth="1"/>
    <col min="16" max="18" width="1.7109375" style="220" customWidth="1"/>
    <col min="19" max="19" width="11.7109375" style="220" customWidth="1"/>
    <col min="20" max="22" width="1.7109375" style="220" customWidth="1"/>
    <col min="23" max="23" width="11.7109375" style="220" customWidth="1"/>
    <col min="24" max="24" width="3.28515625" style="67" customWidth="1"/>
    <col min="25" max="25" width="6.7109375" style="67" customWidth="1"/>
    <col min="26" max="153" width="8.7109375" style="67"/>
    <col min="154" max="154" width="1.7109375" style="67" customWidth="1"/>
    <col min="155" max="155" width="27.7109375" style="67" customWidth="1"/>
    <col min="156" max="156" width="22.42578125" style="67" customWidth="1"/>
    <col min="157" max="157" width="2.5703125" style="67" customWidth="1"/>
    <col min="158" max="158" width="2.7109375" style="67" customWidth="1"/>
    <col min="159" max="159" width="13.7109375" style="67" customWidth="1"/>
    <col min="160" max="160" width="2.7109375" style="67" customWidth="1"/>
    <col min="161" max="161" width="4.28515625" style="67" customWidth="1"/>
    <col min="162" max="162" width="2.7109375" style="67" customWidth="1"/>
    <col min="163" max="163" width="13.7109375" style="67" customWidth="1"/>
    <col min="164" max="164" width="2.7109375" style="67" customWidth="1"/>
    <col min="165" max="165" width="4.28515625" style="67" customWidth="1"/>
    <col min="166" max="166" width="2.7109375" style="67" customWidth="1"/>
    <col min="167" max="167" width="13.7109375" style="67" customWidth="1"/>
    <col min="168" max="168" width="2.7109375" style="67" customWidth="1"/>
    <col min="169" max="169" width="4.28515625" style="67" customWidth="1"/>
    <col min="170" max="170" width="2.7109375" style="67" customWidth="1"/>
    <col min="171" max="171" width="13.7109375" style="67" customWidth="1"/>
    <col min="172" max="172" width="2.7109375" style="67" customWidth="1"/>
    <col min="173" max="173" width="2" style="67" customWidth="1"/>
    <col min="174" max="174" width="8.7109375" style="67" customWidth="1"/>
    <col min="175" max="175" width="15.42578125" style="67" customWidth="1"/>
    <col min="176" max="178" width="8.7109375" style="67"/>
    <col min="179" max="179" width="15.42578125" style="67" customWidth="1"/>
    <col min="180" max="181" width="8.7109375" style="67"/>
    <col min="182" max="182" width="11.42578125" style="67" customWidth="1"/>
    <col min="183" max="183" width="15.42578125" style="67" customWidth="1"/>
    <col min="184" max="409" width="8.7109375" style="67"/>
    <col min="410" max="410" width="1.7109375" style="67" customWidth="1"/>
    <col min="411" max="411" width="27.7109375" style="67" customWidth="1"/>
    <col min="412" max="412" width="22.42578125" style="67" customWidth="1"/>
    <col min="413" max="413" width="2.5703125" style="67" customWidth="1"/>
    <col min="414" max="414" width="2.7109375" style="67" customWidth="1"/>
    <col min="415" max="415" width="13.7109375" style="67" customWidth="1"/>
    <col min="416" max="416" width="2.7109375" style="67" customWidth="1"/>
    <col min="417" max="417" width="4.28515625" style="67" customWidth="1"/>
    <col min="418" max="418" width="2.7109375" style="67" customWidth="1"/>
    <col min="419" max="419" width="13.7109375" style="67" customWidth="1"/>
    <col min="420" max="420" width="2.7109375" style="67" customWidth="1"/>
    <col min="421" max="421" width="4.28515625" style="67" customWidth="1"/>
    <col min="422" max="422" width="2.7109375" style="67" customWidth="1"/>
    <col min="423" max="423" width="13.7109375" style="67" customWidth="1"/>
    <col min="424" max="424" width="2.7109375" style="67" customWidth="1"/>
    <col min="425" max="425" width="4.28515625" style="67" customWidth="1"/>
    <col min="426" max="426" width="2.7109375" style="67" customWidth="1"/>
    <col min="427" max="427" width="13.7109375" style="67" customWidth="1"/>
    <col min="428" max="428" width="2.7109375" style="67" customWidth="1"/>
    <col min="429" max="429" width="2" style="67" customWidth="1"/>
    <col min="430" max="430" width="8.7109375" style="67" customWidth="1"/>
    <col min="431" max="431" width="15.42578125" style="67" customWidth="1"/>
    <col min="432" max="434" width="8.7109375" style="67"/>
    <col min="435" max="435" width="15.42578125" style="67" customWidth="1"/>
    <col min="436" max="437" width="8.7109375" style="67"/>
    <col min="438" max="438" width="11.42578125" style="67" customWidth="1"/>
    <col min="439" max="439" width="15.42578125" style="67" customWidth="1"/>
    <col min="440" max="665" width="8.7109375" style="67"/>
    <col min="666" max="666" width="1.7109375" style="67" customWidth="1"/>
    <col min="667" max="667" width="27.7109375" style="67" customWidth="1"/>
    <col min="668" max="668" width="22.42578125" style="67" customWidth="1"/>
    <col min="669" max="669" width="2.5703125" style="67" customWidth="1"/>
    <col min="670" max="670" width="2.7109375" style="67" customWidth="1"/>
    <col min="671" max="671" width="13.7109375" style="67" customWidth="1"/>
    <col min="672" max="672" width="2.7109375" style="67" customWidth="1"/>
    <col min="673" max="673" width="4.28515625" style="67" customWidth="1"/>
    <col min="674" max="674" width="2.7109375" style="67" customWidth="1"/>
    <col min="675" max="675" width="13.7109375" style="67" customWidth="1"/>
    <col min="676" max="676" width="2.7109375" style="67" customWidth="1"/>
    <col min="677" max="677" width="4.28515625" style="67" customWidth="1"/>
    <col min="678" max="678" width="2.7109375" style="67" customWidth="1"/>
    <col min="679" max="679" width="13.7109375" style="67" customWidth="1"/>
    <col min="680" max="680" width="2.7109375" style="67" customWidth="1"/>
    <col min="681" max="681" width="4.28515625" style="67" customWidth="1"/>
    <col min="682" max="682" width="2.7109375" style="67" customWidth="1"/>
    <col min="683" max="683" width="13.7109375" style="67" customWidth="1"/>
    <col min="684" max="684" width="2.7109375" style="67" customWidth="1"/>
    <col min="685" max="685" width="2" style="67" customWidth="1"/>
    <col min="686" max="686" width="8.7109375" style="67" customWidth="1"/>
    <col min="687" max="687" width="15.42578125" style="67" customWidth="1"/>
    <col min="688" max="690" width="8.7109375" style="67"/>
    <col min="691" max="691" width="15.42578125" style="67" customWidth="1"/>
    <col min="692" max="693" width="8.7109375" style="67"/>
    <col min="694" max="694" width="11.42578125" style="67" customWidth="1"/>
    <col min="695" max="695" width="15.42578125" style="67" customWidth="1"/>
    <col min="696" max="921" width="8.7109375" style="67"/>
    <col min="922" max="922" width="1.7109375" style="67" customWidth="1"/>
    <col min="923" max="923" width="27.7109375" style="67" customWidth="1"/>
    <col min="924" max="924" width="22.42578125" style="67" customWidth="1"/>
    <col min="925" max="925" width="2.5703125" style="67" customWidth="1"/>
    <col min="926" max="926" width="2.7109375" style="67" customWidth="1"/>
    <col min="927" max="927" width="13.7109375" style="67" customWidth="1"/>
    <col min="928" max="928" width="2.7109375" style="67" customWidth="1"/>
    <col min="929" max="929" width="4.28515625" style="67" customWidth="1"/>
    <col min="930" max="930" width="2.7109375" style="67" customWidth="1"/>
    <col min="931" max="931" width="13.7109375" style="67" customWidth="1"/>
    <col min="932" max="932" width="2.7109375" style="67" customWidth="1"/>
    <col min="933" max="933" width="4.28515625" style="67" customWidth="1"/>
    <col min="934" max="934" width="2.7109375" style="67" customWidth="1"/>
    <col min="935" max="935" width="13.7109375" style="67" customWidth="1"/>
    <col min="936" max="936" width="2.7109375" style="67" customWidth="1"/>
    <col min="937" max="937" width="4.28515625" style="67" customWidth="1"/>
    <col min="938" max="938" width="2.7109375" style="67" customWidth="1"/>
    <col min="939" max="939" width="13.7109375" style="67" customWidth="1"/>
    <col min="940" max="940" width="2.7109375" style="67" customWidth="1"/>
    <col min="941" max="941" width="2" style="67" customWidth="1"/>
    <col min="942" max="942" width="8.7109375" style="67" customWidth="1"/>
    <col min="943" max="943" width="15.42578125" style="67" customWidth="1"/>
    <col min="944" max="946" width="8.7109375" style="67"/>
    <col min="947" max="947" width="15.42578125" style="67" customWidth="1"/>
    <col min="948" max="949" width="8.7109375" style="67"/>
    <col min="950" max="950" width="11.42578125" style="67" customWidth="1"/>
    <col min="951" max="951" width="15.42578125" style="67" customWidth="1"/>
    <col min="952" max="1177" width="8.7109375" style="67"/>
    <col min="1178" max="1178" width="1.7109375" style="67" customWidth="1"/>
    <col min="1179" max="1179" width="27.7109375" style="67" customWidth="1"/>
    <col min="1180" max="1180" width="22.42578125" style="67" customWidth="1"/>
    <col min="1181" max="1181" width="2.5703125" style="67" customWidth="1"/>
    <col min="1182" max="1182" width="2.7109375" style="67" customWidth="1"/>
    <col min="1183" max="1183" width="13.7109375" style="67" customWidth="1"/>
    <col min="1184" max="1184" width="2.7109375" style="67" customWidth="1"/>
    <col min="1185" max="1185" width="4.28515625" style="67" customWidth="1"/>
    <col min="1186" max="1186" width="2.7109375" style="67" customWidth="1"/>
    <col min="1187" max="1187" width="13.7109375" style="67" customWidth="1"/>
    <col min="1188" max="1188" width="2.7109375" style="67" customWidth="1"/>
    <col min="1189" max="1189" width="4.28515625" style="67" customWidth="1"/>
    <col min="1190" max="1190" width="2.7109375" style="67" customWidth="1"/>
    <col min="1191" max="1191" width="13.7109375" style="67" customWidth="1"/>
    <col min="1192" max="1192" width="2.7109375" style="67" customWidth="1"/>
    <col min="1193" max="1193" width="4.28515625" style="67" customWidth="1"/>
    <col min="1194" max="1194" width="2.7109375" style="67" customWidth="1"/>
    <col min="1195" max="1195" width="13.7109375" style="67" customWidth="1"/>
    <col min="1196" max="1196" width="2.7109375" style="67" customWidth="1"/>
    <col min="1197" max="1197" width="2" style="67" customWidth="1"/>
    <col min="1198" max="1198" width="8.7109375" style="67" customWidth="1"/>
    <col min="1199" max="1199" width="15.42578125" style="67" customWidth="1"/>
    <col min="1200" max="1202" width="8.7109375" style="67"/>
    <col min="1203" max="1203" width="15.42578125" style="67" customWidth="1"/>
    <col min="1204" max="1205" width="8.7109375" style="67"/>
    <col min="1206" max="1206" width="11.42578125" style="67" customWidth="1"/>
    <col min="1207" max="1207" width="15.42578125" style="67" customWidth="1"/>
    <col min="1208" max="1433" width="8.7109375" style="67"/>
    <col min="1434" max="1434" width="1.7109375" style="67" customWidth="1"/>
    <col min="1435" max="1435" width="27.7109375" style="67" customWidth="1"/>
    <col min="1436" max="1436" width="22.42578125" style="67" customWidth="1"/>
    <col min="1437" max="1437" width="2.5703125" style="67" customWidth="1"/>
    <col min="1438" max="1438" width="2.7109375" style="67" customWidth="1"/>
    <col min="1439" max="1439" width="13.7109375" style="67" customWidth="1"/>
    <col min="1440" max="1440" width="2.7109375" style="67" customWidth="1"/>
    <col min="1441" max="1441" width="4.28515625" style="67" customWidth="1"/>
    <col min="1442" max="1442" width="2.7109375" style="67" customWidth="1"/>
    <col min="1443" max="1443" width="13.7109375" style="67" customWidth="1"/>
    <col min="1444" max="1444" width="2.7109375" style="67" customWidth="1"/>
    <col min="1445" max="1445" width="4.28515625" style="67" customWidth="1"/>
    <col min="1446" max="1446" width="2.7109375" style="67" customWidth="1"/>
    <col min="1447" max="1447" width="13.7109375" style="67" customWidth="1"/>
    <col min="1448" max="1448" width="2.7109375" style="67" customWidth="1"/>
    <col min="1449" max="1449" width="4.28515625" style="67" customWidth="1"/>
    <col min="1450" max="1450" width="2.7109375" style="67" customWidth="1"/>
    <col min="1451" max="1451" width="13.7109375" style="67" customWidth="1"/>
    <col min="1452" max="1452" width="2.7109375" style="67" customWidth="1"/>
    <col min="1453" max="1453" width="2" style="67" customWidth="1"/>
    <col min="1454" max="1454" width="8.7109375" style="67" customWidth="1"/>
    <col min="1455" max="1455" width="15.42578125" style="67" customWidth="1"/>
    <col min="1456" max="1458" width="8.7109375" style="67"/>
    <col min="1459" max="1459" width="15.42578125" style="67" customWidth="1"/>
    <col min="1460" max="1461" width="8.7109375" style="67"/>
    <col min="1462" max="1462" width="11.42578125" style="67" customWidth="1"/>
    <col min="1463" max="1463" width="15.42578125" style="67" customWidth="1"/>
    <col min="1464" max="1689" width="8.7109375" style="67"/>
    <col min="1690" max="1690" width="1.7109375" style="67" customWidth="1"/>
    <col min="1691" max="1691" width="27.7109375" style="67" customWidth="1"/>
    <col min="1692" max="1692" width="22.42578125" style="67" customWidth="1"/>
    <col min="1693" max="1693" width="2.5703125" style="67" customWidth="1"/>
    <col min="1694" max="1694" width="2.7109375" style="67" customWidth="1"/>
    <col min="1695" max="1695" width="13.7109375" style="67" customWidth="1"/>
    <col min="1696" max="1696" width="2.7109375" style="67" customWidth="1"/>
    <col min="1697" max="1697" width="4.28515625" style="67" customWidth="1"/>
    <col min="1698" max="1698" width="2.7109375" style="67" customWidth="1"/>
    <col min="1699" max="1699" width="13.7109375" style="67" customWidth="1"/>
    <col min="1700" max="1700" width="2.7109375" style="67" customWidth="1"/>
    <col min="1701" max="1701" width="4.28515625" style="67" customWidth="1"/>
    <col min="1702" max="1702" width="2.7109375" style="67" customWidth="1"/>
    <col min="1703" max="1703" width="13.7109375" style="67" customWidth="1"/>
    <col min="1704" max="1704" width="2.7109375" style="67" customWidth="1"/>
    <col min="1705" max="1705" width="4.28515625" style="67" customWidth="1"/>
    <col min="1706" max="1706" width="2.7109375" style="67" customWidth="1"/>
    <col min="1707" max="1707" width="13.7109375" style="67" customWidth="1"/>
    <col min="1708" max="1708" width="2.7109375" style="67" customWidth="1"/>
    <col min="1709" max="1709" width="2" style="67" customWidth="1"/>
    <col min="1710" max="1710" width="8.7109375" style="67" customWidth="1"/>
    <col min="1711" max="1711" width="15.42578125" style="67" customWidth="1"/>
    <col min="1712" max="1714" width="8.7109375" style="67"/>
    <col min="1715" max="1715" width="15.42578125" style="67" customWidth="1"/>
    <col min="1716" max="1717" width="8.7109375" style="67"/>
    <col min="1718" max="1718" width="11.42578125" style="67" customWidth="1"/>
    <col min="1719" max="1719" width="15.42578125" style="67" customWidth="1"/>
    <col min="1720" max="1945" width="8.7109375" style="67"/>
    <col min="1946" max="1946" width="1.7109375" style="67" customWidth="1"/>
    <col min="1947" max="1947" width="27.7109375" style="67" customWidth="1"/>
    <col min="1948" max="1948" width="22.42578125" style="67" customWidth="1"/>
    <col min="1949" max="1949" width="2.5703125" style="67" customWidth="1"/>
    <col min="1950" max="1950" width="2.7109375" style="67" customWidth="1"/>
    <col min="1951" max="1951" width="13.7109375" style="67" customWidth="1"/>
    <col min="1952" max="1952" width="2.7109375" style="67" customWidth="1"/>
    <col min="1953" max="1953" width="4.28515625" style="67" customWidth="1"/>
    <col min="1954" max="1954" width="2.7109375" style="67" customWidth="1"/>
    <col min="1955" max="1955" width="13.7109375" style="67" customWidth="1"/>
    <col min="1956" max="1956" width="2.7109375" style="67" customWidth="1"/>
    <col min="1957" max="1957" width="4.28515625" style="67" customWidth="1"/>
    <col min="1958" max="1958" width="2.7109375" style="67" customWidth="1"/>
    <col min="1959" max="1959" width="13.7109375" style="67" customWidth="1"/>
    <col min="1960" max="1960" width="2.7109375" style="67" customWidth="1"/>
    <col min="1961" max="1961" width="4.28515625" style="67" customWidth="1"/>
    <col min="1962" max="1962" width="2.7109375" style="67" customWidth="1"/>
    <col min="1963" max="1963" width="13.7109375" style="67" customWidth="1"/>
    <col min="1964" max="1964" width="2.7109375" style="67" customWidth="1"/>
    <col min="1965" max="1965" width="2" style="67" customWidth="1"/>
    <col min="1966" max="1966" width="8.7109375" style="67" customWidth="1"/>
    <col min="1967" max="1967" width="15.42578125" style="67" customWidth="1"/>
    <col min="1968" max="1970" width="8.7109375" style="67"/>
    <col min="1971" max="1971" width="15.42578125" style="67" customWidth="1"/>
    <col min="1972" max="1973" width="8.7109375" style="67"/>
    <col min="1974" max="1974" width="11.42578125" style="67" customWidth="1"/>
    <col min="1975" max="1975" width="15.42578125" style="67" customWidth="1"/>
    <col min="1976" max="2201" width="8.7109375" style="67"/>
    <col min="2202" max="2202" width="1.7109375" style="67" customWidth="1"/>
    <col min="2203" max="2203" width="27.7109375" style="67" customWidth="1"/>
    <col min="2204" max="2204" width="22.42578125" style="67" customWidth="1"/>
    <col min="2205" max="2205" width="2.5703125" style="67" customWidth="1"/>
    <col min="2206" max="2206" width="2.7109375" style="67" customWidth="1"/>
    <col min="2207" max="2207" width="13.7109375" style="67" customWidth="1"/>
    <col min="2208" max="2208" width="2.7109375" style="67" customWidth="1"/>
    <col min="2209" max="2209" width="4.28515625" style="67" customWidth="1"/>
    <col min="2210" max="2210" width="2.7109375" style="67" customWidth="1"/>
    <col min="2211" max="2211" width="13.7109375" style="67" customWidth="1"/>
    <col min="2212" max="2212" width="2.7109375" style="67" customWidth="1"/>
    <col min="2213" max="2213" width="4.28515625" style="67" customWidth="1"/>
    <col min="2214" max="2214" width="2.7109375" style="67" customWidth="1"/>
    <col min="2215" max="2215" width="13.7109375" style="67" customWidth="1"/>
    <col min="2216" max="2216" width="2.7109375" style="67" customWidth="1"/>
    <col min="2217" max="2217" width="4.28515625" style="67" customWidth="1"/>
    <col min="2218" max="2218" width="2.7109375" style="67" customWidth="1"/>
    <col min="2219" max="2219" width="13.7109375" style="67" customWidth="1"/>
    <col min="2220" max="2220" width="2.7109375" style="67" customWidth="1"/>
    <col min="2221" max="2221" width="2" style="67" customWidth="1"/>
    <col min="2222" max="2222" width="8.7109375" style="67" customWidth="1"/>
    <col min="2223" max="2223" width="15.42578125" style="67" customWidth="1"/>
    <col min="2224" max="2226" width="8.7109375" style="67"/>
    <col min="2227" max="2227" width="15.42578125" style="67" customWidth="1"/>
    <col min="2228" max="2229" width="8.7109375" style="67"/>
    <col min="2230" max="2230" width="11.42578125" style="67" customWidth="1"/>
    <col min="2231" max="2231" width="15.42578125" style="67" customWidth="1"/>
    <col min="2232" max="2457" width="8.7109375" style="67"/>
    <col min="2458" max="2458" width="1.7109375" style="67" customWidth="1"/>
    <col min="2459" max="2459" width="27.7109375" style="67" customWidth="1"/>
    <col min="2460" max="2460" width="22.42578125" style="67" customWidth="1"/>
    <col min="2461" max="2461" width="2.5703125" style="67" customWidth="1"/>
    <col min="2462" max="2462" width="2.7109375" style="67" customWidth="1"/>
    <col min="2463" max="2463" width="13.7109375" style="67" customWidth="1"/>
    <col min="2464" max="2464" width="2.7109375" style="67" customWidth="1"/>
    <col min="2465" max="2465" width="4.28515625" style="67" customWidth="1"/>
    <col min="2466" max="2466" width="2.7109375" style="67" customWidth="1"/>
    <col min="2467" max="2467" width="13.7109375" style="67" customWidth="1"/>
    <col min="2468" max="2468" width="2.7109375" style="67" customWidth="1"/>
    <col min="2469" max="2469" width="4.28515625" style="67" customWidth="1"/>
    <col min="2470" max="2470" width="2.7109375" style="67" customWidth="1"/>
    <col min="2471" max="2471" width="13.7109375" style="67" customWidth="1"/>
    <col min="2472" max="2472" width="2.7109375" style="67" customWidth="1"/>
    <col min="2473" max="2473" width="4.28515625" style="67" customWidth="1"/>
    <col min="2474" max="2474" width="2.7109375" style="67" customWidth="1"/>
    <col min="2475" max="2475" width="13.7109375" style="67" customWidth="1"/>
    <col min="2476" max="2476" width="2.7109375" style="67" customWidth="1"/>
    <col min="2477" max="2477" width="2" style="67" customWidth="1"/>
    <col min="2478" max="2478" width="8.7109375" style="67" customWidth="1"/>
    <col min="2479" max="2479" width="15.42578125" style="67" customWidth="1"/>
    <col min="2480" max="2482" width="8.7109375" style="67"/>
    <col min="2483" max="2483" width="15.42578125" style="67" customWidth="1"/>
    <col min="2484" max="2485" width="8.7109375" style="67"/>
    <col min="2486" max="2486" width="11.42578125" style="67" customWidth="1"/>
    <col min="2487" max="2487" width="15.42578125" style="67" customWidth="1"/>
    <col min="2488" max="2713" width="8.7109375" style="67"/>
    <col min="2714" max="2714" width="1.7109375" style="67" customWidth="1"/>
    <col min="2715" max="2715" width="27.7109375" style="67" customWidth="1"/>
    <col min="2716" max="2716" width="22.42578125" style="67" customWidth="1"/>
    <col min="2717" max="2717" width="2.5703125" style="67" customWidth="1"/>
    <col min="2718" max="2718" width="2.7109375" style="67" customWidth="1"/>
    <col min="2719" max="2719" width="13.7109375" style="67" customWidth="1"/>
    <col min="2720" max="2720" width="2.7109375" style="67" customWidth="1"/>
    <col min="2721" max="2721" width="4.28515625" style="67" customWidth="1"/>
    <col min="2722" max="2722" width="2.7109375" style="67" customWidth="1"/>
    <col min="2723" max="2723" width="13.7109375" style="67" customWidth="1"/>
    <col min="2724" max="2724" width="2.7109375" style="67" customWidth="1"/>
    <col min="2725" max="2725" width="4.28515625" style="67" customWidth="1"/>
    <col min="2726" max="2726" width="2.7109375" style="67" customWidth="1"/>
    <col min="2727" max="2727" width="13.7109375" style="67" customWidth="1"/>
    <col min="2728" max="2728" width="2.7109375" style="67" customWidth="1"/>
    <col min="2729" max="2729" width="4.28515625" style="67" customWidth="1"/>
    <col min="2730" max="2730" width="2.7109375" style="67" customWidth="1"/>
    <col min="2731" max="2731" width="13.7109375" style="67" customWidth="1"/>
    <col min="2732" max="2732" width="2.7109375" style="67" customWidth="1"/>
    <col min="2733" max="2733" width="2" style="67" customWidth="1"/>
    <col min="2734" max="2734" width="8.7109375" style="67" customWidth="1"/>
    <col min="2735" max="2735" width="15.42578125" style="67" customWidth="1"/>
    <col min="2736" max="2738" width="8.7109375" style="67"/>
    <col min="2739" max="2739" width="15.42578125" style="67" customWidth="1"/>
    <col min="2740" max="2741" width="8.7109375" style="67"/>
    <col min="2742" max="2742" width="11.42578125" style="67" customWidth="1"/>
    <col min="2743" max="2743" width="15.42578125" style="67" customWidth="1"/>
    <col min="2744" max="2969" width="8.7109375" style="67"/>
    <col min="2970" max="2970" width="1.7109375" style="67" customWidth="1"/>
    <col min="2971" max="2971" width="27.7109375" style="67" customWidth="1"/>
    <col min="2972" max="2972" width="22.42578125" style="67" customWidth="1"/>
    <col min="2973" max="2973" width="2.5703125" style="67" customWidth="1"/>
    <col min="2974" max="2974" width="2.7109375" style="67" customWidth="1"/>
    <col min="2975" max="2975" width="13.7109375" style="67" customWidth="1"/>
    <col min="2976" max="2976" width="2.7109375" style="67" customWidth="1"/>
    <col min="2977" max="2977" width="4.28515625" style="67" customWidth="1"/>
    <col min="2978" max="2978" width="2.7109375" style="67" customWidth="1"/>
    <col min="2979" max="2979" width="13.7109375" style="67" customWidth="1"/>
    <col min="2980" max="2980" width="2.7109375" style="67" customWidth="1"/>
    <col min="2981" max="2981" width="4.28515625" style="67" customWidth="1"/>
    <col min="2982" max="2982" width="2.7109375" style="67" customWidth="1"/>
    <col min="2983" max="2983" width="13.7109375" style="67" customWidth="1"/>
    <col min="2984" max="2984" width="2.7109375" style="67" customWidth="1"/>
    <col min="2985" max="2985" width="4.28515625" style="67" customWidth="1"/>
    <col min="2986" max="2986" width="2.7109375" style="67" customWidth="1"/>
    <col min="2987" max="2987" width="13.7109375" style="67" customWidth="1"/>
    <col min="2988" max="2988" width="2.7109375" style="67" customWidth="1"/>
    <col min="2989" max="2989" width="2" style="67" customWidth="1"/>
    <col min="2990" max="2990" width="8.7109375" style="67" customWidth="1"/>
    <col min="2991" max="2991" width="15.42578125" style="67" customWidth="1"/>
    <col min="2992" max="2994" width="8.7109375" style="67"/>
    <col min="2995" max="2995" width="15.42578125" style="67" customWidth="1"/>
    <col min="2996" max="2997" width="8.7109375" style="67"/>
    <col min="2998" max="2998" width="11.42578125" style="67" customWidth="1"/>
    <col min="2999" max="2999" width="15.42578125" style="67" customWidth="1"/>
    <col min="3000" max="3225" width="8.7109375" style="67"/>
    <col min="3226" max="3226" width="1.7109375" style="67" customWidth="1"/>
    <col min="3227" max="3227" width="27.7109375" style="67" customWidth="1"/>
    <col min="3228" max="3228" width="22.42578125" style="67" customWidth="1"/>
    <col min="3229" max="3229" width="2.5703125" style="67" customWidth="1"/>
    <col min="3230" max="3230" width="2.7109375" style="67" customWidth="1"/>
    <col min="3231" max="3231" width="13.7109375" style="67" customWidth="1"/>
    <col min="3232" max="3232" width="2.7109375" style="67" customWidth="1"/>
    <col min="3233" max="3233" width="4.28515625" style="67" customWidth="1"/>
    <col min="3234" max="3234" width="2.7109375" style="67" customWidth="1"/>
    <col min="3235" max="3235" width="13.7109375" style="67" customWidth="1"/>
    <col min="3236" max="3236" width="2.7109375" style="67" customWidth="1"/>
    <col min="3237" max="3237" width="4.28515625" style="67" customWidth="1"/>
    <col min="3238" max="3238" width="2.7109375" style="67" customWidth="1"/>
    <col min="3239" max="3239" width="13.7109375" style="67" customWidth="1"/>
    <col min="3240" max="3240" width="2.7109375" style="67" customWidth="1"/>
    <col min="3241" max="3241" width="4.28515625" style="67" customWidth="1"/>
    <col min="3242" max="3242" width="2.7109375" style="67" customWidth="1"/>
    <col min="3243" max="3243" width="13.7109375" style="67" customWidth="1"/>
    <col min="3244" max="3244" width="2.7109375" style="67" customWidth="1"/>
    <col min="3245" max="3245" width="2" style="67" customWidth="1"/>
    <col min="3246" max="3246" width="8.7109375" style="67" customWidth="1"/>
    <col min="3247" max="3247" width="15.42578125" style="67" customWidth="1"/>
    <col min="3248" max="3250" width="8.7109375" style="67"/>
    <col min="3251" max="3251" width="15.42578125" style="67" customWidth="1"/>
    <col min="3252" max="3253" width="8.7109375" style="67"/>
    <col min="3254" max="3254" width="11.42578125" style="67" customWidth="1"/>
    <col min="3255" max="3255" width="15.42578125" style="67" customWidth="1"/>
    <col min="3256" max="3481" width="8.7109375" style="67"/>
    <col min="3482" max="3482" width="1.7109375" style="67" customWidth="1"/>
    <col min="3483" max="3483" width="27.7109375" style="67" customWidth="1"/>
    <col min="3484" max="3484" width="22.42578125" style="67" customWidth="1"/>
    <col min="3485" max="3485" width="2.5703125" style="67" customWidth="1"/>
    <col min="3486" max="3486" width="2.7109375" style="67" customWidth="1"/>
    <col min="3487" max="3487" width="13.7109375" style="67" customWidth="1"/>
    <col min="3488" max="3488" width="2.7109375" style="67" customWidth="1"/>
    <col min="3489" max="3489" width="4.28515625" style="67" customWidth="1"/>
    <col min="3490" max="3490" width="2.7109375" style="67" customWidth="1"/>
    <col min="3491" max="3491" width="13.7109375" style="67" customWidth="1"/>
    <col min="3492" max="3492" width="2.7109375" style="67" customWidth="1"/>
    <col min="3493" max="3493" width="4.28515625" style="67" customWidth="1"/>
    <col min="3494" max="3494" width="2.7109375" style="67" customWidth="1"/>
    <col min="3495" max="3495" width="13.7109375" style="67" customWidth="1"/>
    <col min="3496" max="3496" width="2.7109375" style="67" customWidth="1"/>
    <col min="3497" max="3497" width="4.28515625" style="67" customWidth="1"/>
    <col min="3498" max="3498" width="2.7109375" style="67" customWidth="1"/>
    <col min="3499" max="3499" width="13.7109375" style="67" customWidth="1"/>
    <col min="3500" max="3500" width="2.7109375" style="67" customWidth="1"/>
    <col min="3501" max="3501" width="2" style="67" customWidth="1"/>
    <col min="3502" max="3502" width="8.7109375" style="67" customWidth="1"/>
    <col min="3503" max="3503" width="15.42578125" style="67" customWidth="1"/>
    <col min="3504" max="3506" width="8.7109375" style="67"/>
    <col min="3507" max="3507" width="15.42578125" style="67" customWidth="1"/>
    <col min="3508" max="3509" width="8.7109375" style="67"/>
    <col min="3510" max="3510" width="11.42578125" style="67" customWidth="1"/>
    <col min="3511" max="3511" width="15.42578125" style="67" customWidth="1"/>
    <col min="3512" max="3737" width="8.7109375" style="67"/>
    <col min="3738" max="3738" width="1.7109375" style="67" customWidth="1"/>
    <col min="3739" max="3739" width="27.7109375" style="67" customWidth="1"/>
    <col min="3740" max="3740" width="22.42578125" style="67" customWidth="1"/>
    <col min="3741" max="3741" width="2.5703125" style="67" customWidth="1"/>
    <col min="3742" max="3742" width="2.7109375" style="67" customWidth="1"/>
    <col min="3743" max="3743" width="13.7109375" style="67" customWidth="1"/>
    <col min="3744" max="3744" width="2.7109375" style="67" customWidth="1"/>
    <col min="3745" max="3745" width="4.28515625" style="67" customWidth="1"/>
    <col min="3746" max="3746" width="2.7109375" style="67" customWidth="1"/>
    <col min="3747" max="3747" width="13.7109375" style="67" customWidth="1"/>
    <col min="3748" max="3748" width="2.7109375" style="67" customWidth="1"/>
    <col min="3749" max="3749" width="4.28515625" style="67" customWidth="1"/>
    <col min="3750" max="3750" width="2.7109375" style="67" customWidth="1"/>
    <col min="3751" max="3751" width="13.7109375" style="67" customWidth="1"/>
    <col min="3752" max="3752" width="2.7109375" style="67" customWidth="1"/>
    <col min="3753" max="3753" width="4.28515625" style="67" customWidth="1"/>
    <col min="3754" max="3754" width="2.7109375" style="67" customWidth="1"/>
    <col min="3755" max="3755" width="13.7109375" style="67" customWidth="1"/>
    <col min="3756" max="3756" width="2.7109375" style="67" customWidth="1"/>
    <col min="3757" max="3757" width="2" style="67" customWidth="1"/>
    <col min="3758" max="3758" width="8.7109375" style="67" customWidth="1"/>
    <col min="3759" max="3759" width="15.42578125" style="67" customWidth="1"/>
    <col min="3760" max="3762" width="8.7109375" style="67"/>
    <col min="3763" max="3763" width="15.42578125" style="67" customWidth="1"/>
    <col min="3764" max="3765" width="8.7109375" style="67"/>
    <col min="3766" max="3766" width="11.42578125" style="67" customWidth="1"/>
    <col min="3767" max="3767" width="15.42578125" style="67" customWidth="1"/>
    <col min="3768" max="3993" width="8.7109375" style="67"/>
    <col min="3994" max="3994" width="1.7109375" style="67" customWidth="1"/>
    <col min="3995" max="3995" width="27.7109375" style="67" customWidth="1"/>
    <col min="3996" max="3996" width="22.42578125" style="67" customWidth="1"/>
    <col min="3997" max="3997" width="2.5703125" style="67" customWidth="1"/>
    <col min="3998" max="3998" width="2.7109375" style="67" customWidth="1"/>
    <col min="3999" max="3999" width="13.7109375" style="67" customWidth="1"/>
    <col min="4000" max="4000" width="2.7109375" style="67" customWidth="1"/>
    <col min="4001" max="4001" width="4.28515625" style="67" customWidth="1"/>
    <col min="4002" max="4002" width="2.7109375" style="67" customWidth="1"/>
    <col min="4003" max="4003" width="13.7109375" style="67" customWidth="1"/>
    <col min="4004" max="4004" width="2.7109375" style="67" customWidth="1"/>
    <col min="4005" max="4005" width="4.28515625" style="67" customWidth="1"/>
    <col min="4006" max="4006" width="2.7109375" style="67" customWidth="1"/>
    <col min="4007" max="4007" width="13.7109375" style="67" customWidth="1"/>
    <col min="4008" max="4008" width="2.7109375" style="67" customWidth="1"/>
    <col min="4009" max="4009" width="4.28515625" style="67" customWidth="1"/>
    <col min="4010" max="4010" width="2.7109375" style="67" customWidth="1"/>
    <col min="4011" max="4011" width="13.7109375" style="67" customWidth="1"/>
    <col min="4012" max="4012" width="2.7109375" style="67" customWidth="1"/>
    <col min="4013" max="4013" width="2" style="67" customWidth="1"/>
    <col min="4014" max="4014" width="8.7109375" style="67" customWidth="1"/>
    <col min="4015" max="4015" width="15.42578125" style="67" customWidth="1"/>
    <col min="4016" max="4018" width="8.7109375" style="67"/>
    <col min="4019" max="4019" width="15.42578125" style="67" customWidth="1"/>
    <col min="4020" max="4021" width="8.7109375" style="67"/>
    <col min="4022" max="4022" width="11.42578125" style="67" customWidth="1"/>
    <col min="4023" max="4023" width="15.42578125" style="67" customWidth="1"/>
    <col min="4024" max="4249" width="8.7109375" style="67"/>
    <col min="4250" max="4250" width="1.7109375" style="67" customWidth="1"/>
    <col min="4251" max="4251" width="27.7109375" style="67" customWidth="1"/>
    <col min="4252" max="4252" width="22.42578125" style="67" customWidth="1"/>
    <col min="4253" max="4253" width="2.5703125" style="67" customWidth="1"/>
    <col min="4254" max="4254" width="2.7109375" style="67" customWidth="1"/>
    <col min="4255" max="4255" width="13.7109375" style="67" customWidth="1"/>
    <col min="4256" max="4256" width="2.7109375" style="67" customWidth="1"/>
    <col min="4257" max="4257" width="4.28515625" style="67" customWidth="1"/>
    <col min="4258" max="4258" width="2.7109375" style="67" customWidth="1"/>
    <col min="4259" max="4259" width="13.7109375" style="67" customWidth="1"/>
    <col min="4260" max="4260" width="2.7109375" style="67" customWidth="1"/>
    <col min="4261" max="4261" width="4.28515625" style="67" customWidth="1"/>
    <col min="4262" max="4262" width="2.7109375" style="67" customWidth="1"/>
    <col min="4263" max="4263" width="13.7109375" style="67" customWidth="1"/>
    <col min="4264" max="4264" width="2.7109375" style="67" customWidth="1"/>
    <col min="4265" max="4265" width="4.28515625" style="67" customWidth="1"/>
    <col min="4266" max="4266" width="2.7109375" style="67" customWidth="1"/>
    <col min="4267" max="4267" width="13.7109375" style="67" customWidth="1"/>
    <col min="4268" max="4268" width="2.7109375" style="67" customWidth="1"/>
    <col min="4269" max="4269" width="2" style="67" customWidth="1"/>
    <col min="4270" max="4270" width="8.7109375" style="67" customWidth="1"/>
    <col min="4271" max="4271" width="15.42578125" style="67" customWidth="1"/>
    <col min="4272" max="4274" width="8.7109375" style="67"/>
    <col min="4275" max="4275" width="15.42578125" style="67" customWidth="1"/>
    <col min="4276" max="4277" width="8.7109375" style="67"/>
    <col min="4278" max="4278" width="11.42578125" style="67" customWidth="1"/>
    <col min="4279" max="4279" width="15.42578125" style="67" customWidth="1"/>
    <col min="4280" max="4505" width="8.7109375" style="67"/>
    <col min="4506" max="4506" width="1.7109375" style="67" customWidth="1"/>
    <col min="4507" max="4507" width="27.7109375" style="67" customWidth="1"/>
    <col min="4508" max="4508" width="22.42578125" style="67" customWidth="1"/>
    <col min="4509" max="4509" width="2.5703125" style="67" customWidth="1"/>
    <col min="4510" max="4510" width="2.7109375" style="67" customWidth="1"/>
    <col min="4511" max="4511" width="13.7109375" style="67" customWidth="1"/>
    <col min="4512" max="4512" width="2.7109375" style="67" customWidth="1"/>
    <col min="4513" max="4513" width="4.28515625" style="67" customWidth="1"/>
    <col min="4514" max="4514" width="2.7109375" style="67" customWidth="1"/>
    <col min="4515" max="4515" width="13.7109375" style="67" customWidth="1"/>
    <col min="4516" max="4516" width="2.7109375" style="67" customWidth="1"/>
    <col min="4517" max="4517" width="4.28515625" style="67" customWidth="1"/>
    <col min="4518" max="4518" width="2.7109375" style="67" customWidth="1"/>
    <col min="4519" max="4519" width="13.7109375" style="67" customWidth="1"/>
    <col min="4520" max="4520" width="2.7109375" style="67" customWidth="1"/>
    <col min="4521" max="4521" width="4.28515625" style="67" customWidth="1"/>
    <col min="4522" max="4522" width="2.7109375" style="67" customWidth="1"/>
    <col min="4523" max="4523" width="13.7109375" style="67" customWidth="1"/>
    <col min="4524" max="4524" width="2.7109375" style="67" customWidth="1"/>
    <col min="4525" max="4525" width="2" style="67" customWidth="1"/>
    <col min="4526" max="4526" width="8.7109375" style="67" customWidth="1"/>
    <col min="4527" max="4527" width="15.42578125" style="67" customWidth="1"/>
    <col min="4528" max="4530" width="8.7109375" style="67"/>
    <col min="4531" max="4531" width="15.42578125" style="67" customWidth="1"/>
    <col min="4532" max="4533" width="8.7109375" style="67"/>
    <col min="4534" max="4534" width="11.42578125" style="67" customWidth="1"/>
    <col min="4535" max="4535" width="15.42578125" style="67" customWidth="1"/>
    <col min="4536" max="4761" width="8.7109375" style="67"/>
    <col min="4762" max="4762" width="1.7109375" style="67" customWidth="1"/>
    <col min="4763" max="4763" width="27.7109375" style="67" customWidth="1"/>
    <col min="4764" max="4764" width="22.42578125" style="67" customWidth="1"/>
    <col min="4765" max="4765" width="2.5703125" style="67" customWidth="1"/>
    <col min="4766" max="4766" width="2.7109375" style="67" customWidth="1"/>
    <col min="4767" max="4767" width="13.7109375" style="67" customWidth="1"/>
    <col min="4768" max="4768" width="2.7109375" style="67" customWidth="1"/>
    <col min="4769" max="4769" width="4.28515625" style="67" customWidth="1"/>
    <col min="4770" max="4770" width="2.7109375" style="67" customWidth="1"/>
    <col min="4771" max="4771" width="13.7109375" style="67" customWidth="1"/>
    <col min="4772" max="4772" width="2.7109375" style="67" customWidth="1"/>
    <col min="4773" max="4773" width="4.28515625" style="67" customWidth="1"/>
    <col min="4774" max="4774" width="2.7109375" style="67" customWidth="1"/>
    <col min="4775" max="4775" width="13.7109375" style="67" customWidth="1"/>
    <col min="4776" max="4776" width="2.7109375" style="67" customWidth="1"/>
    <col min="4777" max="4777" width="4.28515625" style="67" customWidth="1"/>
    <col min="4778" max="4778" width="2.7109375" style="67" customWidth="1"/>
    <col min="4779" max="4779" width="13.7109375" style="67" customWidth="1"/>
    <col min="4780" max="4780" width="2.7109375" style="67" customWidth="1"/>
    <col min="4781" max="4781" width="2" style="67" customWidth="1"/>
    <col min="4782" max="4782" width="8.7109375" style="67" customWidth="1"/>
    <col min="4783" max="4783" width="15.42578125" style="67" customWidth="1"/>
    <col min="4784" max="4786" width="8.7109375" style="67"/>
    <col min="4787" max="4787" width="15.42578125" style="67" customWidth="1"/>
    <col min="4788" max="4789" width="8.7109375" style="67"/>
    <col min="4790" max="4790" width="11.42578125" style="67" customWidth="1"/>
    <col min="4791" max="4791" width="15.42578125" style="67" customWidth="1"/>
    <col min="4792" max="5017" width="8.7109375" style="67"/>
    <col min="5018" max="5018" width="1.7109375" style="67" customWidth="1"/>
    <col min="5019" max="5019" width="27.7109375" style="67" customWidth="1"/>
    <col min="5020" max="5020" width="22.42578125" style="67" customWidth="1"/>
    <col min="5021" max="5021" width="2.5703125" style="67" customWidth="1"/>
    <col min="5022" max="5022" width="2.7109375" style="67" customWidth="1"/>
    <col min="5023" max="5023" width="13.7109375" style="67" customWidth="1"/>
    <col min="5024" max="5024" width="2.7109375" style="67" customWidth="1"/>
    <col min="5025" max="5025" width="4.28515625" style="67" customWidth="1"/>
    <col min="5026" max="5026" width="2.7109375" style="67" customWidth="1"/>
    <col min="5027" max="5027" width="13.7109375" style="67" customWidth="1"/>
    <col min="5028" max="5028" width="2.7109375" style="67" customWidth="1"/>
    <col min="5029" max="5029" width="4.28515625" style="67" customWidth="1"/>
    <col min="5030" max="5030" width="2.7109375" style="67" customWidth="1"/>
    <col min="5031" max="5031" width="13.7109375" style="67" customWidth="1"/>
    <col min="5032" max="5032" width="2.7109375" style="67" customWidth="1"/>
    <col min="5033" max="5033" width="4.28515625" style="67" customWidth="1"/>
    <col min="5034" max="5034" width="2.7109375" style="67" customWidth="1"/>
    <col min="5035" max="5035" width="13.7109375" style="67" customWidth="1"/>
    <col min="5036" max="5036" width="2.7109375" style="67" customWidth="1"/>
    <col min="5037" max="5037" width="2" style="67" customWidth="1"/>
    <col min="5038" max="5038" width="8.7109375" style="67" customWidth="1"/>
    <col min="5039" max="5039" width="15.42578125" style="67" customWidth="1"/>
    <col min="5040" max="5042" width="8.7109375" style="67"/>
    <col min="5043" max="5043" width="15.42578125" style="67" customWidth="1"/>
    <col min="5044" max="5045" width="8.7109375" style="67"/>
    <col min="5046" max="5046" width="11.42578125" style="67" customWidth="1"/>
    <col min="5047" max="5047" width="15.42578125" style="67" customWidth="1"/>
    <col min="5048" max="5273" width="8.7109375" style="67"/>
    <col min="5274" max="5274" width="1.7109375" style="67" customWidth="1"/>
    <col min="5275" max="5275" width="27.7109375" style="67" customWidth="1"/>
    <col min="5276" max="5276" width="22.42578125" style="67" customWidth="1"/>
    <col min="5277" max="5277" width="2.5703125" style="67" customWidth="1"/>
    <col min="5278" max="5278" width="2.7109375" style="67" customWidth="1"/>
    <col min="5279" max="5279" width="13.7109375" style="67" customWidth="1"/>
    <col min="5280" max="5280" width="2.7109375" style="67" customWidth="1"/>
    <col min="5281" max="5281" width="4.28515625" style="67" customWidth="1"/>
    <col min="5282" max="5282" width="2.7109375" style="67" customWidth="1"/>
    <col min="5283" max="5283" width="13.7109375" style="67" customWidth="1"/>
    <col min="5284" max="5284" width="2.7109375" style="67" customWidth="1"/>
    <col min="5285" max="5285" width="4.28515625" style="67" customWidth="1"/>
    <col min="5286" max="5286" width="2.7109375" style="67" customWidth="1"/>
    <col min="5287" max="5287" width="13.7109375" style="67" customWidth="1"/>
    <col min="5288" max="5288" width="2.7109375" style="67" customWidth="1"/>
    <col min="5289" max="5289" width="4.28515625" style="67" customWidth="1"/>
    <col min="5290" max="5290" width="2.7109375" style="67" customWidth="1"/>
    <col min="5291" max="5291" width="13.7109375" style="67" customWidth="1"/>
    <col min="5292" max="5292" width="2.7109375" style="67" customWidth="1"/>
    <col min="5293" max="5293" width="2" style="67" customWidth="1"/>
    <col min="5294" max="5294" width="8.7109375" style="67" customWidth="1"/>
    <col min="5295" max="5295" width="15.42578125" style="67" customWidth="1"/>
    <col min="5296" max="5298" width="8.7109375" style="67"/>
    <col min="5299" max="5299" width="15.42578125" style="67" customWidth="1"/>
    <col min="5300" max="5301" width="8.7109375" style="67"/>
    <col min="5302" max="5302" width="11.42578125" style="67" customWidth="1"/>
    <col min="5303" max="5303" width="15.42578125" style="67" customWidth="1"/>
    <col min="5304" max="5529" width="8.7109375" style="67"/>
    <col min="5530" max="5530" width="1.7109375" style="67" customWidth="1"/>
    <col min="5531" max="5531" width="27.7109375" style="67" customWidth="1"/>
    <col min="5532" max="5532" width="22.42578125" style="67" customWidth="1"/>
    <col min="5533" max="5533" width="2.5703125" style="67" customWidth="1"/>
    <col min="5534" max="5534" width="2.7109375" style="67" customWidth="1"/>
    <col min="5535" max="5535" width="13.7109375" style="67" customWidth="1"/>
    <col min="5536" max="5536" width="2.7109375" style="67" customWidth="1"/>
    <col min="5537" max="5537" width="4.28515625" style="67" customWidth="1"/>
    <col min="5538" max="5538" width="2.7109375" style="67" customWidth="1"/>
    <col min="5539" max="5539" width="13.7109375" style="67" customWidth="1"/>
    <col min="5540" max="5540" width="2.7109375" style="67" customWidth="1"/>
    <col min="5541" max="5541" width="4.28515625" style="67" customWidth="1"/>
    <col min="5542" max="5542" width="2.7109375" style="67" customWidth="1"/>
    <col min="5543" max="5543" width="13.7109375" style="67" customWidth="1"/>
    <col min="5544" max="5544" width="2.7109375" style="67" customWidth="1"/>
    <col min="5545" max="5545" width="4.28515625" style="67" customWidth="1"/>
    <col min="5546" max="5546" width="2.7109375" style="67" customWidth="1"/>
    <col min="5547" max="5547" width="13.7109375" style="67" customWidth="1"/>
    <col min="5548" max="5548" width="2.7109375" style="67" customWidth="1"/>
    <col min="5549" max="5549" width="2" style="67" customWidth="1"/>
    <col min="5550" max="5550" width="8.7109375" style="67" customWidth="1"/>
    <col min="5551" max="5551" width="15.42578125" style="67" customWidth="1"/>
    <col min="5552" max="5554" width="8.7109375" style="67"/>
    <col min="5555" max="5555" width="15.42578125" style="67" customWidth="1"/>
    <col min="5556" max="5557" width="8.7109375" style="67"/>
    <col min="5558" max="5558" width="11.42578125" style="67" customWidth="1"/>
    <col min="5559" max="5559" width="15.42578125" style="67" customWidth="1"/>
    <col min="5560" max="5785" width="8.7109375" style="67"/>
    <col min="5786" max="5786" width="1.7109375" style="67" customWidth="1"/>
    <col min="5787" max="5787" width="27.7109375" style="67" customWidth="1"/>
    <col min="5788" max="5788" width="22.42578125" style="67" customWidth="1"/>
    <col min="5789" max="5789" width="2.5703125" style="67" customWidth="1"/>
    <col min="5790" max="5790" width="2.7109375" style="67" customWidth="1"/>
    <col min="5791" max="5791" width="13.7109375" style="67" customWidth="1"/>
    <col min="5792" max="5792" width="2.7109375" style="67" customWidth="1"/>
    <col min="5793" max="5793" width="4.28515625" style="67" customWidth="1"/>
    <col min="5794" max="5794" width="2.7109375" style="67" customWidth="1"/>
    <col min="5795" max="5795" width="13.7109375" style="67" customWidth="1"/>
    <col min="5796" max="5796" width="2.7109375" style="67" customWidth="1"/>
    <col min="5797" max="5797" width="4.28515625" style="67" customWidth="1"/>
    <col min="5798" max="5798" width="2.7109375" style="67" customWidth="1"/>
    <col min="5799" max="5799" width="13.7109375" style="67" customWidth="1"/>
    <col min="5800" max="5800" width="2.7109375" style="67" customWidth="1"/>
    <col min="5801" max="5801" width="4.28515625" style="67" customWidth="1"/>
    <col min="5802" max="5802" width="2.7109375" style="67" customWidth="1"/>
    <col min="5803" max="5803" width="13.7109375" style="67" customWidth="1"/>
    <col min="5804" max="5804" width="2.7109375" style="67" customWidth="1"/>
    <col min="5805" max="5805" width="2" style="67" customWidth="1"/>
    <col min="5806" max="5806" width="8.7109375" style="67" customWidth="1"/>
    <col min="5807" max="5807" width="15.42578125" style="67" customWidth="1"/>
    <col min="5808" max="5810" width="8.7109375" style="67"/>
    <col min="5811" max="5811" width="15.42578125" style="67" customWidth="1"/>
    <col min="5812" max="5813" width="8.7109375" style="67"/>
    <col min="5814" max="5814" width="11.42578125" style="67" customWidth="1"/>
    <col min="5815" max="5815" width="15.42578125" style="67" customWidth="1"/>
    <col min="5816" max="6041" width="8.7109375" style="67"/>
    <col min="6042" max="6042" width="1.7109375" style="67" customWidth="1"/>
    <col min="6043" max="6043" width="27.7109375" style="67" customWidth="1"/>
    <col min="6044" max="6044" width="22.42578125" style="67" customWidth="1"/>
    <col min="6045" max="6045" width="2.5703125" style="67" customWidth="1"/>
    <col min="6046" max="6046" width="2.7109375" style="67" customWidth="1"/>
    <col min="6047" max="6047" width="13.7109375" style="67" customWidth="1"/>
    <col min="6048" max="6048" width="2.7109375" style="67" customWidth="1"/>
    <col min="6049" max="6049" width="4.28515625" style="67" customWidth="1"/>
    <col min="6050" max="6050" width="2.7109375" style="67" customWidth="1"/>
    <col min="6051" max="6051" width="13.7109375" style="67" customWidth="1"/>
    <col min="6052" max="6052" width="2.7109375" style="67" customWidth="1"/>
    <col min="6053" max="6053" width="4.28515625" style="67" customWidth="1"/>
    <col min="6054" max="6054" width="2.7109375" style="67" customWidth="1"/>
    <col min="6055" max="6055" width="13.7109375" style="67" customWidth="1"/>
    <col min="6056" max="6056" width="2.7109375" style="67" customWidth="1"/>
    <col min="6057" max="6057" width="4.28515625" style="67" customWidth="1"/>
    <col min="6058" max="6058" width="2.7109375" style="67" customWidth="1"/>
    <col min="6059" max="6059" width="13.7109375" style="67" customWidth="1"/>
    <col min="6060" max="6060" width="2.7109375" style="67" customWidth="1"/>
    <col min="6061" max="6061" width="2" style="67" customWidth="1"/>
    <col min="6062" max="6062" width="8.7109375" style="67" customWidth="1"/>
    <col min="6063" max="6063" width="15.42578125" style="67" customWidth="1"/>
    <col min="6064" max="6066" width="8.7109375" style="67"/>
    <col min="6067" max="6067" width="15.42578125" style="67" customWidth="1"/>
    <col min="6068" max="6069" width="8.7109375" style="67"/>
    <col min="6070" max="6070" width="11.42578125" style="67" customWidth="1"/>
    <col min="6071" max="6071" width="15.42578125" style="67" customWidth="1"/>
    <col min="6072" max="6297" width="8.7109375" style="67"/>
    <col min="6298" max="6298" width="1.7109375" style="67" customWidth="1"/>
    <col min="6299" max="6299" width="27.7109375" style="67" customWidth="1"/>
    <col min="6300" max="6300" width="22.42578125" style="67" customWidth="1"/>
    <col min="6301" max="6301" width="2.5703125" style="67" customWidth="1"/>
    <col min="6302" max="6302" width="2.7109375" style="67" customWidth="1"/>
    <col min="6303" max="6303" width="13.7109375" style="67" customWidth="1"/>
    <col min="6304" max="6304" width="2.7109375" style="67" customWidth="1"/>
    <col min="6305" max="6305" width="4.28515625" style="67" customWidth="1"/>
    <col min="6306" max="6306" width="2.7109375" style="67" customWidth="1"/>
    <col min="6307" max="6307" width="13.7109375" style="67" customWidth="1"/>
    <col min="6308" max="6308" width="2.7109375" style="67" customWidth="1"/>
    <col min="6309" max="6309" width="4.28515625" style="67" customWidth="1"/>
    <col min="6310" max="6310" width="2.7109375" style="67" customWidth="1"/>
    <col min="6311" max="6311" width="13.7109375" style="67" customWidth="1"/>
    <col min="6312" max="6312" width="2.7109375" style="67" customWidth="1"/>
    <col min="6313" max="6313" width="4.28515625" style="67" customWidth="1"/>
    <col min="6314" max="6314" width="2.7109375" style="67" customWidth="1"/>
    <col min="6315" max="6315" width="13.7109375" style="67" customWidth="1"/>
    <col min="6316" max="6316" width="2.7109375" style="67" customWidth="1"/>
    <col min="6317" max="6317" width="2" style="67" customWidth="1"/>
    <col min="6318" max="6318" width="8.7109375" style="67" customWidth="1"/>
    <col min="6319" max="6319" width="15.42578125" style="67" customWidth="1"/>
    <col min="6320" max="6322" width="8.7109375" style="67"/>
    <col min="6323" max="6323" width="15.42578125" style="67" customWidth="1"/>
    <col min="6324" max="6325" width="8.7109375" style="67"/>
    <col min="6326" max="6326" width="11.42578125" style="67" customWidth="1"/>
    <col min="6327" max="6327" width="15.42578125" style="67" customWidth="1"/>
    <col min="6328" max="6553" width="8.7109375" style="67"/>
    <col min="6554" max="6554" width="1.7109375" style="67" customWidth="1"/>
    <col min="6555" max="6555" width="27.7109375" style="67" customWidth="1"/>
    <col min="6556" max="6556" width="22.42578125" style="67" customWidth="1"/>
    <col min="6557" max="6557" width="2.5703125" style="67" customWidth="1"/>
    <col min="6558" max="6558" width="2.7109375" style="67" customWidth="1"/>
    <col min="6559" max="6559" width="13.7109375" style="67" customWidth="1"/>
    <col min="6560" max="6560" width="2.7109375" style="67" customWidth="1"/>
    <col min="6561" max="6561" width="4.28515625" style="67" customWidth="1"/>
    <col min="6562" max="6562" width="2.7109375" style="67" customWidth="1"/>
    <col min="6563" max="6563" width="13.7109375" style="67" customWidth="1"/>
    <col min="6564" max="6564" width="2.7109375" style="67" customWidth="1"/>
    <col min="6565" max="6565" width="4.28515625" style="67" customWidth="1"/>
    <col min="6566" max="6566" width="2.7109375" style="67" customWidth="1"/>
    <col min="6567" max="6567" width="13.7109375" style="67" customWidth="1"/>
    <col min="6568" max="6568" width="2.7109375" style="67" customWidth="1"/>
    <col min="6569" max="6569" width="4.28515625" style="67" customWidth="1"/>
    <col min="6570" max="6570" width="2.7109375" style="67" customWidth="1"/>
    <col min="6571" max="6571" width="13.7109375" style="67" customWidth="1"/>
    <col min="6572" max="6572" width="2.7109375" style="67" customWidth="1"/>
    <col min="6573" max="6573" width="2" style="67" customWidth="1"/>
    <col min="6574" max="6574" width="8.7109375" style="67" customWidth="1"/>
    <col min="6575" max="6575" width="15.42578125" style="67" customWidth="1"/>
    <col min="6576" max="6578" width="8.7109375" style="67"/>
    <col min="6579" max="6579" width="15.42578125" style="67" customWidth="1"/>
    <col min="6580" max="6581" width="8.7109375" style="67"/>
    <col min="6582" max="6582" width="11.42578125" style="67" customWidth="1"/>
    <col min="6583" max="6583" width="15.42578125" style="67" customWidth="1"/>
    <col min="6584" max="6809" width="8.7109375" style="67"/>
    <col min="6810" max="6810" width="1.7109375" style="67" customWidth="1"/>
    <col min="6811" max="6811" width="27.7109375" style="67" customWidth="1"/>
    <col min="6812" max="6812" width="22.42578125" style="67" customWidth="1"/>
    <col min="6813" max="6813" width="2.5703125" style="67" customWidth="1"/>
    <col min="6814" max="6814" width="2.7109375" style="67" customWidth="1"/>
    <col min="6815" max="6815" width="13.7109375" style="67" customWidth="1"/>
    <col min="6816" max="6816" width="2.7109375" style="67" customWidth="1"/>
    <col min="6817" max="6817" width="4.28515625" style="67" customWidth="1"/>
    <col min="6818" max="6818" width="2.7109375" style="67" customWidth="1"/>
    <col min="6819" max="6819" width="13.7109375" style="67" customWidth="1"/>
    <col min="6820" max="6820" width="2.7109375" style="67" customWidth="1"/>
    <col min="6821" max="6821" width="4.28515625" style="67" customWidth="1"/>
    <col min="6822" max="6822" width="2.7109375" style="67" customWidth="1"/>
    <col min="6823" max="6823" width="13.7109375" style="67" customWidth="1"/>
    <col min="6824" max="6824" width="2.7109375" style="67" customWidth="1"/>
    <col min="6825" max="6825" width="4.28515625" style="67" customWidth="1"/>
    <col min="6826" max="6826" width="2.7109375" style="67" customWidth="1"/>
    <col min="6827" max="6827" width="13.7109375" style="67" customWidth="1"/>
    <col min="6828" max="6828" width="2.7109375" style="67" customWidth="1"/>
    <col min="6829" max="6829" width="2" style="67" customWidth="1"/>
    <col min="6830" max="6830" width="8.7109375" style="67" customWidth="1"/>
    <col min="6831" max="6831" width="15.42578125" style="67" customWidth="1"/>
    <col min="6832" max="6834" width="8.7109375" style="67"/>
    <col min="6835" max="6835" width="15.42578125" style="67" customWidth="1"/>
    <col min="6836" max="6837" width="8.7109375" style="67"/>
    <col min="6838" max="6838" width="11.42578125" style="67" customWidth="1"/>
    <col min="6839" max="6839" width="15.42578125" style="67" customWidth="1"/>
    <col min="6840" max="7065" width="8.7109375" style="67"/>
    <col min="7066" max="7066" width="1.7109375" style="67" customWidth="1"/>
    <col min="7067" max="7067" width="27.7109375" style="67" customWidth="1"/>
    <col min="7068" max="7068" width="22.42578125" style="67" customWidth="1"/>
    <col min="7069" max="7069" width="2.5703125" style="67" customWidth="1"/>
    <col min="7070" max="7070" width="2.7109375" style="67" customWidth="1"/>
    <col min="7071" max="7071" width="13.7109375" style="67" customWidth="1"/>
    <col min="7072" max="7072" width="2.7109375" style="67" customWidth="1"/>
    <col min="7073" max="7073" width="4.28515625" style="67" customWidth="1"/>
    <col min="7074" max="7074" width="2.7109375" style="67" customWidth="1"/>
    <col min="7075" max="7075" width="13.7109375" style="67" customWidth="1"/>
    <col min="7076" max="7076" width="2.7109375" style="67" customWidth="1"/>
    <col min="7077" max="7077" width="4.28515625" style="67" customWidth="1"/>
    <col min="7078" max="7078" width="2.7109375" style="67" customWidth="1"/>
    <col min="7079" max="7079" width="13.7109375" style="67" customWidth="1"/>
    <col min="7080" max="7080" width="2.7109375" style="67" customWidth="1"/>
    <col min="7081" max="7081" width="4.28515625" style="67" customWidth="1"/>
    <col min="7082" max="7082" width="2.7109375" style="67" customWidth="1"/>
    <col min="7083" max="7083" width="13.7109375" style="67" customWidth="1"/>
    <col min="7084" max="7084" width="2.7109375" style="67" customWidth="1"/>
    <col min="7085" max="7085" width="2" style="67" customWidth="1"/>
    <col min="7086" max="7086" width="8.7109375" style="67" customWidth="1"/>
    <col min="7087" max="7087" width="15.42578125" style="67" customWidth="1"/>
    <col min="7088" max="7090" width="8.7109375" style="67"/>
    <col min="7091" max="7091" width="15.42578125" style="67" customWidth="1"/>
    <col min="7092" max="7093" width="8.7109375" style="67"/>
    <col min="7094" max="7094" width="11.42578125" style="67" customWidth="1"/>
    <col min="7095" max="7095" width="15.42578125" style="67" customWidth="1"/>
    <col min="7096" max="7321" width="8.7109375" style="67"/>
    <col min="7322" max="7322" width="1.7109375" style="67" customWidth="1"/>
    <col min="7323" max="7323" width="27.7109375" style="67" customWidth="1"/>
    <col min="7324" max="7324" width="22.42578125" style="67" customWidth="1"/>
    <col min="7325" max="7325" width="2.5703125" style="67" customWidth="1"/>
    <col min="7326" max="7326" width="2.7109375" style="67" customWidth="1"/>
    <col min="7327" max="7327" width="13.7109375" style="67" customWidth="1"/>
    <col min="7328" max="7328" width="2.7109375" style="67" customWidth="1"/>
    <col min="7329" max="7329" width="4.28515625" style="67" customWidth="1"/>
    <col min="7330" max="7330" width="2.7109375" style="67" customWidth="1"/>
    <col min="7331" max="7331" width="13.7109375" style="67" customWidth="1"/>
    <col min="7332" max="7332" width="2.7109375" style="67" customWidth="1"/>
    <col min="7333" max="7333" width="4.28515625" style="67" customWidth="1"/>
    <col min="7334" max="7334" width="2.7109375" style="67" customWidth="1"/>
    <col min="7335" max="7335" width="13.7109375" style="67" customWidth="1"/>
    <col min="7336" max="7336" width="2.7109375" style="67" customWidth="1"/>
    <col min="7337" max="7337" width="4.28515625" style="67" customWidth="1"/>
    <col min="7338" max="7338" width="2.7109375" style="67" customWidth="1"/>
    <col min="7339" max="7339" width="13.7109375" style="67" customWidth="1"/>
    <col min="7340" max="7340" width="2.7109375" style="67" customWidth="1"/>
    <col min="7341" max="7341" width="2" style="67" customWidth="1"/>
    <col min="7342" max="7342" width="8.7109375" style="67" customWidth="1"/>
    <col min="7343" max="7343" width="15.42578125" style="67" customWidth="1"/>
    <col min="7344" max="7346" width="8.7109375" style="67"/>
    <col min="7347" max="7347" width="15.42578125" style="67" customWidth="1"/>
    <col min="7348" max="7349" width="8.7109375" style="67"/>
    <col min="7350" max="7350" width="11.42578125" style="67" customWidth="1"/>
    <col min="7351" max="7351" width="15.42578125" style="67" customWidth="1"/>
    <col min="7352" max="7577" width="8.7109375" style="67"/>
    <col min="7578" max="7578" width="1.7109375" style="67" customWidth="1"/>
    <col min="7579" max="7579" width="27.7109375" style="67" customWidth="1"/>
    <col min="7580" max="7580" width="22.42578125" style="67" customWidth="1"/>
    <col min="7581" max="7581" width="2.5703125" style="67" customWidth="1"/>
    <col min="7582" max="7582" width="2.7109375" style="67" customWidth="1"/>
    <col min="7583" max="7583" width="13.7109375" style="67" customWidth="1"/>
    <col min="7584" max="7584" width="2.7109375" style="67" customWidth="1"/>
    <col min="7585" max="7585" width="4.28515625" style="67" customWidth="1"/>
    <col min="7586" max="7586" width="2.7109375" style="67" customWidth="1"/>
    <col min="7587" max="7587" width="13.7109375" style="67" customWidth="1"/>
    <col min="7588" max="7588" width="2.7109375" style="67" customWidth="1"/>
    <col min="7589" max="7589" width="4.28515625" style="67" customWidth="1"/>
    <col min="7590" max="7590" width="2.7109375" style="67" customWidth="1"/>
    <col min="7591" max="7591" width="13.7109375" style="67" customWidth="1"/>
    <col min="7592" max="7592" width="2.7109375" style="67" customWidth="1"/>
    <col min="7593" max="7593" width="4.28515625" style="67" customWidth="1"/>
    <col min="7594" max="7594" width="2.7109375" style="67" customWidth="1"/>
    <col min="7595" max="7595" width="13.7109375" style="67" customWidth="1"/>
    <col min="7596" max="7596" width="2.7109375" style="67" customWidth="1"/>
    <col min="7597" max="7597" width="2" style="67" customWidth="1"/>
    <col min="7598" max="7598" width="8.7109375" style="67" customWidth="1"/>
    <col min="7599" max="7599" width="15.42578125" style="67" customWidth="1"/>
    <col min="7600" max="7602" width="8.7109375" style="67"/>
    <col min="7603" max="7603" width="15.42578125" style="67" customWidth="1"/>
    <col min="7604" max="7605" width="8.7109375" style="67"/>
    <col min="7606" max="7606" width="11.42578125" style="67" customWidth="1"/>
    <col min="7607" max="7607" width="15.42578125" style="67" customWidth="1"/>
    <col min="7608" max="7833" width="8.7109375" style="67"/>
    <col min="7834" max="7834" width="1.7109375" style="67" customWidth="1"/>
    <col min="7835" max="7835" width="27.7109375" style="67" customWidth="1"/>
    <col min="7836" max="7836" width="22.42578125" style="67" customWidth="1"/>
    <col min="7837" max="7837" width="2.5703125" style="67" customWidth="1"/>
    <col min="7838" max="7838" width="2.7109375" style="67" customWidth="1"/>
    <col min="7839" max="7839" width="13.7109375" style="67" customWidth="1"/>
    <col min="7840" max="7840" width="2.7109375" style="67" customWidth="1"/>
    <col min="7841" max="7841" width="4.28515625" style="67" customWidth="1"/>
    <col min="7842" max="7842" width="2.7109375" style="67" customWidth="1"/>
    <col min="7843" max="7843" width="13.7109375" style="67" customWidth="1"/>
    <col min="7844" max="7844" width="2.7109375" style="67" customWidth="1"/>
    <col min="7845" max="7845" width="4.28515625" style="67" customWidth="1"/>
    <col min="7846" max="7846" width="2.7109375" style="67" customWidth="1"/>
    <col min="7847" max="7847" width="13.7109375" style="67" customWidth="1"/>
    <col min="7848" max="7848" width="2.7109375" style="67" customWidth="1"/>
    <col min="7849" max="7849" width="4.28515625" style="67" customWidth="1"/>
    <col min="7850" max="7850" width="2.7109375" style="67" customWidth="1"/>
    <col min="7851" max="7851" width="13.7109375" style="67" customWidth="1"/>
    <col min="7852" max="7852" width="2.7109375" style="67" customWidth="1"/>
    <col min="7853" max="7853" width="2" style="67" customWidth="1"/>
    <col min="7854" max="7854" width="8.7109375" style="67" customWidth="1"/>
    <col min="7855" max="7855" width="15.42578125" style="67" customWidth="1"/>
    <col min="7856" max="7858" width="8.7109375" style="67"/>
    <col min="7859" max="7859" width="15.42578125" style="67" customWidth="1"/>
    <col min="7860" max="7861" width="8.7109375" style="67"/>
    <col min="7862" max="7862" width="11.42578125" style="67" customWidth="1"/>
    <col min="7863" max="7863" width="15.42578125" style="67" customWidth="1"/>
    <col min="7864" max="8089" width="8.7109375" style="67"/>
    <col min="8090" max="8090" width="1.7109375" style="67" customWidth="1"/>
    <col min="8091" max="8091" width="27.7109375" style="67" customWidth="1"/>
    <col min="8092" max="8092" width="22.42578125" style="67" customWidth="1"/>
    <col min="8093" max="8093" width="2.5703125" style="67" customWidth="1"/>
    <col min="8094" max="8094" width="2.7109375" style="67" customWidth="1"/>
    <col min="8095" max="8095" width="13.7109375" style="67" customWidth="1"/>
    <col min="8096" max="8096" width="2.7109375" style="67" customWidth="1"/>
    <col min="8097" max="8097" width="4.28515625" style="67" customWidth="1"/>
    <col min="8098" max="8098" width="2.7109375" style="67" customWidth="1"/>
    <col min="8099" max="8099" width="13.7109375" style="67" customWidth="1"/>
    <col min="8100" max="8100" width="2.7109375" style="67" customWidth="1"/>
    <col min="8101" max="8101" width="4.28515625" style="67" customWidth="1"/>
    <col min="8102" max="8102" width="2.7109375" style="67" customWidth="1"/>
    <col min="8103" max="8103" width="13.7109375" style="67" customWidth="1"/>
    <col min="8104" max="8104" width="2.7109375" style="67" customWidth="1"/>
    <col min="8105" max="8105" width="4.28515625" style="67" customWidth="1"/>
    <col min="8106" max="8106" width="2.7109375" style="67" customWidth="1"/>
    <col min="8107" max="8107" width="13.7109375" style="67" customWidth="1"/>
    <col min="8108" max="8108" width="2.7109375" style="67" customWidth="1"/>
    <col min="8109" max="8109" width="2" style="67" customWidth="1"/>
    <col min="8110" max="8110" width="8.7109375" style="67" customWidth="1"/>
    <col min="8111" max="8111" width="15.42578125" style="67" customWidth="1"/>
    <col min="8112" max="8114" width="8.7109375" style="67"/>
    <col min="8115" max="8115" width="15.42578125" style="67" customWidth="1"/>
    <col min="8116" max="8117" width="8.7109375" style="67"/>
    <col min="8118" max="8118" width="11.42578125" style="67" customWidth="1"/>
    <col min="8119" max="8119" width="15.42578125" style="67" customWidth="1"/>
    <col min="8120" max="8345" width="8.7109375" style="67"/>
    <col min="8346" max="8346" width="1.7109375" style="67" customWidth="1"/>
    <col min="8347" max="8347" width="27.7109375" style="67" customWidth="1"/>
    <col min="8348" max="8348" width="22.42578125" style="67" customWidth="1"/>
    <col min="8349" max="8349" width="2.5703125" style="67" customWidth="1"/>
    <col min="8350" max="8350" width="2.7109375" style="67" customWidth="1"/>
    <col min="8351" max="8351" width="13.7109375" style="67" customWidth="1"/>
    <col min="8352" max="8352" width="2.7109375" style="67" customWidth="1"/>
    <col min="8353" max="8353" width="4.28515625" style="67" customWidth="1"/>
    <col min="8354" max="8354" width="2.7109375" style="67" customWidth="1"/>
    <col min="8355" max="8355" width="13.7109375" style="67" customWidth="1"/>
    <col min="8356" max="8356" width="2.7109375" style="67" customWidth="1"/>
    <col min="8357" max="8357" width="4.28515625" style="67" customWidth="1"/>
    <col min="8358" max="8358" width="2.7109375" style="67" customWidth="1"/>
    <col min="8359" max="8359" width="13.7109375" style="67" customWidth="1"/>
    <col min="8360" max="8360" width="2.7109375" style="67" customWidth="1"/>
    <col min="8361" max="8361" width="4.28515625" style="67" customWidth="1"/>
    <col min="8362" max="8362" width="2.7109375" style="67" customWidth="1"/>
    <col min="8363" max="8363" width="13.7109375" style="67" customWidth="1"/>
    <col min="8364" max="8364" width="2.7109375" style="67" customWidth="1"/>
    <col min="8365" max="8365" width="2" style="67" customWidth="1"/>
    <col min="8366" max="8366" width="8.7109375" style="67" customWidth="1"/>
    <col min="8367" max="8367" width="15.42578125" style="67" customWidth="1"/>
    <col min="8368" max="8370" width="8.7109375" style="67"/>
    <col min="8371" max="8371" width="15.42578125" style="67" customWidth="1"/>
    <col min="8372" max="8373" width="8.7109375" style="67"/>
    <col min="8374" max="8374" width="11.42578125" style="67" customWidth="1"/>
    <col min="8375" max="8375" width="15.42578125" style="67" customWidth="1"/>
    <col min="8376" max="8601" width="8.7109375" style="67"/>
    <col min="8602" max="8602" width="1.7109375" style="67" customWidth="1"/>
    <col min="8603" max="8603" width="27.7109375" style="67" customWidth="1"/>
    <col min="8604" max="8604" width="22.42578125" style="67" customWidth="1"/>
    <col min="8605" max="8605" width="2.5703125" style="67" customWidth="1"/>
    <col min="8606" max="8606" width="2.7109375" style="67" customWidth="1"/>
    <col min="8607" max="8607" width="13.7109375" style="67" customWidth="1"/>
    <col min="8608" max="8608" width="2.7109375" style="67" customWidth="1"/>
    <col min="8609" max="8609" width="4.28515625" style="67" customWidth="1"/>
    <col min="8610" max="8610" width="2.7109375" style="67" customWidth="1"/>
    <col min="8611" max="8611" width="13.7109375" style="67" customWidth="1"/>
    <col min="8612" max="8612" width="2.7109375" style="67" customWidth="1"/>
    <col min="8613" max="8613" width="4.28515625" style="67" customWidth="1"/>
    <col min="8614" max="8614" width="2.7109375" style="67" customWidth="1"/>
    <col min="8615" max="8615" width="13.7109375" style="67" customWidth="1"/>
    <col min="8616" max="8616" width="2.7109375" style="67" customWidth="1"/>
    <col min="8617" max="8617" width="4.28515625" style="67" customWidth="1"/>
    <col min="8618" max="8618" width="2.7109375" style="67" customWidth="1"/>
    <col min="8619" max="8619" width="13.7109375" style="67" customWidth="1"/>
    <col min="8620" max="8620" width="2.7109375" style="67" customWidth="1"/>
    <col min="8621" max="8621" width="2" style="67" customWidth="1"/>
    <col min="8622" max="8622" width="8.7109375" style="67" customWidth="1"/>
    <col min="8623" max="8623" width="15.42578125" style="67" customWidth="1"/>
    <col min="8624" max="8626" width="8.7109375" style="67"/>
    <col min="8627" max="8627" width="15.42578125" style="67" customWidth="1"/>
    <col min="8628" max="8629" width="8.7109375" style="67"/>
    <col min="8630" max="8630" width="11.42578125" style="67" customWidth="1"/>
    <col min="8631" max="8631" width="15.42578125" style="67" customWidth="1"/>
    <col min="8632" max="8857" width="8.7109375" style="67"/>
    <col min="8858" max="8858" width="1.7109375" style="67" customWidth="1"/>
    <col min="8859" max="8859" width="27.7109375" style="67" customWidth="1"/>
    <col min="8860" max="8860" width="22.42578125" style="67" customWidth="1"/>
    <col min="8861" max="8861" width="2.5703125" style="67" customWidth="1"/>
    <col min="8862" max="8862" width="2.7109375" style="67" customWidth="1"/>
    <col min="8863" max="8863" width="13.7109375" style="67" customWidth="1"/>
    <col min="8864" max="8864" width="2.7109375" style="67" customWidth="1"/>
    <col min="8865" max="8865" width="4.28515625" style="67" customWidth="1"/>
    <col min="8866" max="8866" width="2.7109375" style="67" customWidth="1"/>
    <col min="8867" max="8867" width="13.7109375" style="67" customWidth="1"/>
    <col min="8868" max="8868" width="2.7109375" style="67" customWidth="1"/>
    <col min="8869" max="8869" width="4.28515625" style="67" customWidth="1"/>
    <col min="8870" max="8870" width="2.7109375" style="67" customWidth="1"/>
    <col min="8871" max="8871" width="13.7109375" style="67" customWidth="1"/>
    <col min="8872" max="8872" width="2.7109375" style="67" customWidth="1"/>
    <col min="8873" max="8873" width="4.28515625" style="67" customWidth="1"/>
    <col min="8874" max="8874" width="2.7109375" style="67" customWidth="1"/>
    <col min="8875" max="8875" width="13.7109375" style="67" customWidth="1"/>
    <col min="8876" max="8876" width="2.7109375" style="67" customWidth="1"/>
    <col min="8877" max="8877" width="2" style="67" customWidth="1"/>
    <col min="8878" max="8878" width="8.7109375" style="67" customWidth="1"/>
    <col min="8879" max="8879" width="15.42578125" style="67" customWidth="1"/>
    <col min="8880" max="8882" width="8.7109375" style="67"/>
    <col min="8883" max="8883" width="15.42578125" style="67" customWidth="1"/>
    <col min="8884" max="8885" width="8.7109375" style="67"/>
    <col min="8886" max="8886" width="11.42578125" style="67" customWidth="1"/>
    <col min="8887" max="8887" width="15.42578125" style="67" customWidth="1"/>
    <col min="8888" max="9113" width="8.7109375" style="67"/>
    <col min="9114" max="9114" width="1.7109375" style="67" customWidth="1"/>
    <col min="9115" max="9115" width="27.7109375" style="67" customWidth="1"/>
    <col min="9116" max="9116" width="22.42578125" style="67" customWidth="1"/>
    <col min="9117" max="9117" width="2.5703125" style="67" customWidth="1"/>
    <col min="9118" max="9118" width="2.7109375" style="67" customWidth="1"/>
    <col min="9119" max="9119" width="13.7109375" style="67" customWidth="1"/>
    <col min="9120" max="9120" width="2.7109375" style="67" customWidth="1"/>
    <col min="9121" max="9121" width="4.28515625" style="67" customWidth="1"/>
    <col min="9122" max="9122" width="2.7109375" style="67" customWidth="1"/>
    <col min="9123" max="9123" width="13.7109375" style="67" customWidth="1"/>
    <col min="9124" max="9124" width="2.7109375" style="67" customWidth="1"/>
    <col min="9125" max="9125" width="4.28515625" style="67" customWidth="1"/>
    <col min="9126" max="9126" width="2.7109375" style="67" customWidth="1"/>
    <col min="9127" max="9127" width="13.7109375" style="67" customWidth="1"/>
    <col min="9128" max="9128" width="2.7109375" style="67" customWidth="1"/>
    <col min="9129" max="9129" width="4.28515625" style="67" customWidth="1"/>
    <col min="9130" max="9130" width="2.7109375" style="67" customWidth="1"/>
    <col min="9131" max="9131" width="13.7109375" style="67" customWidth="1"/>
    <col min="9132" max="9132" width="2.7109375" style="67" customWidth="1"/>
    <col min="9133" max="9133" width="2" style="67" customWidth="1"/>
    <col min="9134" max="9134" width="8.7109375" style="67" customWidth="1"/>
    <col min="9135" max="9135" width="15.42578125" style="67" customWidth="1"/>
    <col min="9136" max="9138" width="8.7109375" style="67"/>
    <col min="9139" max="9139" width="15.42578125" style="67" customWidth="1"/>
    <col min="9140" max="9141" width="8.7109375" style="67"/>
    <col min="9142" max="9142" width="11.42578125" style="67" customWidth="1"/>
    <col min="9143" max="9143" width="15.42578125" style="67" customWidth="1"/>
    <col min="9144" max="9369" width="8.7109375" style="67"/>
    <col min="9370" max="9370" width="1.7109375" style="67" customWidth="1"/>
    <col min="9371" max="9371" width="27.7109375" style="67" customWidth="1"/>
    <col min="9372" max="9372" width="22.42578125" style="67" customWidth="1"/>
    <col min="9373" max="9373" width="2.5703125" style="67" customWidth="1"/>
    <col min="9374" max="9374" width="2.7109375" style="67" customWidth="1"/>
    <col min="9375" max="9375" width="13.7109375" style="67" customWidth="1"/>
    <col min="9376" max="9376" width="2.7109375" style="67" customWidth="1"/>
    <col min="9377" max="9377" width="4.28515625" style="67" customWidth="1"/>
    <col min="9378" max="9378" width="2.7109375" style="67" customWidth="1"/>
    <col min="9379" max="9379" width="13.7109375" style="67" customWidth="1"/>
    <col min="9380" max="9380" width="2.7109375" style="67" customWidth="1"/>
    <col min="9381" max="9381" width="4.28515625" style="67" customWidth="1"/>
    <col min="9382" max="9382" width="2.7109375" style="67" customWidth="1"/>
    <col min="9383" max="9383" width="13.7109375" style="67" customWidth="1"/>
    <col min="9384" max="9384" width="2.7109375" style="67" customWidth="1"/>
    <col min="9385" max="9385" width="4.28515625" style="67" customWidth="1"/>
    <col min="9386" max="9386" width="2.7109375" style="67" customWidth="1"/>
    <col min="9387" max="9387" width="13.7109375" style="67" customWidth="1"/>
    <col min="9388" max="9388" width="2.7109375" style="67" customWidth="1"/>
    <col min="9389" max="9389" width="2" style="67" customWidth="1"/>
    <col min="9390" max="9390" width="8.7109375" style="67" customWidth="1"/>
    <col min="9391" max="9391" width="15.42578125" style="67" customWidth="1"/>
    <col min="9392" max="9394" width="8.7109375" style="67"/>
    <col min="9395" max="9395" width="15.42578125" style="67" customWidth="1"/>
    <col min="9396" max="9397" width="8.7109375" style="67"/>
    <col min="9398" max="9398" width="11.42578125" style="67" customWidth="1"/>
    <col min="9399" max="9399" width="15.42578125" style="67" customWidth="1"/>
    <col min="9400" max="9625" width="8.7109375" style="67"/>
    <col min="9626" max="9626" width="1.7109375" style="67" customWidth="1"/>
    <col min="9627" max="9627" width="27.7109375" style="67" customWidth="1"/>
    <col min="9628" max="9628" width="22.42578125" style="67" customWidth="1"/>
    <col min="9629" max="9629" width="2.5703125" style="67" customWidth="1"/>
    <col min="9630" max="9630" width="2.7109375" style="67" customWidth="1"/>
    <col min="9631" max="9631" width="13.7109375" style="67" customWidth="1"/>
    <col min="9632" max="9632" width="2.7109375" style="67" customWidth="1"/>
    <col min="9633" max="9633" width="4.28515625" style="67" customWidth="1"/>
    <col min="9634" max="9634" width="2.7109375" style="67" customWidth="1"/>
    <col min="9635" max="9635" width="13.7109375" style="67" customWidth="1"/>
    <col min="9636" max="9636" width="2.7109375" style="67" customWidth="1"/>
    <col min="9637" max="9637" width="4.28515625" style="67" customWidth="1"/>
    <col min="9638" max="9638" width="2.7109375" style="67" customWidth="1"/>
    <col min="9639" max="9639" width="13.7109375" style="67" customWidth="1"/>
    <col min="9640" max="9640" width="2.7109375" style="67" customWidth="1"/>
    <col min="9641" max="9641" width="4.28515625" style="67" customWidth="1"/>
    <col min="9642" max="9642" width="2.7109375" style="67" customWidth="1"/>
    <col min="9643" max="9643" width="13.7109375" style="67" customWidth="1"/>
    <col min="9644" max="9644" width="2.7109375" style="67" customWidth="1"/>
    <col min="9645" max="9645" width="2" style="67" customWidth="1"/>
    <col min="9646" max="9646" width="8.7109375" style="67" customWidth="1"/>
    <col min="9647" max="9647" width="15.42578125" style="67" customWidth="1"/>
    <col min="9648" max="9650" width="8.7109375" style="67"/>
    <col min="9651" max="9651" width="15.42578125" style="67" customWidth="1"/>
    <col min="9652" max="9653" width="8.7109375" style="67"/>
    <col min="9654" max="9654" width="11.42578125" style="67" customWidth="1"/>
    <col min="9655" max="9655" width="15.42578125" style="67" customWidth="1"/>
    <col min="9656" max="9881" width="8.7109375" style="67"/>
    <col min="9882" max="9882" width="1.7109375" style="67" customWidth="1"/>
    <col min="9883" max="9883" width="27.7109375" style="67" customWidth="1"/>
    <col min="9884" max="9884" width="22.42578125" style="67" customWidth="1"/>
    <col min="9885" max="9885" width="2.5703125" style="67" customWidth="1"/>
    <col min="9886" max="9886" width="2.7109375" style="67" customWidth="1"/>
    <col min="9887" max="9887" width="13.7109375" style="67" customWidth="1"/>
    <col min="9888" max="9888" width="2.7109375" style="67" customWidth="1"/>
    <col min="9889" max="9889" width="4.28515625" style="67" customWidth="1"/>
    <col min="9890" max="9890" width="2.7109375" style="67" customWidth="1"/>
    <col min="9891" max="9891" width="13.7109375" style="67" customWidth="1"/>
    <col min="9892" max="9892" width="2.7109375" style="67" customWidth="1"/>
    <col min="9893" max="9893" width="4.28515625" style="67" customWidth="1"/>
    <col min="9894" max="9894" width="2.7109375" style="67" customWidth="1"/>
    <col min="9895" max="9895" width="13.7109375" style="67" customWidth="1"/>
    <col min="9896" max="9896" width="2.7109375" style="67" customWidth="1"/>
    <col min="9897" max="9897" width="4.28515625" style="67" customWidth="1"/>
    <col min="9898" max="9898" width="2.7109375" style="67" customWidth="1"/>
    <col min="9899" max="9899" width="13.7109375" style="67" customWidth="1"/>
    <col min="9900" max="9900" width="2.7109375" style="67" customWidth="1"/>
    <col min="9901" max="9901" width="2" style="67" customWidth="1"/>
    <col min="9902" max="9902" width="8.7109375" style="67" customWidth="1"/>
    <col min="9903" max="9903" width="15.42578125" style="67" customWidth="1"/>
    <col min="9904" max="9906" width="8.7109375" style="67"/>
    <col min="9907" max="9907" width="15.42578125" style="67" customWidth="1"/>
    <col min="9908" max="9909" width="8.7109375" style="67"/>
    <col min="9910" max="9910" width="11.42578125" style="67" customWidth="1"/>
    <col min="9911" max="9911" width="15.42578125" style="67" customWidth="1"/>
    <col min="9912" max="10137" width="8.7109375" style="67"/>
    <col min="10138" max="10138" width="1.7109375" style="67" customWidth="1"/>
    <col min="10139" max="10139" width="27.7109375" style="67" customWidth="1"/>
    <col min="10140" max="10140" width="22.42578125" style="67" customWidth="1"/>
    <col min="10141" max="10141" width="2.5703125" style="67" customWidth="1"/>
    <col min="10142" max="10142" width="2.7109375" style="67" customWidth="1"/>
    <col min="10143" max="10143" width="13.7109375" style="67" customWidth="1"/>
    <col min="10144" max="10144" width="2.7109375" style="67" customWidth="1"/>
    <col min="10145" max="10145" width="4.28515625" style="67" customWidth="1"/>
    <col min="10146" max="10146" width="2.7109375" style="67" customWidth="1"/>
    <col min="10147" max="10147" width="13.7109375" style="67" customWidth="1"/>
    <col min="10148" max="10148" width="2.7109375" style="67" customWidth="1"/>
    <col min="10149" max="10149" width="4.28515625" style="67" customWidth="1"/>
    <col min="10150" max="10150" width="2.7109375" style="67" customWidth="1"/>
    <col min="10151" max="10151" width="13.7109375" style="67" customWidth="1"/>
    <col min="10152" max="10152" width="2.7109375" style="67" customWidth="1"/>
    <col min="10153" max="10153" width="4.28515625" style="67" customWidth="1"/>
    <col min="10154" max="10154" width="2.7109375" style="67" customWidth="1"/>
    <col min="10155" max="10155" width="13.7109375" style="67" customWidth="1"/>
    <col min="10156" max="10156" width="2.7109375" style="67" customWidth="1"/>
    <col min="10157" max="10157" width="2" style="67" customWidth="1"/>
    <col min="10158" max="10158" width="8.7109375" style="67" customWidth="1"/>
    <col min="10159" max="10159" width="15.42578125" style="67" customWidth="1"/>
    <col min="10160" max="10162" width="8.7109375" style="67"/>
    <col min="10163" max="10163" width="15.42578125" style="67" customWidth="1"/>
    <col min="10164" max="10165" width="8.7109375" style="67"/>
    <col min="10166" max="10166" width="11.42578125" style="67" customWidth="1"/>
    <col min="10167" max="10167" width="15.42578125" style="67" customWidth="1"/>
    <col min="10168" max="10393" width="8.7109375" style="67"/>
    <col min="10394" max="10394" width="1.7109375" style="67" customWidth="1"/>
    <col min="10395" max="10395" width="27.7109375" style="67" customWidth="1"/>
    <col min="10396" max="10396" width="22.42578125" style="67" customWidth="1"/>
    <col min="10397" max="10397" width="2.5703125" style="67" customWidth="1"/>
    <col min="10398" max="10398" width="2.7109375" style="67" customWidth="1"/>
    <col min="10399" max="10399" width="13.7109375" style="67" customWidth="1"/>
    <col min="10400" max="10400" width="2.7109375" style="67" customWidth="1"/>
    <col min="10401" max="10401" width="4.28515625" style="67" customWidth="1"/>
    <col min="10402" max="10402" width="2.7109375" style="67" customWidth="1"/>
    <col min="10403" max="10403" width="13.7109375" style="67" customWidth="1"/>
    <col min="10404" max="10404" width="2.7109375" style="67" customWidth="1"/>
    <col min="10405" max="10405" width="4.28515625" style="67" customWidth="1"/>
    <col min="10406" max="10406" width="2.7109375" style="67" customWidth="1"/>
    <col min="10407" max="10407" width="13.7109375" style="67" customWidth="1"/>
    <col min="10408" max="10408" width="2.7109375" style="67" customWidth="1"/>
    <col min="10409" max="10409" width="4.28515625" style="67" customWidth="1"/>
    <col min="10410" max="10410" width="2.7109375" style="67" customWidth="1"/>
    <col min="10411" max="10411" width="13.7109375" style="67" customWidth="1"/>
    <col min="10412" max="10412" width="2.7109375" style="67" customWidth="1"/>
    <col min="10413" max="10413" width="2" style="67" customWidth="1"/>
    <col min="10414" max="10414" width="8.7109375" style="67" customWidth="1"/>
    <col min="10415" max="10415" width="15.42578125" style="67" customWidth="1"/>
    <col min="10416" max="10418" width="8.7109375" style="67"/>
    <col min="10419" max="10419" width="15.42578125" style="67" customWidth="1"/>
    <col min="10420" max="10421" width="8.7109375" style="67"/>
    <col min="10422" max="10422" width="11.42578125" style="67" customWidth="1"/>
    <col min="10423" max="10423" width="15.42578125" style="67" customWidth="1"/>
    <col min="10424" max="10649" width="8.7109375" style="67"/>
    <col min="10650" max="10650" width="1.7109375" style="67" customWidth="1"/>
    <col min="10651" max="10651" width="27.7109375" style="67" customWidth="1"/>
    <col min="10652" max="10652" width="22.42578125" style="67" customWidth="1"/>
    <col min="10653" max="10653" width="2.5703125" style="67" customWidth="1"/>
    <col min="10654" max="10654" width="2.7109375" style="67" customWidth="1"/>
    <col min="10655" max="10655" width="13.7109375" style="67" customWidth="1"/>
    <col min="10656" max="10656" width="2.7109375" style="67" customWidth="1"/>
    <col min="10657" max="10657" width="4.28515625" style="67" customWidth="1"/>
    <col min="10658" max="10658" width="2.7109375" style="67" customWidth="1"/>
    <col min="10659" max="10659" width="13.7109375" style="67" customWidth="1"/>
    <col min="10660" max="10660" width="2.7109375" style="67" customWidth="1"/>
    <col min="10661" max="10661" width="4.28515625" style="67" customWidth="1"/>
    <col min="10662" max="10662" width="2.7109375" style="67" customWidth="1"/>
    <col min="10663" max="10663" width="13.7109375" style="67" customWidth="1"/>
    <col min="10664" max="10664" width="2.7109375" style="67" customWidth="1"/>
    <col min="10665" max="10665" width="4.28515625" style="67" customWidth="1"/>
    <col min="10666" max="10666" width="2.7109375" style="67" customWidth="1"/>
    <col min="10667" max="10667" width="13.7109375" style="67" customWidth="1"/>
    <col min="10668" max="10668" width="2.7109375" style="67" customWidth="1"/>
    <col min="10669" max="10669" width="2" style="67" customWidth="1"/>
    <col min="10670" max="10670" width="8.7109375" style="67" customWidth="1"/>
    <col min="10671" max="10671" width="15.42578125" style="67" customWidth="1"/>
    <col min="10672" max="10674" width="8.7109375" style="67"/>
    <col min="10675" max="10675" width="15.42578125" style="67" customWidth="1"/>
    <col min="10676" max="10677" width="8.7109375" style="67"/>
    <col min="10678" max="10678" width="11.42578125" style="67" customWidth="1"/>
    <col min="10679" max="10679" width="15.42578125" style="67" customWidth="1"/>
    <col min="10680" max="10905" width="8.7109375" style="67"/>
    <col min="10906" max="10906" width="1.7109375" style="67" customWidth="1"/>
    <col min="10907" max="10907" width="27.7109375" style="67" customWidth="1"/>
    <col min="10908" max="10908" width="22.42578125" style="67" customWidth="1"/>
    <col min="10909" max="10909" width="2.5703125" style="67" customWidth="1"/>
    <col min="10910" max="10910" width="2.7109375" style="67" customWidth="1"/>
    <col min="10911" max="10911" width="13.7109375" style="67" customWidth="1"/>
    <col min="10912" max="10912" width="2.7109375" style="67" customWidth="1"/>
    <col min="10913" max="10913" width="4.28515625" style="67" customWidth="1"/>
    <col min="10914" max="10914" width="2.7109375" style="67" customWidth="1"/>
    <col min="10915" max="10915" width="13.7109375" style="67" customWidth="1"/>
    <col min="10916" max="10916" width="2.7109375" style="67" customWidth="1"/>
    <col min="10917" max="10917" width="4.28515625" style="67" customWidth="1"/>
    <col min="10918" max="10918" width="2.7109375" style="67" customWidth="1"/>
    <col min="10919" max="10919" width="13.7109375" style="67" customWidth="1"/>
    <col min="10920" max="10920" width="2.7109375" style="67" customWidth="1"/>
    <col min="10921" max="10921" width="4.28515625" style="67" customWidth="1"/>
    <col min="10922" max="10922" width="2.7109375" style="67" customWidth="1"/>
    <col min="10923" max="10923" width="13.7109375" style="67" customWidth="1"/>
    <col min="10924" max="10924" width="2.7109375" style="67" customWidth="1"/>
    <col min="10925" max="10925" width="2" style="67" customWidth="1"/>
    <col min="10926" max="10926" width="8.7109375" style="67" customWidth="1"/>
    <col min="10927" max="10927" width="15.42578125" style="67" customWidth="1"/>
    <col min="10928" max="10930" width="8.7109375" style="67"/>
    <col min="10931" max="10931" width="15.42578125" style="67" customWidth="1"/>
    <col min="10932" max="10933" width="8.7109375" style="67"/>
    <col min="10934" max="10934" width="11.42578125" style="67" customWidth="1"/>
    <col min="10935" max="10935" width="15.42578125" style="67" customWidth="1"/>
    <col min="10936" max="11161" width="8.7109375" style="67"/>
    <col min="11162" max="11162" width="1.7109375" style="67" customWidth="1"/>
    <col min="11163" max="11163" width="27.7109375" style="67" customWidth="1"/>
    <col min="11164" max="11164" width="22.42578125" style="67" customWidth="1"/>
    <col min="11165" max="11165" width="2.5703125" style="67" customWidth="1"/>
    <col min="11166" max="11166" width="2.7109375" style="67" customWidth="1"/>
    <col min="11167" max="11167" width="13.7109375" style="67" customWidth="1"/>
    <col min="11168" max="11168" width="2.7109375" style="67" customWidth="1"/>
    <col min="11169" max="11169" width="4.28515625" style="67" customWidth="1"/>
    <col min="11170" max="11170" width="2.7109375" style="67" customWidth="1"/>
    <col min="11171" max="11171" width="13.7109375" style="67" customWidth="1"/>
    <col min="11172" max="11172" width="2.7109375" style="67" customWidth="1"/>
    <col min="11173" max="11173" width="4.28515625" style="67" customWidth="1"/>
    <col min="11174" max="11174" width="2.7109375" style="67" customWidth="1"/>
    <col min="11175" max="11175" width="13.7109375" style="67" customWidth="1"/>
    <col min="11176" max="11176" width="2.7109375" style="67" customWidth="1"/>
    <col min="11177" max="11177" width="4.28515625" style="67" customWidth="1"/>
    <col min="11178" max="11178" width="2.7109375" style="67" customWidth="1"/>
    <col min="11179" max="11179" width="13.7109375" style="67" customWidth="1"/>
    <col min="11180" max="11180" width="2.7109375" style="67" customWidth="1"/>
    <col min="11181" max="11181" width="2" style="67" customWidth="1"/>
    <col min="11182" max="11182" width="8.7109375" style="67" customWidth="1"/>
    <col min="11183" max="11183" width="15.42578125" style="67" customWidth="1"/>
    <col min="11184" max="11186" width="8.7109375" style="67"/>
    <col min="11187" max="11187" width="15.42578125" style="67" customWidth="1"/>
    <col min="11188" max="11189" width="8.7109375" style="67"/>
    <col min="11190" max="11190" width="11.42578125" style="67" customWidth="1"/>
    <col min="11191" max="11191" width="15.42578125" style="67" customWidth="1"/>
    <col min="11192" max="11417" width="8.7109375" style="67"/>
    <col min="11418" max="11418" width="1.7109375" style="67" customWidth="1"/>
    <col min="11419" max="11419" width="27.7109375" style="67" customWidth="1"/>
    <col min="11420" max="11420" width="22.42578125" style="67" customWidth="1"/>
    <col min="11421" max="11421" width="2.5703125" style="67" customWidth="1"/>
    <col min="11422" max="11422" width="2.7109375" style="67" customWidth="1"/>
    <col min="11423" max="11423" width="13.7109375" style="67" customWidth="1"/>
    <col min="11424" max="11424" width="2.7109375" style="67" customWidth="1"/>
    <col min="11425" max="11425" width="4.28515625" style="67" customWidth="1"/>
    <col min="11426" max="11426" width="2.7109375" style="67" customWidth="1"/>
    <col min="11427" max="11427" width="13.7109375" style="67" customWidth="1"/>
    <col min="11428" max="11428" width="2.7109375" style="67" customWidth="1"/>
    <col min="11429" max="11429" width="4.28515625" style="67" customWidth="1"/>
    <col min="11430" max="11430" width="2.7109375" style="67" customWidth="1"/>
    <col min="11431" max="11431" width="13.7109375" style="67" customWidth="1"/>
    <col min="11432" max="11432" width="2.7109375" style="67" customWidth="1"/>
    <col min="11433" max="11433" width="4.28515625" style="67" customWidth="1"/>
    <col min="11434" max="11434" width="2.7109375" style="67" customWidth="1"/>
    <col min="11435" max="11435" width="13.7109375" style="67" customWidth="1"/>
    <col min="11436" max="11436" width="2.7109375" style="67" customWidth="1"/>
    <col min="11437" max="11437" width="2" style="67" customWidth="1"/>
    <col min="11438" max="11438" width="8.7109375" style="67" customWidth="1"/>
    <col min="11439" max="11439" width="15.42578125" style="67" customWidth="1"/>
    <col min="11440" max="11442" width="8.7109375" style="67"/>
    <col min="11443" max="11443" width="15.42578125" style="67" customWidth="1"/>
    <col min="11444" max="11445" width="8.7109375" style="67"/>
    <col min="11446" max="11446" width="11.42578125" style="67" customWidth="1"/>
    <col min="11447" max="11447" width="15.42578125" style="67" customWidth="1"/>
    <col min="11448" max="11673" width="8.7109375" style="67"/>
    <col min="11674" max="11674" width="1.7109375" style="67" customWidth="1"/>
    <col min="11675" max="11675" width="27.7109375" style="67" customWidth="1"/>
    <col min="11676" max="11676" width="22.42578125" style="67" customWidth="1"/>
    <col min="11677" max="11677" width="2.5703125" style="67" customWidth="1"/>
    <col min="11678" max="11678" width="2.7109375" style="67" customWidth="1"/>
    <col min="11679" max="11679" width="13.7109375" style="67" customWidth="1"/>
    <col min="11680" max="11680" width="2.7109375" style="67" customWidth="1"/>
    <col min="11681" max="11681" width="4.28515625" style="67" customWidth="1"/>
    <col min="11682" max="11682" width="2.7109375" style="67" customWidth="1"/>
    <col min="11683" max="11683" width="13.7109375" style="67" customWidth="1"/>
    <col min="11684" max="11684" width="2.7109375" style="67" customWidth="1"/>
    <col min="11685" max="11685" width="4.28515625" style="67" customWidth="1"/>
    <col min="11686" max="11686" width="2.7109375" style="67" customWidth="1"/>
    <col min="11687" max="11687" width="13.7109375" style="67" customWidth="1"/>
    <col min="11688" max="11688" width="2.7109375" style="67" customWidth="1"/>
    <col min="11689" max="11689" width="4.28515625" style="67" customWidth="1"/>
    <col min="11690" max="11690" width="2.7109375" style="67" customWidth="1"/>
    <col min="11691" max="11691" width="13.7109375" style="67" customWidth="1"/>
    <col min="11692" max="11692" width="2.7109375" style="67" customWidth="1"/>
    <col min="11693" max="11693" width="2" style="67" customWidth="1"/>
    <col min="11694" max="11694" width="8.7109375" style="67" customWidth="1"/>
    <col min="11695" max="11695" width="15.42578125" style="67" customWidth="1"/>
    <col min="11696" max="11698" width="8.7109375" style="67"/>
    <col min="11699" max="11699" width="15.42578125" style="67" customWidth="1"/>
    <col min="11700" max="11701" width="8.7109375" style="67"/>
    <col min="11702" max="11702" width="11.42578125" style="67" customWidth="1"/>
    <col min="11703" max="11703" width="15.42578125" style="67" customWidth="1"/>
    <col min="11704" max="11929" width="8.7109375" style="67"/>
    <col min="11930" max="11930" width="1.7109375" style="67" customWidth="1"/>
    <col min="11931" max="11931" width="27.7109375" style="67" customWidth="1"/>
    <col min="11932" max="11932" width="22.42578125" style="67" customWidth="1"/>
    <col min="11933" max="11933" width="2.5703125" style="67" customWidth="1"/>
    <col min="11934" max="11934" width="2.7109375" style="67" customWidth="1"/>
    <col min="11935" max="11935" width="13.7109375" style="67" customWidth="1"/>
    <col min="11936" max="11936" width="2.7109375" style="67" customWidth="1"/>
    <col min="11937" max="11937" width="4.28515625" style="67" customWidth="1"/>
    <col min="11938" max="11938" width="2.7109375" style="67" customWidth="1"/>
    <col min="11939" max="11939" width="13.7109375" style="67" customWidth="1"/>
    <col min="11940" max="11940" width="2.7109375" style="67" customWidth="1"/>
    <col min="11941" max="11941" width="4.28515625" style="67" customWidth="1"/>
    <col min="11942" max="11942" width="2.7109375" style="67" customWidth="1"/>
    <col min="11943" max="11943" width="13.7109375" style="67" customWidth="1"/>
    <col min="11944" max="11944" width="2.7109375" style="67" customWidth="1"/>
    <col min="11945" max="11945" width="4.28515625" style="67" customWidth="1"/>
    <col min="11946" max="11946" width="2.7109375" style="67" customWidth="1"/>
    <col min="11947" max="11947" width="13.7109375" style="67" customWidth="1"/>
    <col min="11948" max="11948" width="2.7109375" style="67" customWidth="1"/>
    <col min="11949" max="11949" width="2" style="67" customWidth="1"/>
    <col min="11950" max="11950" width="8.7109375" style="67" customWidth="1"/>
    <col min="11951" max="11951" width="15.42578125" style="67" customWidth="1"/>
    <col min="11952" max="11954" width="8.7109375" style="67"/>
    <col min="11955" max="11955" width="15.42578125" style="67" customWidth="1"/>
    <col min="11956" max="11957" width="8.7109375" style="67"/>
    <col min="11958" max="11958" width="11.42578125" style="67" customWidth="1"/>
    <col min="11959" max="11959" width="15.42578125" style="67" customWidth="1"/>
    <col min="11960" max="12185" width="8.7109375" style="67"/>
    <col min="12186" max="12186" width="1.7109375" style="67" customWidth="1"/>
    <col min="12187" max="12187" width="27.7109375" style="67" customWidth="1"/>
    <col min="12188" max="12188" width="22.42578125" style="67" customWidth="1"/>
    <col min="12189" max="12189" width="2.5703125" style="67" customWidth="1"/>
    <col min="12190" max="12190" width="2.7109375" style="67" customWidth="1"/>
    <col min="12191" max="12191" width="13.7109375" style="67" customWidth="1"/>
    <col min="12192" max="12192" width="2.7109375" style="67" customWidth="1"/>
    <col min="12193" max="12193" width="4.28515625" style="67" customWidth="1"/>
    <col min="12194" max="12194" width="2.7109375" style="67" customWidth="1"/>
    <col min="12195" max="12195" width="13.7109375" style="67" customWidth="1"/>
    <col min="12196" max="12196" width="2.7109375" style="67" customWidth="1"/>
    <col min="12197" max="12197" width="4.28515625" style="67" customWidth="1"/>
    <col min="12198" max="12198" width="2.7109375" style="67" customWidth="1"/>
    <col min="12199" max="12199" width="13.7109375" style="67" customWidth="1"/>
    <col min="12200" max="12200" width="2.7109375" style="67" customWidth="1"/>
    <col min="12201" max="12201" width="4.28515625" style="67" customWidth="1"/>
    <col min="12202" max="12202" width="2.7109375" style="67" customWidth="1"/>
    <col min="12203" max="12203" width="13.7109375" style="67" customWidth="1"/>
    <col min="12204" max="12204" width="2.7109375" style="67" customWidth="1"/>
    <col min="12205" max="12205" width="2" style="67" customWidth="1"/>
    <col min="12206" max="12206" width="8.7109375" style="67" customWidth="1"/>
    <col min="12207" max="12207" width="15.42578125" style="67" customWidth="1"/>
    <col min="12208" max="12210" width="8.7109375" style="67"/>
    <col min="12211" max="12211" width="15.42578125" style="67" customWidth="1"/>
    <col min="12212" max="12213" width="8.7109375" style="67"/>
    <col min="12214" max="12214" width="11.42578125" style="67" customWidth="1"/>
    <col min="12215" max="12215" width="15.42578125" style="67" customWidth="1"/>
    <col min="12216" max="12441" width="8.7109375" style="67"/>
    <col min="12442" max="12442" width="1.7109375" style="67" customWidth="1"/>
    <col min="12443" max="12443" width="27.7109375" style="67" customWidth="1"/>
    <col min="12444" max="12444" width="22.42578125" style="67" customWidth="1"/>
    <col min="12445" max="12445" width="2.5703125" style="67" customWidth="1"/>
    <col min="12446" max="12446" width="2.7109375" style="67" customWidth="1"/>
    <col min="12447" max="12447" width="13.7109375" style="67" customWidth="1"/>
    <col min="12448" max="12448" width="2.7109375" style="67" customWidth="1"/>
    <col min="12449" max="12449" width="4.28515625" style="67" customWidth="1"/>
    <col min="12450" max="12450" width="2.7109375" style="67" customWidth="1"/>
    <col min="12451" max="12451" width="13.7109375" style="67" customWidth="1"/>
    <col min="12452" max="12452" width="2.7109375" style="67" customWidth="1"/>
    <col min="12453" max="12453" width="4.28515625" style="67" customWidth="1"/>
    <col min="12454" max="12454" width="2.7109375" style="67" customWidth="1"/>
    <col min="12455" max="12455" width="13.7109375" style="67" customWidth="1"/>
    <col min="12456" max="12456" width="2.7109375" style="67" customWidth="1"/>
    <col min="12457" max="12457" width="4.28515625" style="67" customWidth="1"/>
    <col min="12458" max="12458" width="2.7109375" style="67" customWidth="1"/>
    <col min="12459" max="12459" width="13.7109375" style="67" customWidth="1"/>
    <col min="12460" max="12460" width="2.7109375" style="67" customWidth="1"/>
    <col min="12461" max="12461" width="2" style="67" customWidth="1"/>
    <col min="12462" max="12462" width="8.7109375" style="67" customWidth="1"/>
    <col min="12463" max="12463" width="15.42578125" style="67" customWidth="1"/>
    <col min="12464" max="12466" width="8.7109375" style="67"/>
    <col min="12467" max="12467" width="15.42578125" style="67" customWidth="1"/>
    <col min="12468" max="12469" width="8.7109375" style="67"/>
    <col min="12470" max="12470" width="11.42578125" style="67" customWidth="1"/>
    <col min="12471" max="12471" width="15.42578125" style="67" customWidth="1"/>
    <col min="12472" max="12697" width="8.7109375" style="67"/>
    <col min="12698" max="12698" width="1.7109375" style="67" customWidth="1"/>
    <col min="12699" max="12699" width="27.7109375" style="67" customWidth="1"/>
    <col min="12700" max="12700" width="22.42578125" style="67" customWidth="1"/>
    <col min="12701" max="12701" width="2.5703125" style="67" customWidth="1"/>
    <col min="12702" max="12702" width="2.7109375" style="67" customWidth="1"/>
    <col min="12703" max="12703" width="13.7109375" style="67" customWidth="1"/>
    <col min="12704" max="12704" width="2.7109375" style="67" customWidth="1"/>
    <col min="12705" max="12705" width="4.28515625" style="67" customWidth="1"/>
    <col min="12706" max="12706" width="2.7109375" style="67" customWidth="1"/>
    <col min="12707" max="12707" width="13.7109375" style="67" customWidth="1"/>
    <col min="12708" max="12708" width="2.7109375" style="67" customWidth="1"/>
    <col min="12709" max="12709" width="4.28515625" style="67" customWidth="1"/>
    <col min="12710" max="12710" width="2.7109375" style="67" customWidth="1"/>
    <col min="12711" max="12711" width="13.7109375" style="67" customWidth="1"/>
    <col min="12712" max="12712" width="2.7109375" style="67" customWidth="1"/>
    <col min="12713" max="12713" width="4.28515625" style="67" customWidth="1"/>
    <col min="12714" max="12714" width="2.7109375" style="67" customWidth="1"/>
    <col min="12715" max="12715" width="13.7109375" style="67" customWidth="1"/>
    <col min="12716" max="12716" width="2.7109375" style="67" customWidth="1"/>
    <col min="12717" max="12717" width="2" style="67" customWidth="1"/>
    <col min="12718" max="12718" width="8.7109375" style="67" customWidth="1"/>
    <col min="12719" max="12719" width="15.42578125" style="67" customWidth="1"/>
    <col min="12720" max="12722" width="8.7109375" style="67"/>
    <col min="12723" max="12723" width="15.42578125" style="67" customWidth="1"/>
    <col min="12724" max="12725" width="8.7109375" style="67"/>
    <col min="12726" max="12726" width="11.42578125" style="67" customWidth="1"/>
    <col min="12727" max="12727" width="15.42578125" style="67" customWidth="1"/>
    <col min="12728" max="12953" width="8.7109375" style="67"/>
    <col min="12954" max="12954" width="1.7109375" style="67" customWidth="1"/>
    <col min="12955" max="12955" width="27.7109375" style="67" customWidth="1"/>
    <col min="12956" max="12956" width="22.42578125" style="67" customWidth="1"/>
    <col min="12957" max="12957" width="2.5703125" style="67" customWidth="1"/>
    <col min="12958" max="12958" width="2.7109375" style="67" customWidth="1"/>
    <col min="12959" max="12959" width="13.7109375" style="67" customWidth="1"/>
    <col min="12960" max="12960" width="2.7109375" style="67" customWidth="1"/>
    <col min="12961" max="12961" width="4.28515625" style="67" customWidth="1"/>
    <col min="12962" max="12962" width="2.7109375" style="67" customWidth="1"/>
    <col min="12963" max="12963" width="13.7109375" style="67" customWidth="1"/>
    <col min="12964" max="12964" width="2.7109375" style="67" customWidth="1"/>
    <col min="12965" max="12965" width="4.28515625" style="67" customWidth="1"/>
    <col min="12966" max="12966" width="2.7109375" style="67" customWidth="1"/>
    <col min="12967" max="12967" width="13.7109375" style="67" customWidth="1"/>
    <col min="12968" max="12968" width="2.7109375" style="67" customWidth="1"/>
    <col min="12969" max="12969" width="4.28515625" style="67" customWidth="1"/>
    <col min="12970" max="12970" width="2.7109375" style="67" customWidth="1"/>
    <col min="12971" max="12971" width="13.7109375" style="67" customWidth="1"/>
    <col min="12972" max="12972" width="2.7109375" style="67" customWidth="1"/>
    <col min="12973" max="12973" width="2" style="67" customWidth="1"/>
    <col min="12974" max="12974" width="8.7109375" style="67" customWidth="1"/>
    <col min="12975" max="12975" width="15.42578125" style="67" customWidth="1"/>
    <col min="12976" max="12978" width="8.7109375" style="67"/>
    <col min="12979" max="12979" width="15.42578125" style="67" customWidth="1"/>
    <col min="12980" max="12981" width="8.7109375" style="67"/>
    <col min="12982" max="12982" width="11.42578125" style="67" customWidth="1"/>
    <col min="12983" max="12983" width="15.42578125" style="67" customWidth="1"/>
    <col min="12984" max="13209" width="8.7109375" style="67"/>
    <col min="13210" max="13210" width="1.7109375" style="67" customWidth="1"/>
    <col min="13211" max="13211" width="27.7109375" style="67" customWidth="1"/>
    <col min="13212" max="13212" width="22.42578125" style="67" customWidth="1"/>
    <col min="13213" max="13213" width="2.5703125" style="67" customWidth="1"/>
    <col min="13214" max="13214" width="2.7109375" style="67" customWidth="1"/>
    <col min="13215" max="13215" width="13.7109375" style="67" customWidth="1"/>
    <col min="13216" max="13216" width="2.7109375" style="67" customWidth="1"/>
    <col min="13217" max="13217" width="4.28515625" style="67" customWidth="1"/>
    <col min="13218" max="13218" width="2.7109375" style="67" customWidth="1"/>
    <col min="13219" max="13219" width="13.7109375" style="67" customWidth="1"/>
    <col min="13220" max="13220" width="2.7109375" style="67" customWidth="1"/>
    <col min="13221" max="13221" width="4.28515625" style="67" customWidth="1"/>
    <col min="13222" max="13222" width="2.7109375" style="67" customWidth="1"/>
    <col min="13223" max="13223" width="13.7109375" style="67" customWidth="1"/>
    <col min="13224" max="13224" width="2.7109375" style="67" customWidth="1"/>
    <col min="13225" max="13225" width="4.28515625" style="67" customWidth="1"/>
    <col min="13226" max="13226" width="2.7109375" style="67" customWidth="1"/>
    <col min="13227" max="13227" width="13.7109375" style="67" customWidth="1"/>
    <col min="13228" max="13228" width="2.7109375" style="67" customWidth="1"/>
    <col min="13229" max="13229" width="2" style="67" customWidth="1"/>
    <col min="13230" max="13230" width="8.7109375" style="67" customWidth="1"/>
    <col min="13231" max="13231" width="15.42578125" style="67" customWidth="1"/>
    <col min="13232" max="13234" width="8.7109375" style="67"/>
    <col min="13235" max="13235" width="15.42578125" style="67" customWidth="1"/>
    <col min="13236" max="13237" width="8.7109375" style="67"/>
    <col min="13238" max="13238" width="11.42578125" style="67" customWidth="1"/>
    <col min="13239" max="13239" width="15.42578125" style="67" customWidth="1"/>
    <col min="13240" max="13465" width="8.7109375" style="67"/>
    <col min="13466" max="13466" width="1.7109375" style="67" customWidth="1"/>
    <col min="13467" max="13467" width="27.7109375" style="67" customWidth="1"/>
    <col min="13468" max="13468" width="22.42578125" style="67" customWidth="1"/>
    <col min="13469" max="13469" width="2.5703125" style="67" customWidth="1"/>
    <col min="13470" max="13470" width="2.7109375" style="67" customWidth="1"/>
    <col min="13471" max="13471" width="13.7109375" style="67" customWidth="1"/>
    <col min="13472" max="13472" width="2.7109375" style="67" customWidth="1"/>
    <col min="13473" max="13473" width="4.28515625" style="67" customWidth="1"/>
    <col min="13474" max="13474" width="2.7109375" style="67" customWidth="1"/>
    <col min="13475" max="13475" width="13.7109375" style="67" customWidth="1"/>
    <col min="13476" max="13476" width="2.7109375" style="67" customWidth="1"/>
    <col min="13477" max="13477" width="4.28515625" style="67" customWidth="1"/>
    <col min="13478" max="13478" width="2.7109375" style="67" customWidth="1"/>
    <col min="13479" max="13479" width="13.7109375" style="67" customWidth="1"/>
    <col min="13480" max="13480" width="2.7109375" style="67" customWidth="1"/>
    <col min="13481" max="13481" width="4.28515625" style="67" customWidth="1"/>
    <col min="13482" max="13482" width="2.7109375" style="67" customWidth="1"/>
    <col min="13483" max="13483" width="13.7109375" style="67" customWidth="1"/>
    <col min="13484" max="13484" width="2.7109375" style="67" customWidth="1"/>
    <col min="13485" max="13485" width="2" style="67" customWidth="1"/>
    <col min="13486" max="13486" width="8.7109375" style="67" customWidth="1"/>
    <col min="13487" max="13487" width="15.42578125" style="67" customWidth="1"/>
    <col min="13488" max="13490" width="8.7109375" style="67"/>
    <col min="13491" max="13491" width="15.42578125" style="67" customWidth="1"/>
    <col min="13492" max="13493" width="8.7109375" style="67"/>
    <col min="13494" max="13494" width="11.42578125" style="67" customWidth="1"/>
    <col min="13495" max="13495" width="15.42578125" style="67" customWidth="1"/>
    <col min="13496" max="13721" width="8.7109375" style="67"/>
    <col min="13722" max="13722" width="1.7109375" style="67" customWidth="1"/>
    <col min="13723" max="13723" width="27.7109375" style="67" customWidth="1"/>
    <col min="13724" max="13724" width="22.42578125" style="67" customWidth="1"/>
    <col min="13725" max="13725" width="2.5703125" style="67" customWidth="1"/>
    <col min="13726" max="13726" width="2.7109375" style="67" customWidth="1"/>
    <col min="13727" max="13727" width="13.7109375" style="67" customWidth="1"/>
    <col min="13728" max="13728" width="2.7109375" style="67" customWidth="1"/>
    <col min="13729" max="13729" width="4.28515625" style="67" customWidth="1"/>
    <col min="13730" max="13730" width="2.7109375" style="67" customWidth="1"/>
    <col min="13731" max="13731" width="13.7109375" style="67" customWidth="1"/>
    <col min="13732" max="13732" width="2.7109375" style="67" customWidth="1"/>
    <col min="13733" max="13733" width="4.28515625" style="67" customWidth="1"/>
    <col min="13734" max="13734" width="2.7109375" style="67" customWidth="1"/>
    <col min="13735" max="13735" width="13.7109375" style="67" customWidth="1"/>
    <col min="13736" max="13736" width="2.7109375" style="67" customWidth="1"/>
    <col min="13737" max="13737" width="4.28515625" style="67" customWidth="1"/>
    <col min="13738" max="13738" width="2.7109375" style="67" customWidth="1"/>
    <col min="13739" max="13739" width="13.7109375" style="67" customWidth="1"/>
    <col min="13740" max="13740" width="2.7109375" style="67" customWidth="1"/>
    <col min="13741" max="13741" width="2" style="67" customWidth="1"/>
    <col min="13742" max="13742" width="8.7109375" style="67" customWidth="1"/>
    <col min="13743" max="13743" width="15.42578125" style="67" customWidth="1"/>
    <col min="13744" max="13746" width="8.7109375" style="67"/>
    <col min="13747" max="13747" width="15.42578125" style="67" customWidth="1"/>
    <col min="13748" max="13749" width="8.7109375" style="67"/>
    <col min="13750" max="13750" width="11.42578125" style="67" customWidth="1"/>
    <col min="13751" max="13751" width="15.42578125" style="67" customWidth="1"/>
    <col min="13752" max="13977" width="8.7109375" style="67"/>
    <col min="13978" max="13978" width="1.7109375" style="67" customWidth="1"/>
    <col min="13979" max="13979" width="27.7109375" style="67" customWidth="1"/>
    <col min="13980" max="13980" width="22.42578125" style="67" customWidth="1"/>
    <col min="13981" max="13981" width="2.5703125" style="67" customWidth="1"/>
    <col min="13982" max="13982" width="2.7109375" style="67" customWidth="1"/>
    <col min="13983" max="13983" width="13.7109375" style="67" customWidth="1"/>
    <col min="13984" max="13984" width="2.7109375" style="67" customWidth="1"/>
    <col min="13985" max="13985" width="4.28515625" style="67" customWidth="1"/>
    <col min="13986" max="13986" width="2.7109375" style="67" customWidth="1"/>
    <col min="13987" max="13987" width="13.7109375" style="67" customWidth="1"/>
    <col min="13988" max="13988" width="2.7109375" style="67" customWidth="1"/>
    <col min="13989" max="13989" width="4.28515625" style="67" customWidth="1"/>
    <col min="13990" max="13990" width="2.7109375" style="67" customWidth="1"/>
    <col min="13991" max="13991" width="13.7109375" style="67" customWidth="1"/>
    <col min="13992" max="13992" width="2.7109375" style="67" customWidth="1"/>
    <col min="13993" max="13993" width="4.28515625" style="67" customWidth="1"/>
    <col min="13994" max="13994" width="2.7109375" style="67" customWidth="1"/>
    <col min="13995" max="13995" width="13.7109375" style="67" customWidth="1"/>
    <col min="13996" max="13996" width="2.7109375" style="67" customWidth="1"/>
    <col min="13997" max="13997" width="2" style="67" customWidth="1"/>
    <col min="13998" max="13998" width="8.7109375" style="67" customWidth="1"/>
    <col min="13999" max="13999" width="15.42578125" style="67" customWidth="1"/>
    <col min="14000" max="14002" width="8.7109375" style="67"/>
    <col min="14003" max="14003" width="15.42578125" style="67" customWidth="1"/>
    <col min="14004" max="14005" width="8.7109375" style="67"/>
    <col min="14006" max="14006" width="11.42578125" style="67" customWidth="1"/>
    <col min="14007" max="14007" width="15.42578125" style="67" customWidth="1"/>
    <col min="14008" max="14233" width="8.7109375" style="67"/>
    <col min="14234" max="14234" width="1.7109375" style="67" customWidth="1"/>
    <col min="14235" max="14235" width="27.7109375" style="67" customWidth="1"/>
    <col min="14236" max="14236" width="22.42578125" style="67" customWidth="1"/>
    <col min="14237" max="14237" width="2.5703125" style="67" customWidth="1"/>
    <col min="14238" max="14238" width="2.7109375" style="67" customWidth="1"/>
    <col min="14239" max="14239" width="13.7109375" style="67" customWidth="1"/>
    <col min="14240" max="14240" width="2.7109375" style="67" customWidth="1"/>
    <col min="14241" max="14241" width="4.28515625" style="67" customWidth="1"/>
    <col min="14242" max="14242" width="2.7109375" style="67" customWidth="1"/>
    <col min="14243" max="14243" width="13.7109375" style="67" customWidth="1"/>
    <col min="14244" max="14244" width="2.7109375" style="67" customWidth="1"/>
    <col min="14245" max="14245" width="4.28515625" style="67" customWidth="1"/>
    <col min="14246" max="14246" width="2.7109375" style="67" customWidth="1"/>
    <col min="14247" max="14247" width="13.7109375" style="67" customWidth="1"/>
    <col min="14248" max="14248" width="2.7109375" style="67" customWidth="1"/>
    <col min="14249" max="14249" width="4.28515625" style="67" customWidth="1"/>
    <col min="14250" max="14250" width="2.7109375" style="67" customWidth="1"/>
    <col min="14251" max="14251" width="13.7109375" style="67" customWidth="1"/>
    <col min="14252" max="14252" width="2.7109375" style="67" customWidth="1"/>
    <col min="14253" max="14253" width="2" style="67" customWidth="1"/>
    <col min="14254" max="14254" width="8.7109375" style="67" customWidth="1"/>
    <col min="14255" max="14255" width="15.42578125" style="67" customWidth="1"/>
    <col min="14256" max="14258" width="8.7109375" style="67"/>
    <col min="14259" max="14259" width="15.42578125" style="67" customWidth="1"/>
    <col min="14260" max="14261" width="8.7109375" style="67"/>
    <col min="14262" max="14262" width="11.42578125" style="67" customWidth="1"/>
    <col min="14263" max="14263" width="15.42578125" style="67" customWidth="1"/>
    <col min="14264" max="14489" width="8.7109375" style="67"/>
    <col min="14490" max="14490" width="1.7109375" style="67" customWidth="1"/>
    <col min="14491" max="14491" width="27.7109375" style="67" customWidth="1"/>
    <col min="14492" max="14492" width="22.42578125" style="67" customWidth="1"/>
    <col min="14493" max="14493" width="2.5703125" style="67" customWidth="1"/>
    <col min="14494" max="14494" width="2.7109375" style="67" customWidth="1"/>
    <col min="14495" max="14495" width="13.7109375" style="67" customWidth="1"/>
    <col min="14496" max="14496" width="2.7109375" style="67" customWidth="1"/>
    <col min="14497" max="14497" width="4.28515625" style="67" customWidth="1"/>
    <col min="14498" max="14498" width="2.7109375" style="67" customWidth="1"/>
    <col min="14499" max="14499" width="13.7109375" style="67" customWidth="1"/>
    <col min="14500" max="14500" width="2.7109375" style="67" customWidth="1"/>
    <col min="14501" max="14501" width="4.28515625" style="67" customWidth="1"/>
    <col min="14502" max="14502" width="2.7109375" style="67" customWidth="1"/>
    <col min="14503" max="14503" width="13.7109375" style="67" customWidth="1"/>
    <col min="14504" max="14504" width="2.7109375" style="67" customWidth="1"/>
    <col min="14505" max="14505" width="4.28515625" style="67" customWidth="1"/>
    <col min="14506" max="14506" width="2.7109375" style="67" customWidth="1"/>
    <col min="14507" max="14507" width="13.7109375" style="67" customWidth="1"/>
    <col min="14508" max="14508" width="2.7109375" style="67" customWidth="1"/>
    <col min="14509" max="14509" width="2" style="67" customWidth="1"/>
    <col min="14510" max="14510" width="8.7109375" style="67" customWidth="1"/>
    <col min="14511" max="14511" width="15.42578125" style="67" customWidth="1"/>
    <col min="14512" max="14514" width="8.7109375" style="67"/>
    <col min="14515" max="14515" width="15.42578125" style="67" customWidth="1"/>
    <col min="14516" max="14517" width="8.7109375" style="67"/>
    <col min="14518" max="14518" width="11.42578125" style="67" customWidth="1"/>
    <col min="14519" max="14519" width="15.42578125" style="67" customWidth="1"/>
    <col min="14520" max="14745" width="8.7109375" style="67"/>
    <col min="14746" max="14746" width="1.7109375" style="67" customWidth="1"/>
    <col min="14747" max="14747" width="27.7109375" style="67" customWidth="1"/>
    <col min="14748" max="14748" width="22.42578125" style="67" customWidth="1"/>
    <col min="14749" max="14749" width="2.5703125" style="67" customWidth="1"/>
    <col min="14750" max="14750" width="2.7109375" style="67" customWidth="1"/>
    <col min="14751" max="14751" width="13.7109375" style="67" customWidth="1"/>
    <col min="14752" max="14752" width="2.7109375" style="67" customWidth="1"/>
    <col min="14753" max="14753" width="4.28515625" style="67" customWidth="1"/>
    <col min="14754" max="14754" width="2.7109375" style="67" customWidth="1"/>
    <col min="14755" max="14755" width="13.7109375" style="67" customWidth="1"/>
    <col min="14756" max="14756" width="2.7109375" style="67" customWidth="1"/>
    <col min="14757" max="14757" width="4.28515625" style="67" customWidth="1"/>
    <col min="14758" max="14758" width="2.7109375" style="67" customWidth="1"/>
    <col min="14759" max="14759" width="13.7109375" style="67" customWidth="1"/>
    <col min="14760" max="14760" width="2.7109375" style="67" customWidth="1"/>
    <col min="14761" max="14761" width="4.28515625" style="67" customWidth="1"/>
    <col min="14762" max="14762" width="2.7109375" style="67" customWidth="1"/>
    <col min="14763" max="14763" width="13.7109375" style="67" customWidth="1"/>
    <col min="14764" max="14764" width="2.7109375" style="67" customWidth="1"/>
    <col min="14765" max="14765" width="2" style="67" customWidth="1"/>
    <col min="14766" max="14766" width="8.7109375" style="67" customWidth="1"/>
    <col min="14767" max="14767" width="15.42578125" style="67" customWidth="1"/>
    <col min="14768" max="14770" width="8.7109375" style="67"/>
    <col min="14771" max="14771" width="15.42578125" style="67" customWidth="1"/>
    <col min="14772" max="14773" width="8.7109375" style="67"/>
    <col min="14774" max="14774" width="11.42578125" style="67" customWidth="1"/>
    <col min="14775" max="14775" width="15.42578125" style="67" customWidth="1"/>
    <col min="14776" max="15001" width="8.7109375" style="67"/>
    <col min="15002" max="15002" width="1.7109375" style="67" customWidth="1"/>
    <col min="15003" max="15003" width="27.7109375" style="67" customWidth="1"/>
    <col min="15004" max="15004" width="22.42578125" style="67" customWidth="1"/>
    <col min="15005" max="15005" width="2.5703125" style="67" customWidth="1"/>
    <col min="15006" max="15006" width="2.7109375" style="67" customWidth="1"/>
    <col min="15007" max="15007" width="13.7109375" style="67" customWidth="1"/>
    <col min="15008" max="15008" width="2.7109375" style="67" customWidth="1"/>
    <col min="15009" max="15009" width="4.28515625" style="67" customWidth="1"/>
    <col min="15010" max="15010" width="2.7109375" style="67" customWidth="1"/>
    <col min="15011" max="15011" width="13.7109375" style="67" customWidth="1"/>
    <col min="15012" max="15012" width="2.7109375" style="67" customWidth="1"/>
    <col min="15013" max="15013" width="4.28515625" style="67" customWidth="1"/>
    <col min="15014" max="15014" width="2.7109375" style="67" customWidth="1"/>
    <col min="15015" max="15015" width="13.7109375" style="67" customWidth="1"/>
    <col min="15016" max="15016" width="2.7109375" style="67" customWidth="1"/>
    <col min="15017" max="15017" width="4.28515625" style="67" customWidth="1"/>
    <col min="15018" max="15018" width="2.7109375" style="67" customWidth="1"/>
    <col min="15019" max="15019" width="13.7109375" style="67" customWidth="1"/>
    <col min="15020" max="15020" width="2.7109375" style="67" customWidth="1"/>
    <col min="15021" max="15021" width="2" style="67" customWidth="1"/>
    <col min="15022" max="15022" width="8.7109375" style="67" customWidth="1"/>
    <col min="15023" max="15023" width="15.42578125" style="67" customWidth="1"/>
    <col min="15024" max="15026" width="8.7109375" style="67"/>
    <col min="15027" max="15027" width="15.42578125" style="67" customWidth="1"/>
    <col min="15028" max="15029" width="8.7109375" style="67"/>
    <col min="15030" max="15030" width="11.42578125" style="67" customWidth="1"/>
    <col min="15031" max="15031" width="15.42578125" style="67" customWidth="1"/>
    <col min="15032" max="15257" width="8.7109375" style="67"/>
    <col min="15258" max="15258" width="1.7109375" style="67" customWidth="1"/>
    <col min="15259" max="15259" width="27.7109375" style="67" customWidth="1"/>
    <col min="15260" max="15260" width="22.42578125" style="67" customWidth="1"/>
    <col min="15261" max="15261" width="2.5703125" style="67" customWidth="1"/>
    <col min="15262" max="15262" width="2.7109375" style="67" customWidth="1"/>
    <col min="15263" max="15263" width="13.7109375" style="67" customWidth="1"/>
    <col min="15264" max="15264" width="2.7109375" style="67" customWidth="1"/>
    <col min="15265" max="15265" width="4.28515625" style="67" customWidth="1"/>
    <col min="15266" max="15266" width="2.7109375" style="67" customWidth="1"/>
    <col min="15267" max="15267" width="13.7109375" style="67" customWidth="1"/>
    <col min="15268" max="15268" width="2.7109375" style="67" customWidth="1"/>
    <col min="15269" max="15269" width="4.28515625" style="67" customWidth="1"/>
    <col min="15270" max="15270" width="2.7109375" style="67" customWidth="1"/>
    <col min="15271" max="15271" width="13.7109375" style="67" customWidth="1"/>
    <col min="15272" max="15272" width="2.7109375" style="67" customWidth="1"/>
    <col min="15273" max="15273" width="4.28515625" style="67" customWidth="1"/>
    <col min="15274" max="15274" width="2.7109375" style="67" customWidth="1"/>
    <col min="15275" max="15275" width="13.7109375" style="67" customWidth="1"/>
    <col min="15276" max="15276" width="2.7109375" style="67" customWidth="1"/>
    <col min="15277" max="15277" width="2" style="67" customWidth="1"/>
    <col min="15278" max="15278" width="8.7109375" style="67" customWidth="1"/>
    <col min="15279" max="15279" width="15.42578125" style="67" customWidth="1"/>
    <col min="15280" max="15282" width="8.7109375" style="67"/>
    <col min="15283" max="15283" width="15.42578125" style="67" customWidth="1"/>
    <col min="15284" max="15285" width="8.7109375" style="67"/>
    <col min="15286" max="15286" width="11.42578125" style="67" customWidth="1"/>
    <col min="15287" max="15287" width="15.42578125" style="67" customWidth="1"/>
    <col min="15288" max="15513" width="8.7109375" style="67"/>
    <col min="15514" max="15514" width="1.7109375" style="67" customWidth="1"/>
    <col min="15515" max="15515" width="27.7109375" style="67" customWidth="1"/>
    <col min="15516" max="15516" width="22.42578125" style="67" customWidth="1"/>
    <col min="15517" max="15517" width="2.5703125" style="67" customWidth="1"/>
    <col min="15518" max="15518" width="2.7109375" style="67" customWidth="1"/>
    <col min="15519" max="15519" width="13.7109375" style="67" customWidth="1"/>
    <col min="15520" max="15520" width="2.7109375" style="67" customWidth="1"/>
    <col min="15521" max="15521" width="4.28515625" style="67" customWidth="1"/>
    <col min="15522" max="15522" width="2.7109375" style="67" customWidth="1"/>
    <col min="15523" max="15523" width="13.7109375" style="67" customWidth="1"/>
    <col min="15524" max="15524" width="2.7109375" style="67" customWidth="1"/>
    <col min="15525" max="15525" width="4.28515625" style="67" customWidth="1"/>
    <col min="15526" max="15526" width="2.7109375" style="67" customWidth="1"/>
    <col min="15527" max="15527" width="13.7109375" style="67" customWidth="1"/>
    <col min="15528" max="15528" width="2.7109375" style="67" customWidth="1"/>
    <col min="15529" max="15529" width="4.28515625" style="67" customWidth="1"/>
    <col min="15530" max="15530" width="2.7109375" style="67" customWidth="1"/>
    <col min="15531" max="15531" width="13.7109375" style="67" customWidth="1"/>
    <col min="15532" max="15532" width="2.7109375" style="67" customWidth="1"/>
    <col min="15533" max="15533" width="2" style="67" customWidth="1"/>
    <col min="15534" max="15534" width="8.7109375" style="67" customWidth="1"/>
    <col min="15535" max="15535" width="15.42578125" style="67" customWidth="1"/>
    <col min="15536" max="15538" width="8.7109375" style="67"/>
    <col min="15539" max="15539" width="15.42578125" style="67" customWidth="1"/>
    <col min="15540" max="15541" width="8.7109375" style="67"/>
    <col min="15542" max="15542" width="11.42578125" style="67" customWidth="1"/>
    <col min="15543" max="15543" width="15.42578125" style="67" customWidth="1"/>
    <col min="15544" max="15769" width="8.7109375" style="67"/>
    <col min="15770" max="15770" width="1.7109375" style="67" customWidth="1"/>
    <col min="15771" max="15771" width="27.7109375" style="67" customWidth="1"/>
    <col min="15772" max="15772" width="22.42578125" style="67" customWidth="1"/>
    <col min="15773" max="15773" width="2.5703125" style="67" customWidth="1"/>
    <col min="15774" max="15774" width="2.7109375" style="67" customWidth="1"/>
    <col min="15775" max="15775" width="13.7109375" style="67" customWidth="1"/>
    <col min="15776" max="15776" width="2.7109375" style="67" customWidth="1"/>
    <col min="15777" max="15777" width="4.28515625" style="67" customWidth="1"/>
    <col min="15778" max="15778" width="2.7109375" style="67" customWidth="1"/>
    <col min="15779" max="15779" width="13.7109375" style="67" customWidth="1"/>
    <col min="15780" max="15780" width="2.7109375" style="67" customWidth="1"/>
    <col min="15781" max="15781" width="4.28515625" style="67" customWidth="1"/>
    <col min="15782" max="15782" width="2.7109375" style="67" customWidth="1"/>
    <col min="15783" max="15783" width="13.7109375" style="67" customWidth="1"/>
    <col min="15784" max="15784" width="2.7109375" style="67" customWidth="1"/>
    <col min="15785" max="15785" width="4.28515625" style="67" customWidth="1"/>
    <col min="15786" max="15786" width="2.7109375" style="67" customWidth="1"/>
    <col min="15787" max="15787" width="13.7109375" style="67" customWidth="1"/>
    <col min="15788" max="15788" width="2.7109375" style="67" customWidth="1"/>
    <col min="15789" max="15789" width="2" style="67" customWidth="1"/>
    <col min="15790" max="15790" width="8.7109375" style="67" customWidth="1"/>
    <col min="15791" max="15791" width="15.42578125" style="67" customWidth="1"/>
    <col min="15792" max="15794" width="8.7109375" style="67"/>
    <col min="15795" max="15795" width="15.42578125" style="67" customWidth="1"/>
    <col min="15796" max="15797" width="8.7109375" style="67"/>
    <col min="15798" max="15798" width="11.42578125" style="67" customWidth="1"/>
    <col min="15799" max="15799" width="15.42578125" style="67" customWidth="1"/>
    <col min="15800" max="16025" width="8.7109375" style="67"/>
    <col min="16026" max="16026" width="1.7109375" style="67" customWidth="1"/>
    <col min="16027" max="16027" width="27.7109375" style="67" customWidth="1"/>
    <col min="16028" max="16028" width="22.42578125" style="67" customWidth="1"/>
    <col min="16029" max="16029" width="2.5703125" style="67" customWidth="1"/>
    <col min="16030" max="16030" width="2.7109375" style="67" customWidth="1"/>
    <col min="16031" max="16031" width="13.7109375" style="67" customWidth="1"/>
    <col min="16032" max="16032" width="2.7109375" style="67" customWidth="1"/>
    <col min="16033" max="16033" width="4.28515625" style="67" customWidth="1"/>
    <col min="16034" max="16034" width="2.7109375" style="67" customWidth="1"/>
    <col min="16035" max="16035" width="13.7109375" style="67" customWidth="1"/>
    <col min="16036" max="16036" width="2.7109375" style="67" customWidth="1"/>
    <col min="16037" max="16037" width="4.28515625" style="67" customWidth="1"/>
    <col min="16038" max="16038" width="2.7109375" style="67" customWidth="1"/>
    <col min="16039" max="16039" width="13.7109375" style="67" customWidth="1"/>
    <col min="16040" max="16040" width="2.7109375" style="67" customWidth="1"/>
    <col min="16041" max="16041" width="4.28515625" style="67" customWidth="1"/>
    <col min="16042" max="16042" width="2.7109375" style="67" customWidth="1"/>
    <col min="16043" max="16043" width="13.7109375" style="67" customWidth="1"/>
    <col min="16044" max="16044" width="2.7109375" style="67" customWidth="1"/>
    <col min="16045" max="16045" width="2" style="67" customWidth="1"/>
    <col min="16046" max="16046" width="8.7109375" style="67" customWidth="1"/>
    <col min="16047" max="16047" width="15.42578125" style="67" customWidth="1"/>
    <col min="16048" max="16050" width="8.7109375" style="67"/>
    <col min="16051" max="16051" width="15.42578125" style="67" customWidth="1"/>
    <col min="16052" max="16053" width="8.7109375" style="67"/>
    <col min="16054" max="16054" width="11.42578125" style="67" customWidth="1"/>
    <col min="16055" max="16055" width="15.42578125" style="67" customWidth="1"/>
    <col min="16056" max="16276" width="8.7109375" style="67"/>
    <col min="16277" max="16384" width="8.7109375" style="67" customWidth="1"/>
  </cols>
  <sheetData>
    <row r="1" spans="2:25" s="213" customFormat="1" ht="14.25" customHeight="1" thickBot="1">
      <c r="C1" s="214"/>
      <c r="D1" s="214"/>
      <c r="E1" s="214"/>
      <c r="F1" s="214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4"/>
    </row>
    <row r="2" spans="2:25" ht="14.25" customHeight="1" thickBot="1">
      <c r="B2" s="198"/>
      <c r="C2" s="199" t="s">
        <v>0</v>
      </c>
      <c r="D2" s="200"/>
      <c r="E2" s="199"/>
      <c r="F2" s="199"/>
      <c r="G2" s="200" t="s">
        <v>1</v>
      </c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199"/>
      <c r="Y2" s="201"/>
    </row>
    <row r="3" spans="2:25" ht="14.25" customHeight="1" thickBot="1">
      <c r="B3" s="142"/>
      <c r="C3" s="64" t="s">
        <v>2</v>
      </c>
      <c r="D3" s="202"/>
      <c r="E3" s="139"/>
      <c r="F3" s="260" t="s">
        <v>3</v>
      </c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2"/>
      <c r="Y3" s="143"/>
    </row>
    <row r="4" spans="2:25" ht="14.25" customHeight="1" thickBot="1">
      <c r="B4" s="142"/>
      <c r="C4" s="203" t="s">
        <v>4</v>
      </c>
      <c r="D4" s="204" t="s">
        <v>5</v>
      </c>
      <c r="E4" s="139"/>
      <c r="F4" s="205"/>
      <c r="G4" s="206" t="s">
        <v>6</v>
      </c>
      <c r="H4" s="206"/>
      <c r="I4" s="263" t="s">
        <v>7</v>
      </c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05"/>
      <c r="Y4" s="143"/>
    </row>
    <row r="5" spans="2:25" ht="15.75" customHeight="1" thickBot="1">
      <c r="B5" s="142"/>
      <c r="C5" s="239" t="s">
        <v>8</v>
      </c>
      <c r="D5" s="241">
        <v>3</v>
      </c>
      <c r="E5" s="207"/>
      <c r="F5" s="266">
        <v>25462</v>
      </c>
      <c r="G5" s="267"/>
      <c r="H5" s="264" t="s">
        <v>9</v>
      </c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5"/>
      <c r="Y5" s="143"/>
    </row>
    <row r="6" spans="2:25" ht="14.25" customHeight="1" thickBot="1">
      <c r="B6" s="142"/>
      <c r="C6" s="208" t="s">
        <v>10</v>
      </c>
      <c r="D6" s="209" t="s">
        <v>11</v>
      </c>
      <c r="E6" s="139"/>
      <c r="F6" s="139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139"/>
      <c r="Y6" s="143"/>
    </row>
    <row r="7" spans="2:25" ht="15.75" customHeight="1" thickBot="1">
      <c r="B7" s="142"/>
      <c r="C7" s="147" t="s">
        <v>12</v>
      </c>
      <c r="D7" s="242">
        <v>4</v>
      </c>
      <c r="E7" s="207"/>
      <c r="F7" s="268" t="s">
        <v>13</v>
      </c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70"/>
      <c r="Y7" s="143"/>
    </row>
    <row r="8" spans="2:25" ht="14.25" customHeight="1" thickBot="1">
      <c r="B8" s="142"/>
      <c r="C8" s="141"/>
      <c r="D8" s="138"/>
      <c r="E8" s="139"/>
      <c r="F8" s="139"/>
      <c r="G8" s="211"/>
      <c r="H8" s="211"/>
      <c r="I8" s="211"/>
      <c r="J8" s="212"/>
      <c r="K8" s="212"/>
      <c r="L8" s="212"/>
      <c r="M8" s="211"/>
      <c r="N8" s="212"/>
      <c r="O8" s="212"/>
      <c r="P8" s="212"/>
      <c r="Q8" s="211"/>
      <c r="R8" s="212"/>
      <c r="S8" s="212"/>
      <c r="T8" s="212"/>
      <c r="U8" s="211"/>
      <c r="V8" s="211"/>
      <c r="W8" s="211"/>
      <c r="X8" s="139"/>
      <c r="Y8" s="143"/>
    </row>
    <row r="9" spans="2:25" ht="21.75" customHeight="1" thickBot="1">
      <c r="B9" s="142"/>
      <c r="C9" s="141" t="s">
        <v>14</v>
      </c>
      <c r="D9" s="138"/>
      <c r="E9" s="139"/>
      <c r="F9" s="268" t="s">
        <v>15</v>
      </c>
      <c r="G9" s="269"/>
      <c r="H9" s="270"/>
      <c r="I9" s="135"/>
      <c r="J9" s="271" t="s">
        <v>16</v>
      </c>
      <c r="K9" s="272"/>
      <c r="L9" s="273"/>
      <c r="M9" s="135"/>
      <c r="N9" s="271" t="s">
        <v>17</v>
      </c>
      <c r="O9" s="272"/>
      <c r="P9" s="273"/>
      <c r="Q9" s="136"/>
      <c r="R9" s="271" t="s">
        <v>18</v>
      </c>
      <c r="S9" s="272"/>
      <c r="T9" s="273"/>
      <c r="U9" s="136"/>
      <c r="V9" s="268" t="s">
        <v>19</v>
      </c>
      <c r="W9" s="269"/>
      <c r="X9" s="270"/>
      <c r="Y9" s="143"/>
    </row>
    <row r="10" spans="2:25" ht="18.75" customHeight="1" thickBot="1">
      <c r="B10" s="142"/>
      <c r="C10" s="59">
        <v>0.02</v>
      </c>
      <c r="D10" s="135" t="s">
        <v>20</v>
      </c>
      <c r="E10" s="138"/>
      <c r="F10" s="139"/>
      <c r="G10" s="240">
        <v>700</v>
      </c>
      <c r="H10" s="137"/>
      <c r="I10" s="135"/>
      <c r="J10" s="135"/>
      <c r="K10" s="178">
        <v>550</v>
      </c>
      <c r="L10" s="135"/>
      <c r="M10" s="135"/>
      <c r="N10" s="135"/>
      <c r="O10" s="178">
        <v>550</v>
      </c>
      <c r="P10" s="135"/>
      <c r="Q10" s="135"/>
      <c r="R10" s="135"/>
      <c r="S10" s="178">
        <v>550</v>
      </c>
      <c r="T10" s="135"/>
      <c r="U10" s="135"/>
      <c r="V10" s="135" t="s">
        <v>21</v>
      </c>
      <c r="W10" s="65">
        <f>IF(VALUE($D$5)=1,G10,IF(VALUE($D$5)=2,SUM($G10:$K10),IF(VALUE($D$5)=3,SUM($G10:$O10),SUM($G10:$S10))))</f>
        <v>1800</v>
      </c>
      <c r="X10" s="134"/>
      <c r="Y10" s="143"/>
    </row>
    <row r="11" spans="2:25" ht="18.75" customHeight="1" thickBot="1">
      <c r="B11" s="142"/>
      <c r="C11" s="197">
        <v>0</v>
      </c>
      <c r="D11" s="135" t="s">
        <v>22</v>
      </c>
      <c r="E11" s="138"/>
      <c r="F11" s="139"/>
      <c r="G11" s="251">
        <v>300</v>
      </c>
      <c r="H11" s="137"/>
      <c r="I11" s="135"/>
      <c r="J11" s="135"/>
      <c r="K11" s="178">
        <v>450</v>
      </c>
      <c r="L11" s="135"/>
      <c r="M11" s="135"/>
      <c r="N11" s="135"/>
      <c r="O11" s="178">
        <v>450</v>
      </c>
      <c r="P11" s="135"/>
      <c r="Q11" s="135"/>
      <c r="R11" s="135"/>
      <c r="S11" s="178">
        <v>450</v>
      </c>
      <c r="T11" s="135"/>
      <c r="U11" s="135"/>
      <c r="V11" s="135" t="s">
        <v>21</v>
      </c>
      <c r="W11" s="66">
        <f t="shared" ref="W11:W12" si="0">IF(VALUE($D$5)=1,G11,IF(VALUE($D$5)=2,SUM($G11:$K11),IF(VALUE($D$5)=3,SUM($G11:$O11),SUM($G11:$S11))))</f>
        <v>1200</v>
      </c>
      <c r="X11" s="134"/>
      <c r="Y11" s="143"/>
    </row>
    <row r="12" spans="2:25" ht="18.75" customHeight="1">
      <c r="B12" s="142"/>
      <c r="C12" s="139"/>
      <c r="D12" s="135" t="s">
        <v>19</v>
      </c>
      <c r="E12" s="140"/>
      <c r="F12" s="139"/>
      <c r="G12" s="252">
        <f>SUM(G10:G11)</f>
        <v>1000</v>
      </c>
      <c r="H12" s="135"/>
      <c r="I12" s="135"/>
      <c r="J12" s="135"/>
      <c r="K12" s="66">
        <f>SUM(K10:K11)</f>
        <v>1000</v>
      </c>
      <c r="L12" s="135"/>
      <c r="M12" s="135"/>
      <c r="N12" s="135"/>
      <c r="O12" s="66">
        <f>SUM(O10:O11)</f>
        <v>1000</v>
      </c>
      <c r="P12" s="135"/>
      <c r="Q12" s="135"/>
      <c r="R12" s="135"/>
      <c r="S12" s="66">
        <f>SUM(S10:S11)</f>
        <v>1000</v>
      </c>
      <c r="T12" s="135"/>
      <c r="U12" s="135"/>
      <c r="V12" s="135" t="s">
        <v>21</v>
      </c>
      <c r="W12" s="65">
        <f t="shared" si="0"/>
        <v>3000</v>
      </c>
      <c r="X12" s="134"/>
      <c r="Y12" s="143"/>
    </row>
    <row r="13" spans="2:25" ht="41.25" customHeight="1" thickBot="1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</row>
    <row r="14" spans="2:25" ht="14.25" customHeight="1" thickBot="1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25" ht="10.15" customHeight="1" thickBot="1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25" ht="14.45" thickBot="1">
      <c r="B16" s="72"/>
      <c r="C16" s="73"/>
      <c r="D16" s="73"/>
      <c r="E16" s="73"/>
      <c r="F16" s="268" t="s">
        <v>15</v>
      </c>
      <c r="G16" s="269"/>
      <c r="H16" s="270"/>
      <c r="I16" s="74"/>
      <c r="J16" s="268" t="s">
        <v>16</v>
      </c>
      <c r="K16" s="269"/>
      <c r="L16" s="270"/>
      <c r="M16" s="74"/>
      <c r="N16" s="268" t="s">
        <v>17</v>
      </c>
      <c r="O16" s="269"/>
      <c r="P16" s="270"/>
      <c r="Q16" s="75"/>
      <c r="R16" s="268" t="s">
        <v>18</v>
      </c>
      <c r="S16" s="269"/>
      <c r="T16" s="270"/>
      <c r="U16" s="75"/>
      <c r="V16" s="268" t="s">
        <v>19</v>
      </c>
      <c r="W16" s="269"/>
      <c r="X16" s="270"/>
      <c r="Y16" s="76"/>
    </row>
    <row r="17" spans="2:25" ht="10.15" customHeight="1" thickBot="1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>
      <c r="B18" s="72"/>
      <c r="C18" s="280" t="s">
        <v>20</v>
      </c>
      <c r="D18" s="78"/>
      <c r="F18" s="283">
        <f>IFERROR(W10*(1+$C$10),#REF!)</f>
        <v>1836</v>
      </c>
      <c r="G18" s="284"/>
      <c r="H18" s="284"/>
      <c r="I18" s="284"/>
      <c r="J18" s="284"/>
      <c r="K18" s="284"/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5"/>
      <c r="Y18" s="76"/>
    </row>
    <row r="19" spans="2:25" ht="10.15" customHeight="1" thickBot="1">
      <c r="B19" s="72"/>
      <c r="C19" s="281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>
      <c r="B20" s="72"/>
      <c r="C20" s="281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>
      <c r="B21" s="72"/>
      <c r="C21" s="281"/>
      <c r="D21" s="74" t="s">
        <v>23</v>
      </c>
      <c r="E21" s="83"/>
      <c r="F21" s="84"/>
      <c r="G21" s="217">
        <f>G10*(1+$C$10)</f>
        <v>714</v>
      </c>
      <c r="H21" s="86"/>
      <c r="I21" s="75"/>
      <c r="J21" s="87"/>
      <c r="K21" s="217">
        <f>K10*(1+$C$10)</f>
        <v>561</v>
      </c>
      <c r="L21" s="86"/>
      <c r="M21" s="75"/>
      <c r="N21" s="87"/>
      <c r="O21" s="217">
        <f>O10*(1+$C$10)</f>
        <v>561</v>
      </c>
      <c r="P21" s="86"/>
      <c r="Q21" s="75"/>
      <c r="R21" s="87"/>
      <c r="S21" s="217">
        <f>S10*(1+$C$10)</f>
        <v>561</v>
      </c>
      <c r="T21" s="86"/>
      <c r="U21" s="75"/>
      <c r="V21" s="87"/>
      <c r="W21" s="85">
        <f>IF(VALUE($D$5)=1,G21,IF(VALUE($D$5)=2,SUM($G21:$K21),IF(VALUE($D$5)=3,SUM($G21:$O21),SUM($G21:$S21))))</f>
        <v>1836</v>
      </c>
      <c r="X21" s="86"/>
      <c r="Y21" s="76"/>
    </row>
    <row r="22" spans="2:25" ht="10.15" customHeight="1">
      <c r="B22" s="72"/>
      <c r="C22" s="281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>
      <c r="B23" s="72"/>
      <c r="C23" s="281"/>
      <c r="D23" s="75" t="s">
        <v>24</v>
      </c>
      <c r="E23" s="89"/>
      <c r="F23" s="90"/>
      <c r="G23" s="217" t="e">
        <f>#REF!</f>
        <v>#REF!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>
      <c r="B24" s="72"/>
      <c r="C24" s="281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>
      <c r="B25" s="72"/>
      <c r="C25" s="281"/>
      <c r="D25" s="75" t="s">
        <v>25</v>
      </c>
      <c r="E25" s="73"/>
      <c r="F25" s="88"/>
      <c r="G25" s="75"/>
      <c r="H25" s="86"/>
      <c r="I25" s="75"/>
      <c r="J25" s="87"/>
      <c r="K25" s="217" t="e">
        <f>#REF!</f>
        <v>#REF!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>
      <c r="B26" s="72"/>
      <c r="C26" s="281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>
      <c r="B27" s="72"/>
      <c r="C27" s="281"/>
      <c r="D27" s="75" t="s">
        <v>26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17" t="e">
        <f>#REF!</f>
        <v>#REF!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>
      <c r="B28" s="72"/>
      <c r="C28" s="281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>
      <c r="B29" s="72"/>
      <c r="C29" s="281"/>
      <c r="D29" s="75" t="s">
        <v>27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17" t="e">
        <f>#REF!</f>
        <v>#REF!</v>
      </c>
      <c r="T29" s="86"/>
      <c r="U29" s="75"/>
      <c r="V29" s="87"/>
      <c r="W29" s="85" t="e">
        <f>+G23+K25+O27</f>
        <v>#REF!</v>
      </c>
      <c r="X29" s="86"/>
      <c r="Y29" s="76"/>
    </row>
    <row r="30" spans="2:25" ht="10.15" customHeight="1">
      <c r="B30" s="72"/>
      <c r="C30" s="281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>
      <c r="B31" s="72"/>
      <c r="C31" s="281"/>
      <c r="D31" s="74" t="s">
        <v>19</v>
      </c>
      <c r="E31" s="83"/>
      <c r="F31" s="88"/>
      <c r="G31" s="218" t="e">
        <f>+G23-G21</f>
        <v>#REF!</v>
      </c>
      <c r="H31" s="86"/>
      <c r="I31" s="75"/>
      <c r="J31" s="87"/>
      <c r="K31" s="218" t="e">
        <f>+K25-K21</f>
        <v>#REF!</v>
      </c>
      <c r="L31" s="86"/>
      <c r="M31" s="75"/>
      <c r="N31" s="87"/>
      <c r="O31" s="249" t="e">
        <f>+O27-O21</f>
        <v>#REF!</v>
      </c>
      <c r="P31" s="86"/>
      <c r="Q31" s="75"/>
      <c r="R31" s="87"/>
      <c r="S31" s="218" t="e">
        <f>+S29-S21</f>
        <v>#REF!</v>
      </c>
      <c r="T31" s="86"/>
      <c r="U31" s="75"/>
      <c r="V31" s="87"/>
      <c r="W31" s="85" t="e">
        <f>+W29-W21</f>
        <v>#REF!</v>
      </c>
      <c r="X31" s="86"/>
      <c r="Y31" s="76"/>
    </row>
    <row r="32" spans="2:25" ht="10.15" customHeight="1" thickBot="1">
      <c r="B32" s="72"/>
      <c r="C32" s="282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>
      <c r="B34" s="72"/>
      <c r="C34" s="280" t="s">
        <v>22</v>
      </c>
      <c r="D34" s="78"/>
      <c r="F34" s="283">
        <f>W11*(1+$C$11)</f>
        <v>1200</v>
      </c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5"/>
      <c r="Y34" s="76"/>
    </row>
    <row r="35" spans="2:25" ht="10.15" customHeight="1" thickBot="1">
      <c r="B35" s="72"/>
      <c r="C35" s="281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>
      <c r="B36" s="72"/>
      <c r="C36" s="281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>
      <c r="B37" s="72"/>
      <c r="C37" s="281"/>
      <c r="D37" s="74" t="s">
        <v>23</v>
      </c>
      <c r="E37" s="83"/>
      <c r="F37" s="84"/>
      <c r="G37" s="217">
        <f>G11*(1+$C$11)</f>
        <v>300</v>
      </c>
      <c r="H37" s="76"/>
      <c r="I37" s="77"/>
      <c r="J37" s="88"/>
      <c r="K37" s="217">
        <f>K11*(1+$C$11)</f>
        <v>450</v>
      </c>
      <c r="L37" s="86"/>
      <c r="M37" s="75"/>
      <c r="N37" s="87"/>
      <c r="O37" s="217">
        <f>O11*(1+$C$11)</f>
        <v>450</v>
      </c>
      <c r="P37" s="86"/>
      <c r="Q37" s="75"/>
      <c r="R37" s="87"/>
      <c r="S37" s="248"/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5" customHeight="1">
      <c r="B38" s="72"/>
      <c r="C38" s="281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>
      <c r="B39" s="72"/>
      <c r="C39" s="281"/>
      <c r="D39" s="75" t="s">
        <v>24</v>
      </c>
      <c r="E39" s="89"/>
      <c r="F39" s="90"/>
      <c r="G39" s="217" t="e">
        <f>#REF!</f>
        <v>#REF!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>
      <c r="B40" s="72"/>
      <c r="C40" s="281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>
      <c r="B41" s="72"/>
      <c r="C41" s="281"/>
      <c r="D41" s="75" t="s">
        <v>25</v>
      </c>
      <c r="E41" s="73"/>
      <c r="F41" s="88"/>
      <c r="G41" s="75"/>
      <c r="H41" s="86"/>
      <c r="I41" s="75"/>
      <c r="J41" s="87"/>
      <c r="K41" s="217" t="e">
        <f>#REF!</f>
        <v>#REF!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>
      <c r="B42" s="72"/>
      <c r="C42" s="281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>
      <c r="B43" s="72"/>
      <c r="C43" s="281"/>
      <c r="D43" s="75" t="s">
        <v>26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17" t="e">
        <f>#REF!</f>
        <v>#REF!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>
      <c r="B44" s="72"/>
      <c r="C44" s="281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>
      <c r="B45" s="72"/>
      <c r="C45" s="281"/>
      <c r="D45" s="75" t="s">
        <v>27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17" t="e">
        <f>#REF!</f>
        <v>#REF!</v>
      </c>
      <c r="T45" s="86"/>
      <c r="U45" s="75"/>
      <c r="V45" s="87"/>
      <c r="W45" s="85" t="e">
        <f>+G39+K41+O43</f>
        <v>#REF!</v>
      </c>
      <c r="X45" s="86"/>
      <c r="Y45" s="76"/>
    </row>
    <row r="46" spans="2:25" ht="10.15" customHeight="1">
      <c r="B46" s="72"/>
      <c r="C46" s="281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>
      <c r="B47" s="72"/>
      <c r="C47" s="281"/>
      <c r="D47" s="74" t="s">
        <v>19</v>
      </c>
      <c r="E47" s="83"/>
      <c r="F47" s="88"/>
      <c r="G47" s="249" t="e">
        <f>+G39-G37</f>
        <v>#REF!</v>
      </c>
      <c r="H47" s="86"/>
      <c r="I47" s="75"/>
      <c r="J47" s="87"/>
      <c r="K47" s="249" t="e">
        <f>+K41-K37</f>
        <v>#REF!</v>
      </c>
      <c r="L47" s="86"/>
      <c r="M47" s="75"/>
      <c r="N47" s="87"/>
      <c r="O47" s="218" t="e">
        <f>+O43-O37</f>
        <v>#REF!</v>
      </c>
      <c r="P47" s="86"/>
      <c r="Q47" s="75"/>
      <c r="R47" s="87"/>
      <c r="S47" s="218" t="e">
        <f>+S45-S37</f>
        <v>#REF!</v>
      </c>
      <c r="T47" s="86"/>
      <c r="U47" s="75"/>
      <c r="V47" s="87"/>
      <c r="W47" s="85" t="e">
        <f>(G47+K47+O47)</f>
        <v>#REF!</v>
      </c>
      <c r="X47" s="86"/>
      <c r="Y47" s="76"/>
    </row>
    <row r="48" spans="2:25" ht="10.15" customHeight="1" thickBot="1">
      <c r="B48" s="72"/>
      <c r="C48" s="282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25" ht="10.15" customHeight="1" thickBot="1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25" ht="23.25" customHeight="1" thickBot="1">
      <c r="B50" s="72"/>
      <c r="C50" s="274" t="s">
        <v>19</v>
      </c>
      <c r="D50" s="78"/>
      <c r="E50" s="73"/>
      <c r="F50" s="277">
        <f>F18+F34+W12-W11-W10</f>
        <v>3036</v>
      </c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9"/>
      <c r="Y50" s="76"/>
    </row>
    <row r="51" spans="1:25" ht="10.15" customHeight="1" thickBot="1">
      <c r="B51" s="72"/>
      <c r="C51" s="275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25" ht="10.15" customHeight="1">
      <c r="B52" s="72"/>
      <c r="C52" s="275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25" ht="14.25" customHeight="1">
      <c r="B53" s="72"/>
      <c r="C53" s="275"/>
      <c r="D53" s="74" t="s">
        <v>23</v>
      </c>
      <c r="E53" s="83"/>
      <c r="F53" s="84"/>
      <c r="G53" s="217">
        <f>+G21+G37</f>
        <v>1014</v>
      </c>
      <c r="H53" s="76"/>
      <c r="I53" s="77"/>
      <c r="J53" s="88"/>
      <c r="K53" s="217">
        <f>+K21+K37</f>
        <v>1011</v>
      </c>
      <c r="L53" s="86"/>
      <c r="M53" s="75"/>
      <c r="N53" s="87"/>
      <c r="O53" s="217">
        <f>+O21+O37</f>
        <v>1011</v>
      </c>
      <c r="P53" s="86"/>
      <c r="Q53" s="75"/>
      <c r="R53" s="87"/>
      <c r="S53" s="217">
        <f>+S21+S37</f>
        <v>561</v>
      </c>
      <c r="T53" s="86"/>
      <c r="U53" s="75"/>
      <c r="V53" s="87"/>
      <c r="W53" s="85">
        <f>IF(VALUE($D$5)=1,G53,IF(VALUE($D$5)=2,SUM($G53:$K53),IF(VALUE($D$5)=3,SUM($G53:$O53),SUM($G53:$S53))))</f>
        <v>3036</v>
      </c>
      <c r="X53" s="100"/>
      <c r="Y53" s="76"/>
    </row>
    <row r="54" spans="1:25" ht="10.15" customHeight="1">
      <c r="B54" s="72"/>
      <c r="C54" s="275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</row>
    <row r="55" spans="1:25" ht="14.25" customHeight="1">
      <c r="B55" s="72"/>
      <c r="C55" s="275"/>
      <c r="D55" s="74" t="s">
        <v>20</v>
      </c>
      <c r="E55" s="83"/>
      <c r="F55" s="84"/>
      <c r="G55" s="217" t="e">
        <f>G23</f>
        <v>#REF!</v>
      </c>
      <c r="H55" s="86"/>
      <c r="I55" s="75"/>
      <c r="J55" s="87"/>
      <c r="K55" s="217" t="e">
        <f>K25</f>
        <v>#REF!</v>
      </c>
      <c r="L55" s="86"/>
      <c r="M55" s="75"/>
      <c r="N55" s="87"/>
      <c r="O55" s="217" t="e">
        <f>O27</f>
        <v>#REF!</v>
      </c>
      <c r="P55" s="86"/>
      <c r="Q55" s="75"/>
      <c r="R55" s="87"/>
      <c r="S55" s="217" t="e">
        <f>S29</f>
        <v>#REF!</v>
      </c>
      <c r="T55" s="86"/>
      <c r="U55" s="75"/>
      <c r="V55" s="101"/>
      <c r="W55" s="85" t="e">
        <f>IF(VALUE($D$5)=1,G55,IF(VALUE($D$5)=2,SUM($G55:$K55),IF(VALUE($D$5)=3,SUM($G55:$O55),SUM($G55:$S55))))</f>
        <v>#REF!</v>
      </c>
      <c r="X55" s="100"/>
      <c r="Y55" s="76"/>
    </row>
    <row r="56" spans="1:25" ht="14.25" customHeight="1">
      <c r="B56" s="72"/>
      <c r="C56" s="275"/>
      <c r="D56" s="74" t="s">
        <v>22</v>
      </c>
      <c r="E56" s="83"/>
      <c r="F56" s="84"/>
      <c r="G56" s="217" t="e">
        <f>G39</f>
        <v>#REF!</v>
      </c>
      <c r="H56" s="86"/>
      <c r="I56" s="75"/>
      <c r="J56" s="87"/>
      <c r="K56" s="217" t="e">
        <f>K41</f>
        <v>#REF!</v>
      </c>
      <c r="L56" s="86"/>
      <c r="M56" s="75"/>
      <c r="N56" s="87"/>
      <c r="O56" s="217" t="e">
        <f>O43</f>
        <v>#REF!</v>
      </c>
      <c r="P56" s="86"/>
      <c r="Q56" s="75"/>
      <c r="R56" s="87"/>
      <c r="S56" s="217" t="e">
        <f>S45</f>
        <v>#REF!</v>
      </c>
      <c r="T56" s="86"/>
      <c r="U56" s="75"/>
      <c r="V56" s="101"/>
      <c r="W56" s="85" t="e">
        <f>IF(VALUE($D$5)=1,G56,IF(VALUE($D$5)=2,SUM($G56:$K56),IF(VALUE($D$5)=3,SUM($G56:$O56),SUM($G56:$S56))))</f>
        <v>#REF!</v>
      </c>
      <c r="X56" s="100"/>
      <c r="Y56" s="76"/>
    </row>
    <row r="57" spans="1:25" s="219" customFormat="1" ht="14.25" customHeight="1">
      <c r="A57" s="216"/>
      <c r="B57" s="103"/>
      <c r="C57" s="275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 t="e">
        <f>+W56/$W$58</f>
        <v>#REF!</v>
      </c>
      <c r="X57" s="113"/>
      <c r="Y57" s="114"/>
    </row>
    <row r="58" spans="1:25" ht="14.25" customHeight="1">
      <c r="B58" s="72"/>
      <c r="C58" s="275"/>
      <c r="D58" s="74" t="s">
        <v>19</v>
      </c>
      <c r="E58" s="83"/>
      <c r="F58" s="88"/>
      <c r="G58" s="217" t="e">
        <f>+G55+G56</f>
        <v>#REF!</v>
      </c>
      <c r="H58" s="76"/>
      <c r="I58" s="77"/>
      <c r="J58" s="88"/>
      <c r="K58" s="217" t="e">
        <f>+K55+K56</f>
        <v>#REF!</v>
      </c>
      <c r="L58" s="86"/>
      <c r="M58" s="75"/>
      <c r="N58" s="87"/>
      <c r="O58" s="217" t="e">
        <f>+O55+O56</f>
        <v>#REF!</v>
      </c>
      <c r="P58" s="86"/>
      <c r="Q58" s="75"/>
      <c r="R58" s="87"/>
      <c r="S58" s="217" t="e">
        <f>+S55+S56</f>
        <v>#REF!</v>
      </c>
      <c r="T58" s="86"/>
      <c r="U58" s="75"/>
      <c r="V58" s="87"/>
      <c r="W58" s="85" t="e">
        <f>IF(VALUE($D$5)=1,G58,IF(VALUE($D$5)=2,SUM($G58:$K58),IF(VALUE($D$5)=3,SUM($G58:$O58),SUM($G58:$S58))))</f>
        <v>#REF!</v>
      </c>
      <c r="X58" s="100"/>
      <c r="Y58" s="76"/>
    </row>
    <row r="59" spans="1:25" ht="10.15" customHeight="1">
      <c r="B59" s="72"/>
      <c r="C59" s="275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25" ht="31.15" customHeight="1">
      <c r="B60" s="72"/>
      <c r="C60" s="275"/>
      <c r="D60" s="116" t="s">
        <v>28</v>
      </c>
      <c r="E60" s="83"/>
      <c r="F60" s="88"/>
      <c r="G60" s="249" t="e">
        <f>(G56+G55)-G53</f>
        <v>#REF!</v>
      </c>
      <c r="H60" s="76"/>
      <c r="I60" s="77"/>
      <c r="J60" s="88"/>
      <c r="K60" s="218" t="e">
        <f>(K56+K55)-K53</f>
        <v>#REF!</v>
      </c>
      <c r="L60" s="86"/>
      <c r="M60" s="75"/>
      <c r="N60" s="87"/>
      <c r="O60" s="218" t="e">
        <f>(O56+O55)-O53</f>
        <v>#REF!</v>
      </c>
      <c r="P60" s="86"/>
      <c r="Q60" s="75"/>
      <c r="R60" s="87"/>
      <c r="S60" s="218" t="e">
        <f>(S56+S55)-S53</f>
        <v>#REF!</v>
      </c>
      <c r="T60" s="86"/>
      <c r="U60" s="75"/>
      <c r="V60" s="87"/>
      <c r="W60" s="193" t="e">
        <f>IF(VALUE($D$5)=1,G60,IF(VALUE($D$5)=2,SUM($G60:$K60),IF(VALUE($D$5)=3,SUM($G60:$O60),SUM($G60:$S60))))</f>
        <v>#REF!</v>
      </c>
      <c r="X60" s="100"/>
      <c r="Y60" s="76"/>
    </row>
    <row r="61" spans="1:25" ht="10.15" customHeight="1">
      <c r="B61" s="72"/>
      <c r="C61" s="275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25" ht="36" customHeight="1">
      <c r="B62" s="72"/>
      <c r="C62" s="275"/>
      <c r="D62" s="116" t="s">
        <v>29</v>
      </c>
      <c r="E62" s="83"/>
      <c r="F62" s="88"/>
      <c r="G62" s="249" t="e">
        <f>G55+G56-((G21/(1+$C$10))+(G37/(1+$C$11)))</f>
        <v>#REF!</v>
      </c>
      <c r="H62" s="76"/>
      <c r="I62" s="77"/>
      <c r="J62" s="88"/>
      <c r="K62" s="218" t="e">
        <f>K55+K56-((K21/(1+$C$10))+(K37/(1+$C$11)))</f>
        <v>#REF!</v>
      </c>
      <c r="L62" s="86"/>
      <c r="M62" s="75"/>
      <c r="N62" s="87"/>
      <c r="O62" s="218" t="e">
        <f>O55+O56-((O21/(1+$C$10))+(O37/(1+$C$11)))</f>
        <v>#REF!</v>
      </c>
      <c r="P62" s="86"/>
      <c r="Q62" s="75"/>
      <c r="R62" s="87"/>
      <c r="S62" s="218" t="e">
        <f>S55+S56-((S21/(1+$C$10))+(S37/(1+$C$11)))</f>
        <v>#REF!</v>
      </c>
      <c r="T62" s="86"/>
      <c r="U62" s="75"/>
      <c r="V62" s="87"/>
      <c r="W62" s="193" t="e">
        <f>IF(VALUE($D$5)=1,G62,IF(VALUE($D$5)=2,SUM($G62:$K62),IF(VALUE($D$5)=3,SUM($G62:$O62),SUM($G62:$S62))))</f>
        <v>#REF!</v>
      </c>
      <c r="X62" s="100"/>
      <c r="Y62" s="76"/>
    </row>
    <row r="63" spans="1:25" ht="10.15" customHeight="1" thickBot="1">
      <c r="B63" s="72"/>
      <c r="C63" s="276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25" ht="10.15" customHeight="1" thickBot="1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>
      <c r="C65" s="219" t="s">
        <v>30</v>
      </c>
    </row>
    <row r="66" spans="3:23" ht="14.45">
      <c r="C66" s="196" t="s">
        <v>31</v>
      </c>
      <c r="D66" s="63"/>
      <c r="E66" s="62"/>
      <c r="F66" s="62"/>
      <c r="G66" s="62"/>
      <c r="H66" s="62"/>
      <c r="I66" s="62"/>
      <c r="J66" s="63"/>
      <c r="K66" s="257">
        <f>Examenprogramma!$B$28</f>
        <v>43998</v>
      </c>
      <c r="L66" s="257"/>
      <c r="M66" s="257"/>
      <c r="N66" s="257"/>
      <c r="O66" s="257"/>
    </row>
    <row r="67" spans="3:23" ht="14.45">
      <c r="C67" s="196" t="s">
        <v>32</v>
      </c>
      <c r="D67" s="63"/>
      <c r="E67" s="62"/>
      <c r="F67" s="62"/>
      <c r="G67" s="62"/>
      <c r="H67" s="62"/>
      <c r="I67" s="62"/>
      <c r="J67" s="63"/>
      <c r="K67" s="258" t="str">
        <f>Examenprogramma!$B$29</f>
        <v>Schiedam</v>
      </c>
      <c r="L67" s="258"/>
      <c r="M67" s="258"/>
      <c r="N67" s="258"/>
      <c r="O67" s="258"/>
    </row>
    <row r="68" spans="3:23" ht="14.45">
      <c r="C68" s="196" t="s">
        <v>33</v>
      </c>
      <c r="D68" s="63"/>
      <c r="E68" s="62"/>
      <c r="F68" s="62"/>
      <c r="G68" s="62"/>
      <c r="H68" s="62"/>
      <c r="I68" s="62"/>
      <c r="J68" s="63"/>
      <c r="K68" s="259" t="str">
        <f>Examenprogramma!$B$30</f>
        <v>A.J. de Graaf</v>
      </c>
      <c r="L68" s="259"/>
      <c r="M68" s="259"/>
      <c r="N68" s="259"/>
      <c r="O68" s="259"/>
    </row>
    <row r="69" spans="3:23" s="213" customFormat="1"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</row>
    <row r="70" spans="3:23" s="213" customFormat="1"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</row>
    <row r="71" spans="3:23" s="213" customFormat="1"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</row>
    <row r="72" spans="3:23" s="213" customFormat="1"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</row>
    <row r="73" spans="3:23" s="213" customFormat="1"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</row>
    <row r="74" spans="3:23" s="213" customFormat="1"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</row>
    <row r="75" spans="3:23" s="213" customFormat="1"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</row>
    <row r="76" spans="3:23" s="213" customFormat="1"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</row>
    <row r="77" spans="3:23" s="213" customFormat="1"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</row>
    <row r="78" spans="3:23" s="213" customFormat="1"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</row>
    <row r="79" spans="3:23" s="213" customFormat="1"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</row>
    <row r="80" spans="3:23" s="213" customFormat="1"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</row>
    <row r="81" spans="7:23" s="213" customFormat="1"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</row>
    <row r="82" spans="7:23" s="213" customFormat="1"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</row>
    <row r="83" spans="7:23" s="213" customFormat="1"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</row>
    <row r="84" spans="7:23" s="213" customFormat="1"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</row>
    <row r="85" spans="7:23" s="213" customFormat="1"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</row>
    <row r="86" spans="7:23" s="213" customFormat="1"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</row>
    <row r="87" spans="7:23" s="213" customFormat="1"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</row>
    <row r="88" spans="7:23" s="213" customFormat="1"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</row>
    <row r="89" spans="7:23" s="213" customFormat="1"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</row>
    <row r="90" spans="7:23" s="213" customFormat="1"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</row>
    <row r="91" spans="7:23" s="213" customFormat="1"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</row>
    <row r="92" spans="7:23" s="213" customFormat="1"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</row>
    <row r="93" spans="7:23" s="213" customFormat="1"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</row>
    <row r="94" spans="7:23" s="213" customFormat="1"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</row>
    <row r="95" spans="7:23" s="213" customFormat="1"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</row>
    <row r="96" spans="7:23" s="213" customFormat="1"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</row>
    <row r="97" spans="7:23" s="213" customFormat="1"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</row>
    <row r="98" spans="7:23" s="213" customFormat="1"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</row>
    <row r="99" spans="7:23" s="213" customFormat="1"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</row>
    <row r="100" spans="7:23" s="213" customFormat="1"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</row>
    <row r="101" spans="7:23" s="213" customFormat="1"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</row>
    <row r="102" spans="7:23" s="213" customFormat="1"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</row>
    <row r="103" spans="7:23" s="213" customFormat="1"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</row>
    <row r="104" spans="7:23" s="213" customFormat="1"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</row>
    <row r="105" spans="7:23" s="213" customFormat="1">
      <c r="G105" s="221"/>
      <c r="H105" s="221"/>
      <c r="I105" s="221"/>
      <c r="J105" s="221"/>
      <c r="K105" s="221"/>
      <c r="L105" s="221"/>
      <c r="M105" s="221"/>
      <c r="N105" s="221"/>
      <c r="O105" s="221"/>
      <c r="P105" s="221"/>
      <c r="Q105" s="221"/>
      <c r="R105" s="221"/>
      <c r="S105" s="221"/>
      <c r="T105" s="221"/>
      <c r="U105" s="221"/>
      <c r="V105" s="221"/>
      <c r="W105" s="221"/>
    </row>
    <row r="106" spans="7:23" s="213" customFormat="1">
      <c r="G106" s="22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</row>
    <row r="107" spans="7:23" s="213" customFormat="1">
      <c r="G107" s="221"/>
      <c r="H107" s="221"/>
      <c r="I107" s="221"/>
      <c r="J107" s="221"/>
      <c r="K107" s="221"/>
      <c r="L107" s="221"/>
      <c r="M107" s="221"/>
      <c r="N107" s="221"/>
      <c r="O107" s="221"/>
      <c r="P107" s="221"/>
      <c r="Q107" s="221"/>
      <c r="R107" s="221"/>
      <c r="S107" s="221"/>
      <c r="T107" s="221"/>
      <c r="U107" s="221"/>
      <c r="V107" s="221"/>
      <c r="W107" s="221"/>
    </row>
    <row r="108" spans="7:23" s="213" customFormat="1">
      <c r="G108" s="22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</row>
    <row r="109" spans="7:23" s="213" customFormat="1">
      <c r="G109" s="221"/>
      <c r="H109" s="221"/>
      <c r="I109" s="221"/>
      <c r="J109" s="221"/>
      <c r="K109" s="221"/>
      <c r="L109" s="221"/>
      <c r="M109" s="221"/>
      <c r="N109" s="221"/>
      <c r="O109" s="221"/>
      <c r="P109" s="221"/>
      <c r="Q109" s="221"/>
      <c r="R109" s="221"/>
      <c r="S109" s="221"/>
      <c r="T109" s="221"/>
      <c r="U109" s="221"/>
      <c r="V109" s="221"/>
      <c r="W109" s="221"/>
    </row>
    <row r="110" spans="7:23" s="213" customFormat="1">
      <c r="G110" s="22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</row>
    <row r="111" spans="7:23" s="213" customFormat="1">
      <c r="G111" s="221"/>
      <c r="H111" s="221"/>
      <c r="I111" s="221"/>
      <c r="J111" s="221"/>
      <c r="K111" s="221"/>
      <c r="L111" s="221"/>
      <c r="M111" s="221"/>
      <c r="N111" s="221"/>
      <c r="O111" s="221"/>
      <c r="P111" s="221"/>
      <c r="Q111" s="221"/>
      <c r="R111" s="221"/>
      <c r="S111" s="221"/>
      <c r="T111" s="221"/>
      <c r="U111" s="221"/>
      <c r="V111" s="221"/>
      <c r="W111" s="221"/>
    </row>
    <row r="112" spans="7:23" s="213" customFormat="1">
      <c r="G112" s="22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</row>
    <row r="113" spans="7:23" s="213" customFormat="1"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</row>
    <row r="114" spans="7:23" s="213" customFormat="1">
      <c r="G114" s="221"/>
      <c r="H114" s="221"/>
      <c r="I114" s="221"/>
      <c r="J114" s="221"/>
      <c r="K114" s="221"/>
      <c r="L114" s="221"/>
      <c r="M114" s="221"/>
      <c r="N114" s="221"/>
      <c r="O114" s="221"/>
      <c r="P114" s="221"/>
      <c r="Q114" s="221"/>
      <c r="R114" s="221"/>
      <c r="S114" s="221"/>
      <c r="T114" s="221"/>
      <c r="U114" s="221"/>
      <c r="V114" s="221"/>
      <c r="W114" s="221"/>
    </row>
    <row r="115" spans="7:23" s="213" customFormat="1">
      <c r="G115" s="221"/>
      <c r="H115" s="221"/>
      <c r="I115" s="221"/>
      <c r="J115" s="221"/>
      <c r="K115" s="221"/>
      <c r="L115" s="221"/>
      <c r="M115" s="221"/>
      <c r="N115" s="221"/>
      <c r="O115" s="221"/>
      <c r="P115" s="221"/>
      <c r="Q115" s="221"/>
      <c r="R115" s="221"/>
      <c r="S115" s="221"/>
      <c r="T115" s="221"/>
      <c r="U115" s="221"/>
      <c r="V115" s="221"/>
      <c r="W115" s="221"/>
    </row>
    <row r="116" spans="7:23" s="213" customFormat="1"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</row>
    <row r="117" spans="7:23" s="213" customFormat="1"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</row>
    <row r="118" spans="7:23" s="213" customFormat="1"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</row>
    <row r="119" spans="7:23" s="213" customFormat="1"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</row>
    <row r="120" spans="7:23" s="213" customFormat="1"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</row>
    <row r="121" spans="7:23" s="213" customFormat="1"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</row>
    <row r="122" spans="7:23" s="213" customFormat="1"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</row>
    <row r="123" spans="7:23" s="213" customFormat="1"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</row>
    <row r="124" spans="7:23" s="213" customFormat="1"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</row>
    <row r="125" spans="7:23" s="213" customFormat="1"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</row>
    <row r="126" spans="7:23" s="213" customFormat="1"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</row>
    <row r="127" spans="7:23" s="213" customFormat="1"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</row>
    <row r="128" spans="7:23" s="213" customFormat="1"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</row>
    <row r="129" spans="7:23" s="213" customFormat="1"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</row>
    <row r="130" spans="7:23" s="213" customFormat="1"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</row>
    <row r="131" spans="7:23" s="213" customFormat="1"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</row>
    <row r="132" spans="7:23" s="213" customFormat="1"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  <c r="Q132" s="221"/>
      <c r="R132" s="221"/>
      <c r="S132" s="221"/>
      <c r="T132" s="221"/>
      <c r="U132" s="221"/>
      <c r="V132" s="221"/>
      <c r="W132" s="221"/>
    </row>
    <row r="133" spans="7:23" s="213" customFormat="1"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  <c r="Q133" s="221"/>
      <c r="R133" s="221"/>
      <c r="S133" s="221"/>
      <c r="T133" s="221"/>
      <c r="U133" s="221"/>
      <c r="V133" s="221"/>
      <c r="W133" s="221"/>
    </row>
    <row r="134" spans="7:23" s="213" customFormat="1"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  <c r="Q134" s="221"/>
      <c r="R134" s="221"/>
      <c r="S134" s="221"/>
      <c r="T134" s="221"/>
      <c r="U134" s="221"/>
      <c r="V134" s="221"/>
      <c r="W134" s="221"/>
    </row>
    <row r="135" spans="7:23" s="213" customFormat="1"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  <c r="Q135" s="221"/>
      <c r="R135" s="221"/>
      <c r="S135" s="221"/>
      <c r="T135" s="221"/>
      <c r="U135" s="221"/>
      <c r="V135" s="221"/>
      <c r="W135" s="221"/>
    </row>
    <row r="136" spans="7:23" s="213" customFormat="1"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  <c r="Q136" s="221"/>
      <c r="R136" s="221"/>
      <c r="S136" s="221"/>
      <c r="T136" s="221"/>
      <c r="U136" s="221"/>
      <c r="V136" s="221"/>
      <c r="W136" s="221"/>
    </row>
    <row r="137" spans="7:23" s="213" customFormat="1"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  <c r="Q137" s="221"/>
      <c r="R137" s="221"/>
      <c r="S137" s="221"/>
      <c r="T137" s="221"/>
      <c r="U137" s="221"/>
      <c r="V137" s="221"/>
      <c r="W137" s="221"/>
    </row>
    <row r="138" spans="7:23" s="213" customFormat="1"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  <c r="Q138" s="221"/>
      <c r="R138" s="221"/>
      <c r="S138" s="221"/>
      <c r="T138" s="221"/>
      <c r="U138" s="221"/>
      <c r="V138" s="221"/>
      <c r="W138" s="221"/>
    </row>
    <row r="139" spans="7:23" s="213" customFormat="1"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21"/>
      <c r="R139" s="221"/>
      <c r="S139" s="221"/>
      <c r="T139" s="221"/>
      <c r="U139" s="221"/>
      <c r="V139" s="221"/>
      <c r="W139" s="221"/>
    </row>
    <row r="140" spans="7:23" s="213" customFormat="1"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21"/>
      <c r="R140" s="221"/>
      <c r="S140" s="221"/>
      <c r="T140" s="221"/>
      <c r="U140" s="221"/>
      <c r="V140" s="221"/>
      <c r="W140" s="221"/>
    </row>
    <row r="141" spans="7:23" s="213" customFormat="1"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21"/>
      <c r="R141" s="221"/>
      <c r="S141" s="221"/>
      <c r="T141" s="221"/>
      <c r="U141" s="221"/>
      <c r="V141" s="221"/>
      <c r="W141" s="221"/>
    </row>
    <row r="142" spans="7:23" s="213" customFormat="1"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21"/>
      <c r="R142" s="221"/>
      <c r="S142" s="221"/>
      <c r="T142" s="221"/>
      <c r="U142" s="221"/>
      <c r="V142" s="221"/>
      <c r="W142" s="221"/>
    </row>
    <row r="143" spans="7:23" s="213" customFormat="1"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21"/>
      <c r="R143" s="221"/>
      <c r="S143" s="221"/>
      <c r="T143" s="221"/>
      <c r="U143" s="221"/>
      <c r="V143" s="221"/>
      <c r="W143" s="221"/>
    </row>
    <row r="144" spans="7:23" s="213" customFormat="1"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21"/>
      <c r="R144" s="221"/>
      <c r="S144" s="221"/>
      <c r="T144" s="221"/>
      <c r="U144" s="221"/>
      <c r="V144" s="221"/>
      <c r="W144" s="221"/>
    </row>
    <row r="145" spans="7:23" s="213" customFormat="1"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Q145" s="221"/>
      <c r="R145" s="221"/>
      <c r="S145" s="221"/>
      <c r="T145" s="221"/>
      <c r="U145" s="221"/>
      <c r="V145" s="221"/>
      <c r="W145" s="221"/>
    </row>
    <row r="146" spans="7:23" s="213" customFormat="1"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Q146" s="221"/>
      <c r="R146" s="221"/>
      <c r="S146" s="221"/>
      <c r="T146" s="221"/>
      <c r="U146" s="221"/>
      <c r="V146" s="221"/>
      <c r="W146" s="221"/>
    </row>
    <row r="147" spans="7:23" s="213" customFormat="1">
      <c r="G147" s="221"/>
      <c r="H147" s="221"/>
      <c r="I147" s="221"/>
      <c r="J147" s="221"/>
      <c r="K147" s="221"/>
      <c r="L147" s="221"/>
      <c r="M147" s="221"/>
      <c r="N147" s="221"/>
      <c r="O147" s="221"/>
      <c r="P147" s="221"/>
      <c r="Q147" s="221"/>
      <c r="R147" s="221"/>
      <c r="S147" s="221"/>
      <c r="T147" s="221"/>
      <c r="U147" s="221"/>
      <c r="V147" s="221"/>
      <c r="W147" s="221"/>
    </row>
    <row r="148" spans="7:23" s="213" customFormat="1"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221"/>
      <c r="W148" s="221"/>
    </row>
    <row r="149" spans="7:23" s="213" customFormat="1"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  <c r="Q149" s="221"/>
      <c r="R149" s="221"/>
      <c r="S149" s="221"/>
      <c r="T149" s="221"/>
      <c r="U149" s="221"/>
      <c r="V149" s="221"/>
      <c r="W149" s="221"/>
    </row>
    <row r="150" spans="7:23" s="213" customFormat="1"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  <c r="Q150" s="221"/>
      <c r="R150" s="221"/>
      <c r="S150" s="221"/>
      <c r="T150" s="221"/>
      <c r="U150" s="221"/>
      <c r="V150" s="221"/>
      <c r="W150" s="221"/>
    </row>
    <row r="151" spans="7:23" s="213" customFormat="1">
      <c r="G151" s="221"/>
      <c r="H151" s="221"/>
      <c r="I151" s="221"/>
      <c r="J151" s="221"/>
      <c r="K151" s="221"/>
      <c r="L151" s="221"/>
      <c r="M151" s="221"/>
      <c r="N151" s="221"/>
      <c r="O151" s="221"/>
      <c r="P151" s="221"/>
      <c r="Q151" s="221"/>
      <c r="R151" s="221"/>
      <c r="S151" s="221"/>
      <c r="T151" s="221"/>
      <c r="U151" s="221"/>
      <c r="V151" s="221"/>
      <c r="W151" s="221"/>
    </row>
    <row r="152" spans="7:23" s="213" customFormat="1">
      <c r="G152" s="221"/>
      <c r="H152" s="221"/>
      <c r="I152" s="221"/>
      <c r="J152" s="221"/>
      <c r="K152" s="221"/>
      <c r="L152" s="221"/>
      <c r="M152" s="221"/>
      <c r="N152" s="221"/>
      <c r="O152" s="221"/>
      <c r="P152" s="221"/>
      <c r="Q152" s="221"/>
      <c r="R152" s="221"/>
      <c r="S152" s="221"/>
      <c r="T152" s="221"/>
      <c r="U152" s="221"/>
      <c r="V152" s="221"/>
      <c r="W152" s="221"/>
    </row>
    <row r="153" spans="7:23" s="213" customFormat="1">
      <c r="G153" s="221"/>
      <c r="H153" s="221"/>
      <c r="I153" s="221"/>
      <c r="J153" s="221"/>
      <c r="K153" s="221"/>
      <c r="L153" s="221"/>
      <c r="M153" s="221"/>
      <c r="N153" s="221"/>
      <c r="O153" s="221"/>
      <c r="P153" s="221"/>
      <c r="Q153" s="221"/>
      <c r="R153" s="221"/>
      <c r="S153" s="221"/>
      <c r="T153" s="221"/>
      <c r="U153" s="221"/>
      <c r="V153" s="221"/>
      <c r="W153" s="221"/>
    </row>
    <row r="154" spans="7:23" s="213" customFormat="1"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21"/>
      <c r="V154" s="221"/>
      <c r="W154" s="221"/>
    </row>
    <row r="155" spans="7:23" s="213" customFormat="1"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21"/>
      <c r="V155" s="221"/>
      <c r="W155" s="221"/>
    </row>
    <row r="156" spans="7:23" s="213" customFormat="1"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21"/>
      <c r="V156" s="221"/>
      <c r="W156" s="221"/>
    </row>
    <row r="157" spans="7:23" s="213" customFormat="1"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21"/>
      <c r="V157" s="221"/>
      <c r="W157" s="221"/>
    </row>
    <row r="158" spans="7:23" s="213" customFormat="1"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21"/>
      <c r="V158" s="221"/>
      <c r="W158" s="221"/>
    </row>
    <row r="159" spans="7:23" s="213" customFormat="1"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21"/>
      <c r="V159" s="221"/>
      <c r="W159" s="221"/>
    </row>
    <row r="160" spans="7:23" s="213" customFormat="1"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</row>
    <row r="161" spans="7:23" s="213" customFormat="1"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21"/>
      <c r="V161" s="221"/>
      <c r="W161" s="221"/>
    </row>
    <row r="162" spans="7:23" s="213" customFormat="1"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21"/>
      <c r="V162" s="221"/>
      <c r="W162" s="221"/>
    </row>
    <row r="163" spans="7:23" s="213" customFormat="1"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21"/>
      <c r="V163" s="221"/>
      <c r="W163" s="221"/>
    </row>
    <row r="164" spans="7:23" s="213" customFormat="1"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21"/>
      <c r="V164" s="221"/>
      <c r="W164" s="221"/>
    </row>
    <row r="165" spans="7:23" s="213" customFormat="1"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21"/>
      <c r="V165" s="221"/>
      <c r="W165" s="221"/>
    </row>
    <row r="166" spans="7:23" s="213" customFormat="1"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21"/>
      <c r="V166" s="221"/>
      <c r="W166" s="221"/>
    </row>
    <row r="167" spans="7:23" s="213" customFormat="1"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21"/>
      <c r="V167" s="221"/>
      <c r="W167" s="221"/>
    </row>
    <row r="168" spans="7:23" s="213" customFormat="1"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21"/>
      <c r="V168" s="221"/>
      <c r="W168" s="221"/>
    </row>
    <row r="169" spans="7:23" s="213" customFormat="1"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21"/>
      <c r="V169" s="221"/>
      <c r="W169" s="221"/>
    </row>
    <row r="170" spans="7:23" s="213" customFormat="1"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21"/>
      <c r="V170" s="221"/>
      <c r="W170" s="221"/>
    </row>
    <row r="171" spans="7:23" s="213" customFormat="1"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21"/>
      <c r="V171" s="221"/>
      <c r="W171" s="221"/>
    </row>
    <row r="172" spans="7:23" s="213" customFormat="1"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21"/>
      <c r="V172" s="221"/>
      <c r="W172" s="221"/>
    </row>
    <row r="173" spans="7:23" s="213" customFormat="1"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21"/>
      <c r="V173" s="221"/>
      <c r="W173" s="221"/>
    </row>
    <row r="174" spans="7:23" s="213" customFormat="1"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21"/>
      <c r="V174" s="221"/>
      <c r="W174" s="221"/>
    </row>
    <row r="175" spans="7:23" s="213" customFormat="1"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21"/>
      <c r="V175" s="221"/>
      <c r="W175" s="221"/>
    </row>
    <row r="176" spans="7:23" s="213" customFormat="1"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21"/>
      <c r="V176" s="221"/>
      <c r="W176" s="221"/>
    </row>
    <row r="177" spans="7:23" s="213" customFormat="1"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21"/>
      <c r="V177" s="221"/>
      <c r="W177" s="221"/>
    </row>
    <row r="178" spans="7:23" s="213" customFormat="1"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21"/>
      <c r="V178" s="221"/>
      <c r="W178" s="221"/>
    </row>
    <row r="179" spans="7:23" s="213" customFormat="1"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21"/>
      <c r="V179" s="221"/>
      <c r="W179" s="221"/>
    </row>
    <row r="180" spans="7:23" s="213" customFormat="1"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21"/>
      <c r="V180" s="221"/>
      <c r="W180" s="221"/>
    </row>
    <row r="181" spans="7:23" s="213" customFormat="1"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21"/>
      <c r="V181" s="221"/>
      <c r="W181" s="221"/>
    </row>
    <row r="182" spans="7:23" s="213" customFormat="1"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21"/>
      <c r="V182" s="221"/>
      <c r="W182" s="221"/>
    </row>
    <row r="183" spans="7:23" s="213" customFormat="1"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21"/>
      <c r="V183" s="221"/>
      <c r="W183" s="221"/>
    </row>
    <row r="184" spans="7:23" s="213" customFormat="1"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21"/>
      <c r="V184" s="221"/>
      <c r="W184" s="221"/>
    </row>
    <row r="185" spans="7:23" s="213" customFormat="1"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21"/>
      <c r="V185" s="221"/>
      <c r="W185" s="221"/>
    </row>
    <row r="186" spans="7:23" s="213" customFormat="1"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21"/>
      <c r="V186" s="221"/>
      <c r="W186" s="221"/>
    </row>
    <row r="187" spans="7:23" s="213" customFormat="1"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21"/>
      <c r="V187" s="221"/>
      <c r="W187" s="221"/>
    </row>
    <row r="188" spans="7:23" s="213" customFormat="1"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21"/>
      <c r="V188" s="221"/>
      <c r="W188" s="221"/>
    </row>
    <row r="189" spans="7:23" s="213" customFormat="1"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21"/>
      <c r="V189" s="221"/>
      <c r="W189" s="221"/>
    </row>
    <row r="190" spans="7:23" s="213" customFormat="1"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21"/>
      <c r="V190" s="221"/>
      <c r="W190" s="221"/>
    </row>
    <row r="191" spans="7:23" s="213" customFormat="1"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21"/>
      <c r="V191" s="221"/>
      <c r="W191" s="221"/>
    </row>
    <row r="192" spans="7:23" s="213" customFormat="1"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21"/>
      <c r="V192" s="221"/>
      <c r="W192" s="221"/>
    </row>
    <row r="193" spans="7:23" s="213" customFormat="1"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21"/>
      <c r="V193" s="221"/>
      <c r="W193" s="221"/>
    </row>
    <row r="194" spans="7:23" s="213" customFormat="1"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21"/>
      <c r="V194" s="221"/>
      <c r="W194" s="221"/>
    </row>
    <row r="195" spans="7:23" s="213" customFormat="1"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21"/>
      <c r="V195" s="221"/>
      <c r="W195" s="221"/>
    </row>
    <row r="196" spans="7:23" s="213" customFormat="1"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21"/>
      <c r="V196" s="221"/>
      <c r="W196" s="221"/>
    </row>
    <row r="197" spans="7:23" s="213" customFormat="1"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21"/>
      <c r="V197" s="221"/>
      <c r="W197" s="221"/>
    </row>
    <row r="198" spans="7:23" s="213" customFormat="1"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21"/>
      <c r="V198" s="221"/>
      <c r="W198" s="221"/>
    </row>
    <row r="199" spans="7:23" s="213" customFormat="1"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21"/>
      <c r="V199" s="221"/>
      <c r="W199" s="221"/>
    </row>
    <row r="200" spans="7:23" s="213" customFormat="1"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21"/>
      <c r="V200" s="221"/>
      <c r="W200" s="221"/>
    </row>
    <row r="201" spans="7:23" s="213" customFormat="1"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21"/>
      <c r="V201" s="221"/>
      <c r="W201" s="221"/>
    </row>
    <row r="202" spans="7:23" s="213" customFormat="1"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21"/>
      <c r="V202" s="221"/>
      <c r="W202" s="221"/>
    </row>
    <row r="203" spans="7:23" s="213" customFormat="1"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21"/>
      <c r="V203" s="221"/>
      <c r="W203" s="221"/>
    </row>
    <row r="204" spans="7:23" s="213" customFormat="1"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21"/>
      <c r="V204" s="221"/>
      <c r="W204" s="221"/>
    </row>
    <row r="205" spans="7:23" s="213" customFormat="1"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21"/>
      <c r="V205" s="221"/>
      <c r="W205" s="221"/>
    </row>
    <row r="206" spans="7:23" s="213" customFormat="1"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21"/>
      <c r="V206" s="221"/>
      <c r="W206" s="221"/>
    </row>
    <row r="207" spans="7:23" s="213" customFormat="1"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21"/>
      <c r="V207" s="221"/>
      <c r="W207" s="221"/>
    </row>
    <row r="208" spans="7:23" s="213" customFormat="1"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21"/>
      <c r="V208" s="221"/>
      <c r="W208" s="221"/>
    </row>
    <row r="209" spans="7:23" s="213" customFormat="1"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21"/>
      <c r="V209" s="221"/>
      <c r="W209" s="221"/>
    </row>
    <row r="210" spans="7:23" s="213" customFormat="1"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21"/>
      <c r="V210" s="221"/>
      <c r="W210" s="221"/>
    </row>
    <row r="211" spans="7:23" s="213" customFormat="1"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21"/>
      <c r="V211" s="221"/>
      <c r="W211" s="221"/>
    </row>
    <row r="212" spans="7:23" s="213" customFormat="1"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21"/>
      <c r="V212" s="221"/>
      <c r="W212" s="221"/>
    </row>
    <row r="213" spans="7:23" s="213" customFormat="1"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21"/>
      <c r="V213" s="221"/>
      <c r="W213" s="221"/>
    </row>
    <row r="214" spans="7:23" s="213" customFormat="1"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21"/>
      <c r="V214" s="221"/>
      <c r="W214" s="221"/>
    </row>
    <row r="215" spans="7:23" s="213" customFormat="1"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21"/>
      <c r="V215" s="221"/>
      <c r="W215" s="221"/>
    </row>
    <row r="216" spans="7:23" s="213" customFormat="1"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21"/>
      <c r="V216" s="221"/>
      <c r="W216" s="221"/>
    </row>
    <row r="217" spans="7:23" s="213" customFormat="1"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21"/>
      <c r="V217" s="221"/>
      <c r="W217" s="221"/>
    </row>
    <row r="218" spans="7:23" s="213" customFormat="1"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21"/>
      <c r="V218" s="221"/>
      <c r="W218" s="221"/>
    </row>
    <row r="219" spans="7:23" s="213" customFormat="1"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21"/>
      <c r="V219" s="221"/>
      <c r="W219" s="221"/>
    </row>
    <row r="220" spans="7:23" s="213" customFormat="1"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21"/>
      <c r="V220" s="221"/>
      <c r="W220" s="221"/>
    </row>
    <row r="221" spans="7:23" s="213" customFormat="1"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21"/>
      <c r="V221" s="221"/>
      <c r="W221" s="221"/>
    </row>
    <row r="222" spans="7:23" s="213" customFormat="1"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21"/>
      <c r="V222" s="221"/>
      <c r="W222" s="221"/>
    </row>
    <row r="223" spans="7:23" s="213" customFormat="1"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21"/>
      <c r="V223" s="221"/>
      <c r="W223" s="221"/>
    </row>
    <row r="224" spans="7:23" s="213" customFormat="1"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21"/>
      <c r="V224" s="221"/>
      <c r="W224" s="221"/>
    </row>
    <row r="225" spans="7:23" s="213" customFormat="1"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21"/>
      <c r="V225" s="221"/>
      <c r="W225" s="221"/>
    </row>
    <row r="226" spans="7:23" s="213" customFormat="1"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21"/>
      <c r="V226" s="221"/>
      <c r="W226" s="221"/>
    </row>
    <row r="227" spans="7:23" s="213" customFormat="1"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21"/>
      <c r="V227" s="221"/>
      <c r="W227" s="221"/>
    </row>
    <row r="228" spans="7:23" s="213" customFormat="1"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21"/>
      <c r="V228" s="221"/>
      <c r="W228" s="221"/>
    </row>
    <row r="229" spans="7:23" s="213" customFormat="1"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21"/>
      <c r="V229" s="221"/>
      <c r="W229" s="221"/>
    </row>
    <row r="230" spans="7:23" s="213" customFormat="1"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21"/>
      <c r="V230" s="221"/>
      <c r="W230" s="221"/>
    </row>
    <row r="231" spans="7:23" s="213" customFormat="1"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21"/>
      <c r="V231" s="221"/>
      <c r="W231" s="221"/>
    </row>
    <row r="232" spans="7:23" s="213" customFormat="1"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21"/>
      <c r="V232" s="221"/>
      <c r="W232" s="221"/>
    </row>
    <row r="233" spans="7:23" s="213" customFormat="1"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21"/>
      <c r="V233" s="221"/>
      <c r="W233" s="221"/>
    </row>
    <row r="234" spans="7:23" s="213" customFormat="1"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21"/>
      <c r="V234" s="221"/>
      <c r="W234" s="221"/>
    </row>
    <row r="235" spans="7:23" s="223" customFormat="1">
      <c r="G235" s="222"/>
      <c r="H235" s="222"/>
      <c r="I235" s="222"/>
      <c r="J235" s="222"/>
      <c r="K235" s="222"/>
      <c r="L235" s="222"/>
      <c r="M235" s="222"/>
      <c r="N235" s="222"/>
      <c r="O235" s="222"/>
      <c r="P235" s="222"/>
      <c r="Q235" s="222"/>
      <c r="R235" s="222"/>
      <c r="S235" s="222"/>
      <c r="T235" s="222"/>
      <c r="U235" s="222"/>
      <c r="V235" s="222"/>
      <c r="W235" s="222"/>
    </row>
    <row r="236" spans="7:23" s="223" customFormat="1">
      <c r="G236" s="222"/>
      <c r="H236" s="222"/>
      <c r="I236" s="222"/>
      <c r="J236" s="222"/>
      <c r="K236" s="222"/>
      <c r="L236" s="222"/>
      <c r="M236" s="222"/>
      <c r="N236" s="222"/>
      <c r="O236" s="222"/>
      <c r="P236" s="222"/>
      <c r="Q236" s="222"/>
      <c r="R236" s="222"/>
      <c r="S236" s="222"/>
      <c r="T236" s="222"/>
      <c r="U236" s="222"/>
      <c r="V236" s="222"/>
      <c r="W236" s="222"/>
    </row>
    <row r="237" spans="7:23" s="223" customFormat="1">
      <c r="G237" s="222"/>
      <c r="H237" s="222"/>
      <c r="I237" s="222"/>
      <c r="J237" s="222"/>
      <c r="K237" s="222"/>
      <c r="L237" s="222"/>
      <c r="M237" s="222"/>
      <c r="N237" s="222"/>
      <c r="O237" s="222"/>
      <c r="P237" s="222"/>
      <c r="Q237" s="222"/>
      <c r="R237" s="222"/>
      <c r="S237" s="222"/>
      <c r="T237" s="222"/>
      <c r="U237" s="222"/>
      <c r="V237" s="222"/>
      <c r="W237" s="222"/>
    </row>
    <row r="238" spans="7:23" s="223" customFormat="1">
      <c r="G238" s="222"/>
      <c r="H238" s="222"/>
      <c r="I238" s="222"/>
      <c r="J238" s="222"/>
      <c r="K238" s="222"/>
      <c r="L238" s="222"/>
      <c r="M238" s="222"/>
      <c r="N238" s="222"/>
      <c r="O238" s="222"/>
      <c r="P238" s="222"/>
      <c r="Q238" s="222"/>
      <c r="R238" s="222"/>
      <c r="S238" s="222"/>
      <c r="T238" s="222"/>
      <c r="U238" s="222"/>
      <c r="V238" s="222"/>
      <c r="W238" s="222"/>
    </row>
    <row r="239" spans="7:23" s="223" customFormat="1">
      <c r="G239" s="222"/>
      <c r="H239" s="222"/>
      <c r="I239" s="222"/>
      <c r="J239" s="222"/>
      <c r="K239" s="222"/>
      <c r="L239" s="222"/>
      <c r="M239" s="222"/>
      <c r="N239" s="222"/>
      <c r="O239" s="222"/>
      <c r="P239" s="222"/>
      <c r="Q239" s="222"/>
      <c r="R239" s="222"/>
      <c r="S239" s="222"/>
      <c r="T239" s="222"/>
      <c r="U239" s="222"/>
      <c r="V239" s="222"/>
      <c r="W239" s="222"/>
    </row>
    <row r="240" spans="7:23" s="223" customFormat="1">
      <c r="G240" s="222"/>
      <c r="H240" s="222"/>
      <c r="I240" s="222"/>
      <c r="J240" s="222"/>
      <c r="K240" s="222"/>
      <c r="L240" s="222"/>
      <c r="M240" s="222"/>
      <c r="N240" s="222"/>
      <c r="O240" s="222"/>
      <c r="P240" s="222"/>
      <c r="Q240" s="222"/>
      <c r="R240" s="222"/>
      <c r="S240" s="222"/>
      <c r="T240" s="222"/>
      <c r="U240" s="222"/>
      <c r="V240" s="222"/>
      <c r="W240" s="222"/>
    </row>
    <row r="241" spans="7:23" s="223" customFormat="1">
      <c r="G241" s="222"/>
      <c r="H241" s="222"/>
      <c r="I241" s="222"/>
      <c r="J241" s="222"/>
      <c r="K241" s="222"/>
      <c r="L241" s="222"/>
      <c r="M241" s="222"/>
      <c r="N241" s="222"/>
      <c r="O241" s="222"/>
      <c r="P241" s="222"/>
      <c r="Q241" s="222"/>
      <c r="R241" s="222"/>
      <c r="S241" s="222"/>
      <c r="T241" s="222"/>
      <c r="U241" s="222"/>
      <c r="V241" s="222"/>
      <c r="W241" s="222"/>
    </row>
    <row r="242" spans="7:23" s="223" customFormat="1">
      <c r="G242" s="222"/>
      <c r="H242" s="222"/>
      <c r="I242" s="222"/>
      <c r="J242" s="222"/>
      <c r="K242" s="222"/>
      <c r="L242" s="222"/>
      <c r="M242" s="222"/>
      <c r="N242" s="222"/>
      <c r="O242" s="222"/>
      <c r="P242" s="222"/>
      <c r="Q242" s="222"/>
      <c r="R242" s="222"/>
      <c r="S242" s="222"/>
      <c r="T242" s="222"/>
      <c r="U242" s="222"/>
      <c r="V242" s="222"/>
      <c r="W242" s="222"/>
    </row>
    <row r="243" spans="7:23" s="223" customFormat="1">
      <c r="G243" s="222"/>
      <c r="H243" s="222"/>
      <c r="I243" s="222"/>
      <c r="J243" s="222"/>
      <c r="K243" s="222"/>
      <c r="L243" s="222"/>
      <c r="M243" s="222"/>
      <c r="N243" s="222"/>
      <c r="O243" s="222"/>
      <c r="P243" s="222"/>
      <c r="Q243" s="222"/>
      <c r="R243" s="222"/>
      <c r="S243" s="222"/>
      <c r="T243" s="222"/>
      <c r="U243" s="222"/>
      <c r="V243" s="222"/>
      <c r="W243" s="222"/>
    </row>
    <row r="244" spans="7:23" s="223" customFormat="1">
      <c r="G244" s="222"/>
      <c r="H244" s="222"/>
      <c r="I244" s="222"/>
      <c r="J244" s="222"/>
      <c r="K244" s="222"/>
      <c r="L244" s="222"/>
      <c r="M244" s="222"/>
      <c r="N244" s="222"/>
      <c r="O244" s="222"/>
      <c r="P244" s="222"/>
      <c r="Q244" s="222"/>
      <c r="R244" s="222"/>
      <c r="S244" s="222"/>
      <c r="T244" s="222"/>
      <c r="U244" s="222"/>
      <c r="V244" s="222"/>
      <c r="W244" s="222"/>
    </row>
    <row r="245" spans="7:23" s="223" customFormat="1">
      <c r="G245" s="222"/>
      <c r="H245" s="222"/>
      <c r="I245" s="222"/>
      <c r="J245" s="222"/>
      <c r="K245" s="222"/>
      <c r="L245" s="222"/>
      <c r="M245" s="222"/>
      <c r="N245" s="222"/>
      <c r="O245" s="222"/>
      <c r="P245" s="222"/>
      <c r="Q245" s="222"/>
      <c r="R245" s="222"/>
      <c r="S245" s="222"/>
      <c r="T245" s="222"/>
      <c r="U245" s="222"/>
      <c r="V245" s="222"/>
      <c r="W245" s="222"/>
    </row>
    <row r="246" spans="7:23" s="223" customFormat="1">
      <c r="G246" s="222"/>
      <c r="H246" s="222"/>
      <c r="I246" s="222"/>
      <c r="J246" s="222"/>
      <c r="K246" s="222"/>
      <c r="L246" s="222"/>
      <c r="M246" s="222"/>
      <c r="N246" s="222"/>
      <c r="O246" s="222"/>
      <c r="P246" s="222"/>
      <c r="Q246" s="222"/>
      <c r="R246" s="222"/>
      <c r="S246" s="222"/>
      <c r="T246" s="222"/>
      <c r="U246" s="222"/>
      <c r="V246" s="222"/>
      <c r="W246" s="222"/>
    </row>
    <row r="247" spans="7:23" s="223" customFormat="1">
      <c r="G247" s="222"/>
      <c r="H247" s="222"/>
      <c r="I247" s="222"/>
      <c r="J247" s="222"/>
      <c r="K247" s="222"/>
      <c r="L247" s="222"/>
      <c r="M247" s="222"/>
      <c r="N247" s="222"/>
      <c r="O247" s="222"/>
      <c r="P247" s="222"/>
      <c r="Q247" s="222"/>
      <c r="R247" s="222"/>
      <c r="S247" s="222"/>
      <c r="T247" s="222"/>
      <c r="U247" s="222"/>
      <c r="V247" s="222"/>
      <c r="W247" s="222"/>
    </row>
    <row r="248" spans="7:23" s="223" customFormat="1">
      <c r="G248" s="222"/>
      <c r="H248" s="222"/>
      <c r="I248" s="222"/>
      <c r="J248" s="222"/>
      <c r="K248" s="222"/>
      <c r="L248" s="222"/>
      <c r="M248" s="222"/>
      <c r="N248" s="222"/>
      <c r="O248" s="222"/>
      <c r="P248" s="222"/>
      <c r="Q248" s="222"/>
      <c r="R248" s="222"/>
      <c r="S248" s="222"/>
      <c r="T248" s="222"/>
      <c r="U248" s="222"/>
      <c r="V248" s="222"/>
      <c r="W248" s="222"/>
    </row>
    <row r="249" spans="7:23" s="223" customFormat="1">
      <c r="G249" s="222"/>
      <c r="H249" s="222"/>
      <c r="I249" s="222"/>
      <c r="J249" s="222"/>
      <c r="K249" s="222"/>
      <c r="L249" s="222"/>
      <c r="M249" s="222"/>
      <c r="N249" s="222"/>
      <c r="O249" s="222"/>
      <c r="P249" s="222"/>
      <c r="Q249" s="222"/>
      <c r="R249" s="222"/>
      <c r="S249" s="222"/>
      <c r="T249" s="222"/>
      <c r="U249" s="222"/>
      <c r="V249" s="222"/>
      <c r="W249" s="222"/>
    </row>
    <row r="250" spans="7:23" s="223" customFormat="1">
      <c r="G250" s="222"/>
      <c r="H250" s="222"/>
      <c r="I250" s="222"/>
      <c r="J250" s="222"/>
      <c r="K250" s="222"/>
      <c r="L250" s="222"/>
      <c r="M250" s="222"/>
      <c r="N250" s="222"/>
      <c r="O250" s="222"/>
      <c r="P250" s="222"/>
      <c r="Q250" s="222"/>
      <c r="R250" s="222"/>
      <c r="S250" s="222"/>
      <c r="T250" s="222"/>
      <c r="U250" s="222"/>
      <c r="V250" s="222"/>
      <c r="W250" s="222"/>
    </row>
    <row r="251" spans="7:23" s="223" customFormat="1">
      <c r="G251" s="222"/>
      <c r="H251" s="222"/>
      <c r="I251" s="222"/>
      <c r="J251" s="222"/>
      <c r="K251" s="222"/>
      <c r="L251" s="222"/>
      <c r="M251" s="222"/>
      <c r="N251" s="222"/>
      <c r="O251" s="222"/>
      <c r="P251" s="222"/>
      <c r="Q251" s="222"/>
      <c r="R251" s="222"/>
      <c r="S251" s="222"/>
      <c r="T251" s="222"/>
      <c r="U251" s="222"/>
      <c r="V251" s="222"/>
      <c r="W251" s="222"/>
    </row>
    <row r="252" spans="7:23" s="223" customFormat="1">
      <c r="G252" s="222"/>
      <c r="H252" s="222"/>
      <c r="I252" s="222"/>
      <c r="J252" s="222"/>
      <c r="K252" s="222"/>
      <c r="L252" s="222"/>
      <c r="M252" s="222"/>
      <c r="N252" s="222"/>
      <c r="O252" s="222"/>
      <c r="P252" s="222"/>
      <c r="Q252" s="222"/>
      <c r="R252" s="222"/>
      <c r="S252" s="222"/>
      <c r="T252" s="222"/>
      <c r="U252" s="222"/>
      <c r="V252" s="222"/>
      <c r="W252" s="222"/>
    </row>
    <row r="253" spans="7:23" s="223" customFormat="1">
      <c r="G253" s="222"/>
      <c r="H253" s="222"/>
      <c r="I253" s="222"/>
      <c r="J253" s="222"/>
      <c r="K253" s="222"/>
      <c r="L253" s="222"/>
      <c r="M253" s="222"/>
      <c r="N253" s="222"/>
      <c r="O253" s="222"/>
      <c r="P253" s="222"/>
      <c r="Q253" s="222"/>
      <c r="R253" s="222"/>
      <c r="S253" s="222"/>
      <c r="T253" s="222"/>
      <c r="U253" s="222"/>
      <c r="V253" s="222"/>
      <c r="W253" s="222"/>
    </row>
    <row r="254" spans="7:23" s="223" customFormat="1"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2"/>
      <c r="U254" s="222"/>
      <c r="V254" s="222"/>
      <c r="W254" s="222"/>
    </row>
    <row r="255" spans="7:23" s="223" customFormat="1">
      <c r="G255" s="222"/>
      <c r="H255" s="222"/>
      <c r="I255" s="222"/>
      <c r="J255" s="222"/>
      <c r="K255" s="222"/>
      <c r="L255" s="222"/>
      <c r="M255" s="222"/>
      <c r="N255" s="222"/>
      <c r="O255" s="222"/>
      <c r="P255" s="222"/>
      <c r="Q255" s="222"/>
      <c r="R255" s="222"/>
      <c r="S255" s="222"/>
      <c r="T255" s="222"/>
      <c r="U255" s="222"/>
      <c r="V255" s="222"/>
      <c r="W255" s="222"/>
    </row>
    <row r="256" spans="7:23" s="223" customFormat="1">
      <c r="G256" s="222"/>
      <c r="H256" s="222"/>
      <c r="I256" s="222"/>
      <c r="J256" s="222"/>
      <c r="K256" s="222"/>
      <c r="L256" s="222"/>
      <c r="M256" s="222"/>
      <c r="N256" s="222"/>
      <c r="O256" s="222"/>
      <c r="P256" s="222"/>
      <c r="Q256" s="222"/>
      <c r="R256" s="222"/>
      <c r="S256" s="222"/>
      <c r="T256" s="222"/>
      <c r="U256" s="222"/>
      <c r="V256" s="222"/>
      <c r="W256" s="222"/>
    </row>
    <row r="257" spans="7:23" s="223" customFormat="1"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2"/>
      <c r="U257" s="222"/>
      <c r="V257" s="222"/>
      <c r="W257" s="222"/>
    </row>
    <row r="258" spans="7:23" s="223" customFormat="1">
      <c r="G258" s="222"/>
      <c r="H258" s="222"/>
      <c r="I258" s="222"/>
      <c r="J258" s="222"/>
      <c r="K258" s="222"/>
      <c r="L258" s="222"/>
      <c r="M258" s="222"/>
      <c r="N258" s="222"/>
      <c r="O258" s="222"/>
      <c r="P258" s="222"/>
      <c r="Q258" s="222"/>
      <c r="R258" s="222"/>
      <c r="S258" s="222"/>
      <c r="T258" s="222"/>
      <c r="U258" s="222"/>
      <c r="V258" s="222"/>
      <c r="W258" s="222"/>
    </row>
    <row r="259" spans="7:23" s="223" customFormat="1">
      <c r="G259" s="222"/>
      <c r="H259" s="222"/>
      <c r="I259" s="222"/>
      <c r="J259" s="222"/>
      <c r="K259" s="222"/>
      <c r="L259" s="222"/>
      <c r="M259" s="222"/>
      <c r="N259" s="222"/>
      <c r="O259" s="222"/>
      <c r="P259" s="222"/>
      <c r="Q259" s="222"/>
      <c r="R259" s="222"/>
      <c r="S259" s="222"/>
      <c r="T259" s="222"/>
      <c r="U259" s="222"/>
      <c r="V259" s="222"/>
      <c r="W259" s="222"/>
    </row>
    <row r="260" spans="7:23" s="223" customFormat="1">
      <c r="G260" s="222"/>
      <c r="H260" s="222"/>
      <c r="I260" s="222"/>
      <c r="J260" s="222"/>
      <c r="K260" s="222"/>
      <c r="L260" s="222"/>
      <c r="M260" s="222"/>
      <c r="N260" s="222"/>
      <c r="O260" s="222"/>
      <c r="P260" s="222"/>
      <c r="Q260" s="222"/>
      <c r="R260" s="222"/>
      <c r="S260" s="222"/>
      <c r="T260" s="222"/>
      <c r="U260" s="222"/>
      <c r="V260" s="222"/>
      <c r="W260" s="222"/>
    </row>
    <row r="261" spans="7:23" s="223" customFormat="1">
      <c r="G261" s="222"/>
      <c r="H261" s="222"/>
      <c r="I261" s="222"/>
      <c r="J261" s="222"/>
      <c r="K261" s="222"/>
      <c r="L261" s="222"/>
      <c r="M261" s="222"/>
      <c r="N261" s="222"/>
      <c r="O261" s="222"/>
      <c r="P261" s="222"/>
      <c r="Q261" s="222"/>
      <c r="R261" s="222"/>
      <c r="S261" s="222"/>
      <c r="T261" s="222"/>
      <c r="U261" s="222"/>
      <c r="V261" s="222"/>
      <c r="W261" s="222"/>
    </row>
    <row r="262" spans="7:23" s="223" customFormat="1">
      <c r="G262" s="222"/>
      <c r="H262" s="222"/>
      <c r="I262" s="222"/>
      <c r="J262" s="222"/>
      <c r="K262" s="222"/>
      <c r="L262" s="222"/>
      <c r="M262" s="222"/>
      <c r="N262" s="222"/>
      <c r="O262" s="222"/>
      <c r="P262" s="222"/>
      <c r="Q262" s="222"/>
      <c r="R262" s="222"/>
      <c r="S262" s="222"/>
      <c r="T262" s="222"/>
      <c r="U262" s="222"/>
      <c r="V262" s="222"/>
      <c r="W262" s="222"/>
    </row>
    <row r="263" spans="7:23" s="223" customFormat="1">
      <c r="G263" s="222"/>
      <c r="H263" s="222"/>
      <c r="I263" s="222"/>
      <c r="J263" s="222"/>
      <c r="K263" s="222"/>
      <c r="L263" s="222"/>
      <c r="M263" s="222"/>
      <c r="N263" s="222"/>
      <c r="O263" s="222"/>
      <c r="P263" s="222"/>
      <c r="Q263" s="222"/>
      <c r="R263" s="222"/>
      <c r="S263" s="222"/>
      <c r="T263" s="222"/>
      <c r="U263" s="222"/>
      <c r="V263" s="222"/>
      <c r="W263" s="222"/>
    </row>
    <row r="264" spans="7:23" s="223" customFormat="1">
      <c r="G264" s="222"/>
      <c r="H264" s="222"/>
      <c r="I264" s="222"/>
      <c r="J264" s="222"/>
      <c r="K264" s="222"/>
      <c r="L264" s="222"/>
      <c r="M264" s="222"/>
      <c r="N264" s="222"/>
      <c r="O264" s="222"/>
      <c r="P264" s="222"/>
      <c r="Q264" s="222"/>
      <c r="R264" s="222"/>
      <c r="S264" s="222"/>
      <c r="T264" s="222"/>
      <c r="U264" s="222"/>
      <c r="V264" s="222"/>
      <c r="W264" s="222"/>
    </row>
    <row r="265" spans="7:23" s="223" customFormat="1">
      <c r="G265" s="222"/>
      <c r="H265" s="222"/>
      <c r="I265" s="222"/>
      <c r="J265" s="222"/>
      <c r="K265" s="222"/>
      <c r="L265" s="222"/>
      <c r="M265" s="222"/>
      <c r="N265" s="222"/>
      <c r="O265" s="222"/>
      <c r="P265" s="222"/>
      <c r="Q265" s="222"/>
      <c r="R265" s="222"/>
      <c r="S265" s="222"/>
      <c r="T265" s="222"/>
      <c r="U265" s="222"/>
      <c r="V265" s="222"/>
      <c r="W265" s="222"/>
    </row>
    <row r="266" spans="7:23" s="223" customFormat="1">
      <c r="G266" s="222"/>
      <c r="H266" s="222"/>
      <c r="I266" s="222"/>
      <c r="J266" s="222"/>
      <c r="K266" s="222"/>
      <c r="L266" s="222"/>
      <c r="M266" s="222"/>
      <c r="N266" s="222"/>
      <c r="O266" s="222"/>
      <c r="P266" s="222"/>
      <c r="Q266" s="222"/>
      <c r="R266" s="222"/>
      <c r="S266" s="222"/>
      <c r="T266" s="222"/>
      <c r="U266" s="222"/>
      <c r="V266" s="222"/>
      <c r="W266" s="222"/>
    </row>
    <row r="267" spans="7:23" s="223" customFormat="1">
      <c r="G267" s="222"/>
      <c r="H267" s="222"/>
      <c r="I267" s="222"/>
      <c r="J267" s="222"/>
      <c r="K267" s="222"/>
      <c r="L267" s="222"/>
      <c r="M267" s="222"/>
      <c r="N267" s="222"/>
      <c r="O267" s="222"/>
      <c r="P267" s="222"/>
      <c r="Q267" s="222"/>
      <c r="R267" s="222"/>
      <c r="S267" s="222"/>
      <c r="T267" s="222"/>
      <c r="U267" s="222"/>
      <c r="V267" s="222"/>
      <c r="W267" s="222"/>
    </row>
    <row r="268" spans="7:23" s="223" customFormat="1">
      <c r="G268" s="222"/>
      <c r="H268" s="222"/>
      <c r="I268" s="222"/>
      <c r="J268" s="222"/>
      <c r="K268" s="222"/>
      <c r="L268" s="222"/>
      <c r="M268" s="222"/>
      <c r="N268" s="222"/>
      <c r="O268" s="222"/>
      <c r="P268" s="222"/>
      <c r="Q268" s="222"/>
      <c r="R268" s="222"/>
      <c r="S268" s="222"/>
      <c r="T268" s="222"/>
      <c r="U268" s="222"/>
      <c r="V268" s="222"/>
      <c r="W268" s="222"/>
    </row>
    <row r="269" spans="7:23" s="223" customFormat="1">
      <c r="G269" s="222"/>
      <c r="H269" s="222"/>
      <c r="I269" s="222"/>
      <c r="J269" s="222"/>
      <c r="K269" s="222"/>
      <c r="L269" s="222"/>
      <c r="M269" s="222"/>
      <c r="N269" s="222"/>
      <c r="O269" s="222"/>
      <c r="P269" s="222"/>
      <c r="Q269" s="222"/>
      <c r="R269" s="222"/>
      <c r="S269" s="222"/>
      <c r="T269" s="222"/>
      <c r="U269" s="222"/>
      <c r="V269" s="222"/>
      <c r="W269" s="222"/>
    </row>
    <row r="270" spans="7:23" s="223" customFormat="1">
      <c r="G270" s="222"/>
      <c r="H270" s="222"/>
      <c r="I270" s="222"/>
      <c r="J270" s="222"/>
      <c r="K270" s="222"/>
      <c r="L270" s="222"/>
      <c r="M270" s="222"/>
      <c r="N270" s="222"/>
      <c r="O270" s="222"/>
      <c r="P270" s="222"/>
      <c r="Q270" s="222"/>
      <c r="R270" s="222"/>
      <c r="S270" s="222"/>
      <c r="T270" s="222"/>
      <c r="U270" s="222"/>
      <c r="V270" s="222"/>
      <c r="W270" s="222"/>
    </row>
    <row r="271" spans="7:23" s="223" customFormat="1">
      <c r="G271" s="222"/>
      <c r="H271" s="222"/>
      <c r="I271" s="222"/>
      <c r="J271" s="222"/>
      <c r="K271" s="222"/>
      <c r="L271" s="222"/>
      <c r="M271" s="222"/>
      <c r="N271" s="222"/>
      <c r="O271" s="222"/>
      <c r="P271" s="222"/>
      <c r="Q271" s="222"/>
      <c r="R271" s="222"/>
      <c r="S271" s="222"/>
      <c r="T271" s="222"/>
      <c r="U271" s="222"/>
      <c r="V271" s="222"/>
      <c r="W271" s="222"/>
    </row>
    <row r="272" spans="7:23" s="223" customFormat="1">
      <c r="G272" s="222"/>
      <c r="H272" s="222"/>
      <c r="I272" s="222"/>
      <c r="J272" s="222"/>
      <c r="K272" s="222"/>
      <c r="L272" s="222"/>
      <c r="M272" s="222"/>
      <c r="N272" s="222"/>
      <c r="O272" s="222"/>
      <c r="P272" s="222"/>
      <c r="Q272" s="222"/>
      <c r="R272" s="222"/>
      <c r="S272" s="222"/>
      <c r="T272" s="222"/>
      <c r="U272" s="222"/>
      <c r="V272" s="222"/>
      <c r="W272" s="222"/>
    </row>
    <row r="273" spans="7:23" s="223" customFormat="1">
      <c r="G273" s="222"/>
      <c r="H273" s="222"/>
      <c r="I273" s="222"/>
      <c r="J273" s="222"/>
      <c r="K273" s="222"/>
      <c r="L273" s="222"/>
      <c r="M273" s="222"/>
      <c r="N273" s="222"/>
      <c r="O273" s="222"/>
      <c r="P273" s="222"/>
      <c r="Q273" s="222"/>
      <c r="R273" s="222"/>
      <c r="S273" s="222"/>
      <c r="T273" s="222"/>
      <c r="U273" s="222"/>
      <c r="V273" s="222"/>
      <c r="W273" s="222"/>
    </row>
    <row r="274" spans="7:23" s="223" customFormat="1">
      <c r="G274" s="222"/>
      <c r="H274" s="222"/>
      <c r="I274" s="222"/>
      <c r="J274" s="222"/>
      <c r="K274" s="222"/>
      <c r="L274" s="222"/>
      <c r="M274" s="222"/>
      <c r="N274" s="222"/>
      <c r="O274" s="222"/>
      <c r="P274" s="222"/>
      <c r="Q274" s="222"/>
      <c r="R274" s="222"/>
      <c r="S274" s="222"/>
      <c r="T274" s="222"/>
      <c r="U274" s="222"/>
      <c r="V274" s="222"/>
      <c r="W274" s="222"/>
    </row>
    <row r="275" spans="7:23" s="223" customFormat="1">
      <c r="G275" s="222"/>
      <c r="H275" s="222"/>
      <c r="I275" s="222"/>
      <c r="J275" s="222"/>
      <c r="K275" s="222"/>
      <c r="L275" s="222"/>
      <c r="M275" s="222"/>
      <c r="N275" s="222"/>
      <c r="O275" s="222"/>
      <c r="P275" s="222"/>
      <c r="Q275" s="222"/>
      <c r="R275" s="222"/>
      <c r="S275" s="222"/>
      <c r="T275" s="222"/>
      <c r="U275" s="222"/>
      <c r="V275" s="222"/>
      <c r="W275" s="222"/>
    </row>
    <row r="276" spans="7:23" s="223" customFormat="1"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  <c r="Q276" s="222"/>
      <c r="R276" s="222"/>
      <c r="S276" s="222"/>
      <c r="T276" s="222"/>
      <c r="U276" s="222"/>
      <c r="V276" s="222"/>
      <c r="W276" s="222"/>
    </row>
    <row r="277" spans="7:23" s="223" customFormat="1">
      <c r="G277" s="222"/>
      <c r="H277" s="222"/>
      <c r="I277" s="222"/>
      <c r="J277" s="222"/>
      <c r="K277" s="222"/>
      <c r="L277" s="222"/>
      <c r="M277" s="222"/>
      <c r="N277" s="222"/>
      <c r="O277" s="222"/>
      <c r="P277" s="222"/>
      <c r="Q277" s="222"/>
      <c r="R277" s="222"/>
      <c r="S277" s="222"/>
      <c r="T277" s="222"/>
      <c r="U277" s="222"/>
      <c r="V277" s="222"/>
      <c r="W277" s="222"/>
    </row>
    <row r="278" spans="7:23" s="223" customFormat="1">
      <c r="G278" s="222"/>
      <c r="H278" s="222"/>
      <c r="I278" s="222"/>
      <c r="J278" s="222"/>
      <c r="K278" s="222"/>
      <c r="L278" s="222"/>
      <c r="M278" s="222"/>
      <c r="N278" s="222"/>
      <c r="O278" s="222"/>
      <c r="P278" s="222"/>
      <c r="Q278" s="222"/>
      <c r="R278" s="222"/>
      <c r="S278" s="222"/>
      <c r="T278" s="222"/>
      <c r="U278" s="222"/>
      <c r="V278" s="222"/>
      <c r="W278" s="222"/>
    </row>
    <row r="279" spans="7:23" s="223" customFormat="1">
      <c r="G279" s="222"/>
      <c r="H279" s="222"/>
      <c r="I279" s="222"/>
      <c r="J279" s="222"/>
      <c r="K279" s="222"/>
      <c r="L279" s="222"/>
      <c r="M279" s="222"/>
      <c r="N279" s="222"/>
      <c r="O279" s="222"/>
      <c r="P279" s="222"/>
      <c r="Q279" s="222"/>
      <c r="R279" s="222"/>
      <c r="S279" s="222"/>
      <c r="T279" s="222"/>
      <c r="U279" s="222"/>
      <c r="V279" s="222"/>
      <c r="W279" s="222"/>
    </row>
    <row r="280" spans="7:23" s="223" customFormat="1">
      <c r="G280" s="222"/>
      <c r="H280" s="222"/>
      <c r="I280" s="222"/>
      <c r="J280" s="222"/>
      <c r="K280" s="222"/>
      <c r="L280" s="222"/>
      <c r="M280" s="222"/>
      <c r="N280" s="222"/>
      <c r="O280" s="222"/>
      <c r="P280" s="222"/>
      <c r="Q280" s="222"/>
      <c r="R280" s="222"/>
      <c r="S280" s="222"/>
      <c r="T280" s="222"/>
      <c r="U280" s="222"/>
      <c r="V280" s="222"/>
      <c r="W280" s="222"/>
    </row>
    <row r="281" spans="7:23" s="223" customFormat="1">
      <c r="G281" s="222"/>
      <c r="H281" s="222"/>
      <c r="I281" s="222"/>
      <c r="J281" s="222"/>
      <c r="K281" s="222"/>
      <c r="L281" s="222"/>
      <c r="M281" s="222"/>
      <c r="N281" s="222"/>
      <c r="O281" s="222"/>
      <c r="P281" s="222"/>
      <c r="Q281" s="222"/>
      <c r="R281" s="222"/>
      <c r="S281" s="222"/>
      <c r="T281" s="222"/>
      <c r="U281" s="222"/>
      <c r="V281" s="222"/>
      <c r="W281" s="222"/>
    </row>
    <row r="282" spans="7:23" s="225" customFormat="1"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</row>
    <row r="283" spans="7:23" s="225" customFormat="1"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4"/>
      <c r="W283" s="224"/>
    </row>
    <row r="284" spans="7:23" s="225" customFormat="1"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</row>
    <row r="285" spans="7:23" s="225" customFormat="1"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4"/>
      <c r="W285" s="224"/>
    </row>
    <row r="286" spans="7:23" s="225" customFormat="1"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</row>
    <row r="287" spans="7:23" s="225" customFormat="1">
      <c r="G287" s="224"/>
      <c r="H287" s="224"/>
      <c r="I287" s="224"/>
      <c r="J287" s="224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4"/>
      <c r="W287" s="224"/>
    </row>
    <row r="288" spans="7:23" s="225" customFormat="1"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</row>
    <row r="289" spans="7:23" s="225" customFormat="1">
      <c r="G289" s="224"/>
      <c r="H289" s="224"/>
      <c r="I289" s="224"/>
      <c r="J289" s="224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4"/>
    </row>
    <row r="290" spans="7:23" s="225" customFormat="1"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</row>
    <row r="291" spans="7:23" s="225" customFormat="1">
      <c r="G291" s="224"/>
      <c r="H291" s="224"/>
      <c r="I291" s="224"/>
      <c r="J291" s="224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4"/>
    </row>
    <row r="292" spans="7:23" s="225" customFormat="1"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</row>
    <row r="293" spans="7:23" s="225" customFormat="1">
      <c r="G293" s="224"/>
      <c r="H293" s="224"/>
      <c r="I293" s="224"/>
      <c r="J293" s="224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4"/>
      <c r="W293" s="224"/>
    </row>
    <row r="294" spans="7:23" s="225" customFormat="1"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</row>
    <row r="295" spans="7:23" s="225" customFormat="1">
      <c r="G295" s="224"/>
      <c r="H295" s="224"/>
      <c r="I295" s="224"/>
      <c r="J295" s="224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4"/>
      <c r="W295" s="224"/>
    </row>
    <row r="296" spans="7:23" s="225" customFormat="1"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</row>
    <row r="297" spans="7:23" s="225" customFormat="1">
      <c r="G297" s="224"/>
      <c r="H297" s="224"/>
      <c r="I297" s="224"/>
      <c r="J297" s="224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4"/>
      <c r="W297" s="224"/>
    </row>
    <row r="298" spans="7:23" s="225" customFormat="1"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</row>
    <row r="299" spans="7:23" s="225" customFormat="1"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</row>
    <row r="300" spans="7:23" s="225" customFormat="1">
      <c r="G300" s="224"/>
      <c r="H300" s="224"/>
      <c r="I300" s="224"/>
      <c r="J300" s="224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4"/>
      <c r="W300" s="224"/>
    </row>
    <row r="301" spans="7:23" s="225" customFormat="1"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</row>
    <row r="302" spans="7:23" s="225" customFormat="1">
      <c r="G302" s="224"/>
      <c r="H302" s="224"/>
      <c r="I302" s="224"/>
      <c r="J302" s="224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4"/>
      <c r="W302" s="224"/>
    </row>
    <row r="303" spans="7:23" s="225" customFormat="1"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</row>
    <row r="304" spans="7:23" s="225" customFormat="1">
      <c r="G304" s="224"/>
      <c r="H304" s="224"/>
      <c r="I304" s="224"/>
      <c r="J304" s="224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4"/>
      <c r="W304" s="224"/>
    </row>
    <row r="305" spans="7:23" s="225" customFormat="1">
      <c r="G305" s="224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</row>
    <row r="306" spans="7:23" s="225" customFormat="1">
      <c r="G306" s="224"/>
      <c r="H306" s="224"/>
      <c r="I306" s="224"/>
      <c r="J306" s="224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4"/>
      <c r="W306" s="224"/>
    </row>
    <row r="307" spans="7:23" s="225" customFormat="1"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</row>
    <row r="308" spans="7:23" s="225" customFormat="1">
      <c r="G308" s="224"/>
      <c r="H308" s="224"/>
      <c r="I308" s="224"/>
      <c r="J308" s="224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4"/>
      <c r="W308" s="224"/>
    </row>
    <row r="309" spans="7:23" s="225" customFormat="1">
      <c r="G309" s="224"/>
      <c r="H309" s="224"/>
      <c r="I309" s="224"/>
      <c r="J309" s="224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4"/>
      <c r="W309" s="224"/>
    </row>
    <row r="310" spans="7:23" s="225" customFormat="1">
      <c r="G310" s="224"/>
      <c r="H310" s="224"/>
      <c r="I310" s="224"/>
      <c r="J310" s="224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4"/>
      <c r="W310" s="224"/>
    </row>
    <row r="311" spans="7:23" s="225" customFormat="1"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</row>
    <row r="312" spans="7:23" s="225" customFormat="1">
      <c r="G312" s="224"/>
      <c r="H312" s="224"/>
      <c r="I312" s="224"/>
      <c r="J312" s="224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4"/>
      <c r="W312" s="224"/>
    </row>
    <row r="313" spans="7:23" s="225" customFormat="1"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</row>
    <row r="314" spans="7:23" s="225" customFormat="1">
      <c r="G314" s="224"/>
      <c r="H314" s="224"/>
      <c r="I314" s="224"/>
      <c r="J314" s="224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4"/>
      <c r="W314" s="224"/>
    </row>
    <row r="315" spans="7:23" s="225" customFormat="1"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</row>
    <row r="316" spans="7:23" s="225" customFormat="1">
      <c r="G316" s="224"/>
      <c r="H316" s="224"/>
      <c r="I316" s="224"/>
      <c r="J316" s="224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4"/>
      <c r="W316" s="224"/>
    </row>
    <row r="317" spans="7:23" s="225" customFormat="1">
      <c r="G317" s="224"/>
      <c r="H317" s="224"/>
      <c r="I317" s="224"/>
      <c r="J317" s="224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4"/>
      <c r="W317" s="224"/>
    </row>
    <row r="318" spans="7:23" s="225" customFormat="1">
      <c r="G318" s="224"/>
      <c r="H318" s="224"/>
      <c r="I318" s="224"/>
      <c r="J318" s="224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4"/>
      <c r="W318" s="224"/>
    </row>
    <row r="319" spans="7:23" s="225" customFormat="1"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</row>
    <row r="320" spans="7:23" s="225" customFormat="1">
      <c r="G320" s="224"/>
      <c r="H320" s="224"/>
      <c r="I320" s="224"/>
      <c r="J320" s="224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4"/>
      <c r="W320" s="224"/>
    </row>
    <row r="321" spans="7:23" s="225" customFormat="1"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</row>
    <row r="322" spans="7:23" s="225" customFormat="1">
      <c r="G322" s="224"/>
      <c r="H322" s="224"/>
      <c r="I322" s="224"/>
      <c r="J322" s="224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4"/>
    </row>
    <row r="323" spans="7:23" s="225" customFormat="1">
      <c r="G323" s="224"/>
      <c r="H323" s="224"/>
      <c r="I323" s="224"/>
      <c r="J323" s="224"/>
      <c r="K323" s="224"/>
      <c r="L323" s="224"/>
      <c r="M323" s="224"/>
      <c r="N323" s="224"/>
      <c r="O323" s="224"/>
      <c r="P323" s="224"/>
      <c r="Q323" s="224"/>
      <c r="R323" s="224"/>
      <c r="S323" s="224"/>
      <c r="T323" s="224"/>
      <c r="U323" s="224"/>
      <c r="V323" s="224"/>
      <c r="W323" s="224"/>
    </row>
    <row r="324" spans="7:23" s="225" customFormat="1">
      <c r="G324" s="224"/>
      <c r="H324" s="224"/>
      <c r="I324" s="224"/>
      <c r="J324" s="224"/>
      <c r="K324" s="224"/>
      <c r="L324" s="224"/>
      <c r="M324" s="224"/>
      <c r="N324" s="224"/>
      <c r="O324" s="224"/>
      <c r="P324" s="224"/>
      <c r="Q324" s="224"/>
      <c r="R324" s="224"/>
      <c r="S324" s="224"/>
      <c r="T324" s="224"/>
      <c r="U324" s="224"/>
      <c r="V324" s="224"/>
      <c r="W324" s="224"/>
    </row>
    <row r="325" spans="7:23" s="225" customFormat="1">
      <c r="G325" s="224"/>
      <c r="H325" s="224"/>
      <c r="I325" s="224"/>
      <c r="J325" s="224"/>
      <c r="K325" s="224"/>
      <c r="L325" s="224"/>
      <c r="M325" s="224"/>
      <c r="N325" s="224"/>
      <c r="O325" s="224"/>
      <c r="P325" s="224"/>
      <c r="Q325" s="224"/>
      <c r="R325" s="224"/>
      <c r="S325" s="224"/>
      <c r="T325" s="224"/>
      <c r="U325" s="224"/>
      <c r="V325" s="224"/>
      <c r="W325" s="224"/>
    </row>
    <row r="326" spans="7:23" s="225" customFormat="1">
      <c r="G326" s="224"/>
      <c r="H326" s="224"/>
      <c r="I326" s="224"/>
      <c r="J326" s="224"/>
      <c r="K326" s="224"/>
      <c r="L326" s="224"/>
      <c r="M326" s="224"/>
      <c r="N326" s="224"/>
      <c r="O326" s="224"/>
      <c r="P326" s="224"/>
      <c r="Q326" s="224"/>
      <c r="R326" s="224"/>
      <c r="S326" s="224"/>
      <c r="T326" s="224"/>
      <c r="U326" s="224"/>
      <c r="V326" s="224"/>
      <c r="W326" s="224"/>
    </row>
    <row r="327" spans="7:23" s="225" customFormat="1"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</row>
    <row r="328" spans="7:23" s="225" customFormat="1">
      <c r="G328" s="224"/>
      <c r="H328" s="224"/>
      <c r="I328" s="224"/>
      <c r="J328" s="224"/>
      <c r="K328" s="224"/>
      <c r="L328" s="224"/>
      <c r="M328" s="224"/>
      <c r="N328" s="224"/>
      <c r="O328" s="224"/>
      <c r="P328" s="224"/>
      <c r="Q328" s="224"/>
      <c r="R328" s="224"/>
      <c r="S328" s="224"/>
      <c r="T328" s="224"/>
      <c r="U328" s="224"/>
      <c r="V328" s="224"/>
      <c r="W328" s="224"/>
    </row>
    <row r="329" spans="7:23" s="225" customFormat="1"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</row>
    <row r="330" spans="7:23" s="225" customFormat="1">
      <c r="G330" s="224"/>
      <c r="H330" s="224"/>
      <c r="I330" s="224"/>
      <c r="J330" s="224"/>
      <c r="K330" s="224"/>
      <c r="L330" s="224"/>
      <c r="M330" s="224"/>
      <c r="N330" s="224"/>
      <c r="O330" s="224"/>
      <c r="P330" s="224"/>
      <c r="Q330" s="224"/>
      <c r="R330" s="224"/>
      <c r="S330" s="224"/>
      <c r="T330" s="224"/>
      <c r="U330" s="224"/>
      <c r="V330" s="224"/>
      <c r="W330" s="224"/>
    </row>
    <row r="331" spans="7:23" s="225" customFormat="1">
      <c r="G331" s="224"/>
      <c r="H331" s="224"/>
      <c r="I331" s="224"/>
      <c r="J331" s="224"/>
      <c r="K331" s="224"/>
      <c r="L331" s="224"/>
      <c r="M331" s="224"/>
      <c r="N331" s="224"/>
      <c r="O331" s="224"/>
      <c r="P331" s="224"/>
      <c r="Q331" s="224"/>
      <c r="R331" s="224"/>
      <c r="S331" s="224"/>
      <c r="T331" s="224"/>
      <c r="U331" s="224"/>
      <c r="V331" s="224"/>
      <c r="W331" s="224"/>
    </row>
    <row r="332" spans="7:23" s="225" customFormat="1">
      <c r="G332" s="224"/>
      <c r="H332" s="224"/>
      <c r="I332" s="224"/>
      <c r="J332" s="224"/>
      <c r="K332" s="224"/>
      <c r="L332" s="224"/>
      <c r="M332" s="224"/>
      <c r="N332" s="224"/>
      <c r="O332" s="224"/>
      <c r="P332" s="224"/>
      <c r="Q332" s="224"/>
      <c r="R332" s="224"/>
      <c r="S332" s="224"/>
      <c r="T332" s="224"/>
      <c r="U332" s="224"/>
      <c r="V332" s="224"/>
      <c r="W332" s="224"/>
    </row>
    <row r="333" spans="7:23" s="225" customFormat="1">
      <c r="G333" s="224"/>
      <c r="H333" s="224"/>
      <c r="I333" s="224"/>
      <c r="J333" s="224"/>
      <c r="K333" s="224"/>
      <c r="L333" s="224"/>
      <c r="M333" s="224"/>
      <c r="N333" s="224"/>
      <c r="O333" s="224"/>
      <c r="P333" s="224"/>
      <c r="Q333" s="224"/>
      <c r="R333" s="224"/>
      <c r="S333" s="224"/>
      <c r="T333" s="224"/>
      <c r="U333" s="224"/>
      <c r="V333" s="224"/>
      <c r="W333" s="224"/>
    </row>
    <row r="334" spans="7:23" s="225" customFormat="1"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</row>
    <row r="335" spans="7:23" s="225" customFormat="1">
      <c r="G335" s="224"/>
      <c r="H335" s="224"/>
      <c r="I335" s="224"/>
      <c r="J335" s="224"/>
      <c r="K335" s="224"/>
      <c r="L335" s="224"/>
      <c r="M335" s="224"/>
      <c r="N335" s="224"/>
      <c r="O335" s="224"/>
      <c r="P335" s="224"/>
      <c r="Q335" s="224"/>
      <c r="R335" s="224"/>
      <c r="S335" s="224"/>
      <c r="T335" s="224"/>
      <c r="U335" s="224"/>
      <c r="V335" s="224"/>
      <c r="W335" s="224"/>
    </row>
    <row r="336" spans="7:23" s="225" customFormat="1"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</row>
    <row r="337" spans="7:23" s="225" customFormat="1">
      <c r="G337" s="224"/>
      <c r="H337" s="224"/>
      <c r="I337" s="224"/>
      <c r="J337" s="224"/>
      <c r="K337" s="224"/>
      <c r="L337" s="224"/>
      <c r="M337" s="224"/>
      <c r="N337" s="224"/>
      <c r="O337" s="224"/>
      <c r="P337" s="224"/>
      <c r="Q337" s="224"/>
      <c r="R337" s="224"/>
      <c r="S337" s="224"/>
      <c r="T337" s="224"/>
      <c r="U337" s="224"/>
      <c r="V337" s="224"/>
      <c r="W337" s="224"/>
    </row>
    <row r="338" spans="7:23" s="225" customFormat="1">
      <c r="G338" s="224"/>
      <c r="H338" s="224"/>
      <c r="I338" s="224"/>
      <c r="J338" s="224"/>
      <c r="K338" s="224"/>
      <c r="L338" s="224"/>
      <c r="M338" s="224"/>
      <c r="N338" s="224"/>
      <c r="O338" s="224"/>
      <c r="P338" s="224"/>
      <c r="Q338" s="224"/>
      <c r="R338" s="224"/>
      <c r="S338" s="224"/>
      <c r="T338" s="224"/>
      <c r="U338" s="224"/>
      <c r="V338" s="224"/>
      <c r="W338" s="224"/>
    </row>
    <row r="339" spans="7:23" s="225" customFormat="1">
      <c r="G339" s="224"/>
      <c r="H339" s="224"/>
      <c r="I339" s="224"/>
      <c r="J339" s="224"/>
      <c r="K339" s="224"/>
      <c r="L339" s="224"/>
      <c r="M339" s="224"/>
      <c r="N339" s="224"/>
      <c r="O339" s="224"/>
      <c r="P339" s="224"/>
      <c r="Q339" s="224"/>
      <c r="R339" s="224"/>
      <c r="S339" s="224"/>
      <c r="T339" s="224"/>
      <c r="U339" s="224"/>
      <c r="V339" s="224"/>
      <c r="W339" s="224"/>
    </row>
    <row r="340" spans="7:23" s="225" customFormat="1"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</row>
    <row r="341" spans="7:23" s="225" customFormat="1">
      <c r="G341" s="224"/>
      <c r="H341" s="224"/>
      <c r="I341" s="224"/>
      <c r="J341" s="224"/>
      <c r="K341" s="224"/>
      <c r="L341" s="224"/>
      <c r="M341" s="224"/>
      <c r="N341" s="224"/>
      <c r="O341" s="224"/>
      <c r="P341" s="224"/>
      <c r="Q341" s="224"/>
      <c r="R341" s="224"/>
      <c r="S341" s="224"/>
      <c r="T341" s="224"/>
      <c r="U341" s="224"/>
      <c r="V341" s="224"/>
      <c r="W341" s="224"/>
    </row>
    <row r="342" spans="7:23" s="225" customFormat="1"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</row>
    <row r="343" spans="7:23" s="225" customFormat="1">
      <c r="G343" s="224"/>
      <c r="H343" s="224"/>
      <c r="I343" s="224"/>
      <c r="J343" s="224"/>
      <c r="K343" s="224"/>
      <c r="L343" s="224"/>
      <c r="M343" s="224"/>
      <c r="N343" s="224"/>
      <c r="O343" s="224"/>
      <c r="P343" s="224"/>
      <c r="Q343" s="224"/>
      <c r="R343" s="224"/>
      <c r="S343" s="224"/>
      <c r="T343" s="224"/>
      <c r="U343" s="224"/>
      <c r="V343" s="224"/>
      <c r="W343" s="224"/>
    </row>
    <row r="344" spans="7:23" s="225" customFormat="1">
      <c r="G344" s="224"/>
      <c r="H344" s="224"/>
      <c r="I344" s="224"/>
      <c r="J344" s="224"/>
      <c r="K344" s="224"/>
      <c r="L344" s="224"/>
      <c r="M344" s="224"/>
      <c r="N344" s="224"/>
      <c r="O344" s="224"/>
      <c r="P344" s="224"/>
      <c r="Q344" s="224"/>
      <c r="R344" s="224"/>
      <c r="S344" s="224"/>
      <c r="T344" s="224"/>
      <c r="U344" s="224"/>
      <c r="V344" s="224"/>
      <c r="W344" s="224"/>
    </row>
    <row r="345" spans="7:23" s="225" customFormat="1">
      <c r="G345" s="224"/>
      <c r="H345" s="224"/>
      <c r="I345" s="224"/>
      <c r="J345" s="224"/>
      <c r="K345" s="224"/>
      <c r="L345" s="224"/>
      <c r="M345" s="224"/>
      <c r="N345" s="224"/>
      <c r="O345" s="224"/>
      <c r="P345" s="224"/>
      <c r="Q345" s="224"/>
      <c r="R345" s="224"/>
      <c r="S345" s="224"/>
      <c r="T345" s="224"/>
      <c r="U345" s="224"/>
      <c r="V345" s="224"/>
      <c r="W345" s="224"/>
    </row>
    <row r="346" spans="7:23" s="225" customFormat="1"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</row>
    <row r="347" spans="7:23" s="225" customFormat="1"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</row>
    <row r="348" spans="7:23" s="225" customFormat="1"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</row>
    <row r="349" spans="7:23" s="225" customFormat="1"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24"/>
      <c r="R349" s="224"/>
      <c r="S349" s="224"/>
      <c r="T349" s="224"/>
      <c r="U349" s="224"/>
      <c r="V349" s="224"/>
      <c r="W349" s="224"/>
    </row>
    <row r="350" spans="7:23" s="225" customFormat="1"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</row>
    <row r="351" spans="7:23" s="225" customFormat="1"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24"/>
      <c r="R351" s="224"/>
      <c r="S351" s="224"/>
      <c r="T351" s="224"/>
      <c r="U351" s="224"/>
      <c r="V351" s="224"/>
      <c r="W351" s="224"/>
    </row>
    <row r="352" spans="7:23" s="225" customFormat="1">
      <c r="G352" s="224"/>
      <c r="H352" s="224"/>
      <c r="I352" s="224"/>
      <c r="J352" s="224"/>
      <c r="K352" s="224"/>
      <c r="L352" s="224"/>
      <c r="M352" s="224"/>
      <c r="N352" s="224"/>
      <c r="O352" s="224"/>
      <c r="P352" s="224"/>
      <c r="Q352" s="224"/>
      <c r="R352" s="224"/>
      <c r="S352" s="224"/>
      <c r="T352" s="224"/>
      <c r="U352" s="224"/>
      <c r="V352" s="224"/>
      <c r="W352" s="224"/>
    </row>
    <row r="353" spans="7:23" s="225" customFormat="1">
      <c r="G353" s="224"/>
      <c r="H353" s="224"/>
      <c r="I353" s="224"/>
      <c r="J353" s="224"/>
      <c r="K353" s="224"/>
      <c r="L353" s="224"/>
      <c r="M353" s="224"/>
      <c r="N353" s="224"/>
      <c r="O353" s="224"/>
      <c r="P353" s="224"/>
      <c r="Q353" s="224"/>
      <c r="R353" s="224"/>
      <c r="S353" s="224"/>
      <c r="T353" s="224"/>
      <c r="U353" s="224"/>
      <c r="V353" s="224"/>
      <c r="W353" s="224"/>
    </row>
    <row r="354" spans="7:23" s="225" customFormat="1">
      <c r="G354" s="224"/>
      <c r="H354" s="224"/>
      <c r="I354" s="224"/>
      <c r="J354" s="224"/>
      <c r="K354" s="224"/>
      <c r="L354" s="224"/>
      <c r="M354" s="224"/>
      <c r="N354" s="224"/>
      <c r="O354" s="224"/>
      <c r="P354" s="224"/>
      <c r="Q354" s="224"/>
      <c r="R354" s="224"/>
      <c r="S354" s="224"/>
      <c r="T354" s="224"/>
      <c r="U354" s="224"/>
      <c r="V354" s="224"/>
      <c r="W354" s="224"/>
    </row>
    <row r="355" spans="7:23" s="225" customFormat="1">
      <c r="G355" s="224"/>
      <c r="H355" s="224"/>
      <c r="I355" s="224"/>
      <c r="J355" s="224"/>
      <c r="K355" s="224"/>
      <c r="L355" s="224"/>
      <c r="M355" s="224"/>
      <c r="N355" s="224"/>
      <c r="O355" s="224"/>
      <c r="P355" s="224"/>
      <c r="Q355" s="224"/>
      <c r="R355" s="224"/>
      <c r="S355" s="224"/>
      <c r="T355" s="224"/>
      <c r="U355" s="224"/>
      <c r="V355" s="224"/>
      <c r="W355" s="224"/>
    </row>
    <row r="356" spans="7:23" s="225" customFormat="1">
      <c r="G356" s="224"/>
      <c r="H356" s="224"/>
      <c r="I356" s="224"/>
      <c r="J356" s="224"/>
      <c r="K356" s="224"/>
      <c r="L356" s="224"/>
      <c r="M356" s="224"/>
      <c r="N356" s="224"/>
      <c r="O356" s="224"/>
      <c r="P356" s="224"/>
      <c r="Q356" s="224"/>
      <c r="R356" s="224"/>
      <c r="S356" s="224"/>
      <c r="T356" s="224"/>
      <c r="U356" s="224"/>
      <c r="V356" s="224"/>
      <c r="W356" s="224"/>
    </row>
    <row r="357" spans="7:23" s="225" customFormat="1">
      <c r="G357" s="224"/>
      <c r="H357" s="224"/>
      <c r="I357" s="224"/>
      <c r="J357" s="224"/>
      <c r="K357" s="224"/>
      <c r="L357" s="224"/>
      <c r="M357" s="224"/>
      <c r="N357" s="224"/>
      <c r="O357" s="224"/>
      <c r="P357" s="224"/>
      <c r="Q357" s="224"/>
      <c r="R357" s="224"/>
      <c r="S357" s="224"/>
      <c r="T357" s="224"/>
      <c r="U357" s="224"/>
      <c r="V357" s="224"/>
      <c r="W357" s="224"/>
    </row>
    <row r="358" spans="7:23" s="225" customFormat="1"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</row>
    <row r="359" spans="7:23" s="225" customFormat="1">
      <c r="G359" s="224"/>
      <c r="H359" s="224"/>
      <c r="I359" s="224"/>
      <c r="J359" s="224"/>
      <c r="K359" s="224"/>
      <c r="L359" s="224"/>
      <c r="M359" s="224"/>
      <c r="N359" s="224"/>
      <c r="O359" s="224"/>
      <c r="P359" s="224"/>
      <c r="Q359" s="224"/>
      <c r="R359" s="224"/>
      <c r="S359" s="224"/>
      <c r="T359" s="224"/>
      <c r="U359" s="224"/>
      <c r="V359" s="224"/>
      <c r="W359" s="224"/>
    </row>
    <row r="360" spans="7:23" s="225" customFormat="1">
      <c r="G360" s="224"/>
      <c r="H360" s="224"/>
      <c r="I360" s="224"/>
      <c r="J360" s="224"/>
      <c r="K360" s="224"/>
      <c r="L360" s="224"/>
      <c r="M360" s="224"/>
      <c r="N360" s="224"/>
      <c r="O360" s="224"/>
      <c r="P360" s="224"/>
      <c r="Q360" s="224"/>
      <c r="R360" s="224"/>
      <c r="S360" s="224"/>
      <c r="T360" s="224"/>
      <c r="U360" s="224"/>
      <c r="V360" s="224"/>
      <c r="W360" s="224"/>
    </row>
    <row r="361" spans="7:23" s="225" customFormat="1">
      <c r="G361" s="224"/>
      <c r="H361" s="224"/>
      <c r="I361" s="224"/>
      <c r="J361" s="224"/>
      <c r="K361" s="224"/>
      <c r="L361" s="224"/>
      <c r="M361" s="224"/>
      <c r="N361" s="224"/>
      <c r="O361" s="224"/>
      <c r="P361" s="224"/>
      <c r="Q361" s="224"/>
      <c r="R361" s="224"/>
      <c r="S361" s="224"/>
      <c r="T361" s="224"/>
      <c r="U361" s="224"/>
      <c r="V361" s="224"/>
      <c r="W361" s="224"/>
    </row>
    <row r="362" spans="7:23" s="225" customFormat="1">
      <c r="G362" s="224"/>
      <c r="H362" s="224"/>
      <c r="I362" s="224"/>
      <c r="J362" s="224"/>
      <c r="K362" s="224"/>
      <c r="L362" s="224"/>
      <c r="M362" s="224"/>
      <c r="N362" s="224"/>
      <c r="O362" s="224"/>
      <c r="P362" s="224"/>
      <c r="Q362" s="224"/>
      <c r="R362" s="224"/>
      <c r="S362" s="224"/>
      <c r="T362" s="224"/>
      <c r="U362" s="224"/>
      <c r="V362" s="224"/>
      <c r="W362" s="224"/>
    </row>
    <row r="363" spans="7:23" s="225" customFormat="1"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</row>
    <row r="364" spans="7:23" s="225" customFormat="1">
      <c r="G364" s="224"/>
      <c r="H364" s="224"/>
      <c r="I364" s="224"/>
      <c r="J364" s="224"/>
      <c r="K364" s="224"/>
      <c r="L364" s="224"/>
      <c r="M364" s="224"/>
      <c r="N364" s="224"/>
      <c r="O364" s="224"/>
      <c r="P364" s="224"/>
      <c r="Q364" s="224"/>
      <c r="R364" s="224"/>
      <c r="S364" s="224"/>
      <c r="T364" s="224"/>
      <c r="U364" s="224"/>
      <c r="V364" s="224"/>
      <c r="W364" s="224"/>
    </row>
    <row r="365" spans="7:23" s="225" customFormat="1">
      <c r="G365" s="224"/>
      <c r="H365" s="224"/>
      <c r="I365" s="224"/>
      <c r="J365" s="224"/>
      <c r="K365" s="224"/>
      <c r="L365" s="224"/>
      <c r="M365" s="224"/>
      <c r="N365" s="224"/>
      <c r="O365" s="224"/>
      <c r="P365" s="224"/>
      <c r="Q365" s="224"/>
      <c r="R365" s="224"/>
      <c r="S365" s="224"/>
      <c r="T365" s="224"/>
      <c r="U365" s="224"/>
      <c r="V365" s="224"/>
      <c r="W365" s="224"/>
    </row>
    <row r="366" spans="7:23" s="225" customFormat="1">
      <c r="G366" s="224"/>
      <c r="H366" s="224"/>
      <c r="I366" s="224"/>
      <c r="J366" s="224"/>
      <c r="K366" s="224"/>
      <c r="L366" s="224"/>
      <c r="M366" s="224"/>
      <c r="N366" s="224"/>
      <c r="O366" s="224"/>
      <c r="P366" s="224"/>
      <c r="Q366" s="224"/>
      <c r="R366" s="224"/>
      <c r="S366" s="224"/>
      <c r="T366" s="224"/>
      <c r="U366" s="224"/>
      <c r="V366" s="224"/>
      <c r="W366" s="224"/>
    </row>
    <row r="367" spans="7:23" s="225" customFormat="1">
      <c r="G367" s="224"/>
      <c r="H367" s="224"/>
      <c r="I367" s="224"/>
      <c r="J367" s="224"/>
      <c r="K367" s="224"/>
      <c r="L367" s="224"/>
      <c r="M367" s="224"/>
      <c r="N367" s="224"/>
      <c r="O367" s="224"/>
      <c r="P367" s="224"/>
      <c r="Q367" s="224"/>
      <c r="R367" s="224"/>
      <c r="S367" s="224"/>
      <c r="T367" s="224"/>
      <c r="U367" s="224"/>
      <c r="V367" s="224"/>
      <c r="W367" s="224"/>
    </row>
    <row r="368" spans="7:23" s="225" customFormat="1">
      <c r="G368" s="224"/>
      <c r="H368" s="224"/>
      <c r="I368" s="224"/>
      <c r="J368" s="224"/>
      <c r="K368" s="224"/>
      <c r="L368" s="224"/>
      <c r="M368" s="224"/>
      <c r="N368" s="224"/>
      <c r="O368" s="224"/>
      <c r="P368" s="224"/>
      <c r="Q368" s="224"/>
      <c r="R368" s="224"/>
      <c r="S368" s="224"/>
      <c r="T368" s="224"/>
      <c r="U368" s="224"/>
      <c r="V368" s="224"/>
      <c r="W368" s="224"/>
    </row>
    <row r="369" spans="7:23" s="225" customFormat="1">
      <c r="G369" s="224"/>
      <c r="H369" s="224"/>
      <c r="I369" s="224"/>
      <c r="J369" s="224"/>
      <c r="K369" s="224"/>
      <c r="L369" s="224"/>
      <c r="M369" s="224"/>
      <c r="N369" s="224"/>
      <c r="O369" s="224"/>
      <c r="P369" s="224"/>
      <c r="Q369" s="224"/>
      <c r="R369" s="224"/>
      <c r="S369" s="224"/>
      <c r="T369" s="224"/>
      <c r="U369" s="224"/>
      <c r="V369" s="224"/>
      <c r="W369" s="224"/>
    </row>
    <row r="370" spans="7:23" s="225" customFormat="1"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</row>
    <row r="371" spans="7:23" s="225" customFormat="1">
      <c r="G371" s="224"/>
      <c r="H371" s="224"/>
      <c r="I371" s="224"/>
      <c r="J371" s="224"/>
      <c r="K371" s="224"/>
      <c r="L371" s="224"/>
      <c r="M371" s="224"/>
      <c r="N371" s="224"/>
      <c r="O371" s="224"/>
      <c r="P371" s="224"/>
      <c r="Q371" s="224"/>
      <c r="R371" s="224"/>
      <c r="S371" s="224"/>
      <c r="T371" s="224"/>
      <c r="U371" s="224"/>
      <c r="V371" s="224"/>
      <c r="W371" s="224"/>
    </row>
    <row r="372" spans="7:23" s="225" customFormat="1"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</row>
    <row r="373" spans="7:23" s="225" customFormat="1">
      <c r="G373" s="224"/>
      <c r="H373" s="224"/>
      <c r="I373" s="224"/>
      <c r="J373" s="224"/>
      <c r="K373" s="224"/>
      <c r="L373" s="224"/>
      <c r="M373" s="224"/>
      <c r="N373" s="224"/>
      <c r="O373" s="224"/>
      <c r="P373" s="224"/>
      <c r="Q373" s="224"/>
      <c r="R373" s="224"/>
      <c r="S373" s="224"/>
      <c r="T373" s="224"/>
      <c r="U373" s="224"/>
      <c r="V373" s="224"/>
      <c r="W373" s="224"/>
    </row>
    <row r="374" spans="7:23" s="225" customFormat="1"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</row>
    <row r="375" spans="7:23" s="225" customFormat="1">
      <c r="G375" s="224"/>
      <c r="H375" s="224"/>
      <c r="I375" s="224"/>
      <c r="J375" s="224"/>
      <c r="K375" s="224"/>
      <c r="L375" s="224"/>
      <c r="M375" s="224"/>
      <c r="N375" s="224"/>
      <c r="O375" s="224"/>
      <c r="P375" s="224"/>
      <c r="Q375" s="224"/>
      <c r="R375" s="224"/>
      <c r="S375" s="224"/>
      <c r="T375" s="224"/>
      <c r="U375" s="224"/>
      <c r="V375" s="224"/>
      <c r="W375" s="224"/>
    </row>
    <row r="376" spans="7:23" s="225" customFormat="1">
      <c r="G376" s="224"/>
      <c r="H376" s="224"/>
      <c r="I376" s="224"/>
      <c r="J376" s="224"/>
      <c r="K376" s="224"/>
      <c r="L376" s="224"/>
      <c r="M376" s="224"/>
      <c r="N376" s="224"/>
      <c r="O376" s="224"/>
      <c r="P376" s="224"/>
      <c r="Q376" s="224"/>
      <c r="R376" s="224"/>
      <c r="S376" s="224"/>
      <c r="T376" s="224"/>
      <c r="U376" s="224"/>
      <c r="V376" s="224"/>
      <c r="W376" s="224"/>
    </row>
    <row r="377" spans="7:23" s="225" customFormat="1"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</row>
    <row r="378" spans="7:23" s="225" customFormat="1">
      <c r="G378" s="224"/>
      <c r="H378" s="224"/>
      <c r="I378" s="224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</row>
    <row r="379" spans="7:23" s="225" customFormat="1"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</row>
    <row r="380" spans="7:23" s="225" customFormat="1">
      <c r="G380" s="224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</row>
    <row r="381" spans="7:23" s="225" customFormat="1">
      <c r="G381" s="224"/>
      <c r="H381" s="224"/>
      <c r="I381" s="224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</row>
    <row r="382" spans="7:23" s="225" customFormat="1">
      <c r="G382" s="224"/>
      <c r="H382" s="224"/>
      <c r="I382" s="224"/>
      <c r="J382" s="224"/>
      <c r="K382" s="224"/>
      <c r="L382" s="224"/>
      <c r="M382" s="224"/>
      <c r="N382" s="224"/>
      <c r="O382" s="224"/>
      <c r="P382" s="224"/>
      <c r="Q382" s="224"/>
      <c r="R382" s="224"/>
      <c r="S382" s="224"/>
      <c r="T382" s="224"/>
      <c r="U382" s="224"/>
      <c r="V382" s="224"/>
      <c r="W382" s="224"/>
    </row>
    <row r="383" spans="7:23" s="225" customFormat="1"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</row>
    <row r="384" spans="7:23" s="225" customFormat="1">
      <c r="G384" s="224"/>
      <c r="H384" s="224"/>
      <c r="I384" s="224"/>
      <c r="J384" s="224"/>
      <c r="K384" s="224"/>
      <c r="L384" s="224"/>
      <c r="M384" s="224"/>
      <c r="N384" s="224"/>
      <c r="O384" s="224"/>
      <c r="P384" s="224"/>
      <c r="Q384" s="224"/>
      <c r="R384" s="224"/>
      <c r="S384" s="224"/>
      <c r="T384" s="224"/>
      <c r="U384" s="224"/>
      <c r="V384" s="224"/>
      <c r="W384" s="224"/>
    </row>
    <row r="385" spans="7:23" s="225" customFormat="1">
      <c r="G385" s="224"/>
      <c r="H385" s="224"/>
      <c r="I385" s="224"/>
      <c r="J385" s="224"/>
      <c r="K385" s="224"/>
      <c r="L385" s="224"/>
      <c r="M385" s="224"/>
      <c r="N385" s="224"/>
      <c r="O385" s="224"/>
      <c r="P385" s="224"/>
      <c r="Q385" s="224"/>
      <c r="R385" s="224"/>
      <c r="S385" s="224"/>
      <c r="T385" s="224"/>
      <c r="U385" s="224"/>
      <c r="V385" s="224"/>
      <c r="W385" s="224"/>
    </row>
    <row r="386" spans="7:23" s="225" customFormat="1">
      <c r="G386" s="224"/>
      <c r="H386" s="224"/>
      <c r="I386" s="224"/>
      <c r="J386" s="224"/>
      <c r="K386" s="224"/>
      <c r="L386" s="224"/>
      <c r="M386" s="224"/>
      <c r="N386" s="224"/>
      <c r="O386" s="224"/>
      <c r="P386" s="224"/>
      <c r="Q386" s="224"/>
      <c r="R386" s="224"/>
      <c r="S386" s="224"/>
      <c r="T386" s="224"/>
      <c r="U386" s="224"/>
      <c r="V386" s="224"/>
      <c r="W386" s="224"/>
    </row>
    <row r="387" spans="7:23" s="225" customFormat="1">
      <c r="G387" s="224"/>
      <c r="H387" s="224"/>
      <c r="I387" s="224"/>
      <c r="J387" s="224"/>
      <c r="K387" s="224"/>
      <c r="L387" s="224"/>
      <c r="M387" s="224"/>
      <c r="N387" s="224"/>
      <c r="O387" s="224"/>
      <c r="P387" s="224"/>
      <c r="Q387" s="224"/>
      <c r="R387" s="224"/>
      <c r="S387" s="224"/>
      <c r="T387" s="224"/>
      <c r="U387" s="224"/>
      <c r="V387" s="224"/>
      <c r="W387" s="224"/>
    </row>
    <row r="388" spans="7:23" s="225" customFormat="1"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224"/>
      <c r="R388" s="224"/>
      <c r="S388" s="224"/>
      <c r="T388" s="224"/>
      <c r="U388" s="224"/>
      <c r="V388" s="224"/>
      <c r="W388" s="224"/>
    </row>
    <row r="389" spans="7:23" s="225" customFormat="1"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</row>
    <row r="390" spans="7:23" s="225" customFormat="1">
      <c r="G390" s="224"/>
      <c r="H390" s="224"/>
      <c r="I390" s="224"/>
      <c r="J390" s="224"/>
      <c r="K390" s="224"/>
      <c r="L390" s="224"/>
      <c r="M390" s="224"/>
      <c r="N390" s="224"/>
      <c r="O390" s="224"/>
      <c r="P390" s="224"/>
      <c r="Q390" s="224"/>
      <c r="R390" s="224"/>
      <c r="S390" s="224"/>
      <c r="T390" s="224"/>
      <c r="U390" s="224"/>
      <c r="V390" s="224"/>
      <c r="W390" s="224"/>
    </row>
    <row r="391" spans="7:23" s="225" customFormat="1"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</row>
    <row r="392" spans="7:23" s="225" customFormat="1">
      <c r="G392" s="224"/>
      <c r="H392" s="224"/>
      <c r="I392" s="224"/>
      <c r="J392" s="224"/>
      <c r="K392" s="224"/>
      <c r="L392" s="224"/>
      <c r="M392" s="224"/>
      <c r="N392" s="224"/>
      <c r="O392" s="224"/>
      <c r="P392" s="224"/>
      <c r="Q392" s="224"/>
      <c r="R392" s="224"/>
      <c r="S392" s="224"/>
      <c r="T392" s="224"/>
      <c r="U392" s="224"/>
      <c r="V392" s="224"/>
      <c r="W392" s="224"/>
    </row>
    <row r="393" spans="7:23" s="225" customFormat="1"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</row>
    <row r="394" spans="7:23" s="225" customFormat="1">
      <c r="G394" s="224"/>
      <c r="H394" s="224"/>
      <c r="I394" s="224"/>
      <c r="J394" s="224"/>
      <c r="K394" s="224"/>
      <c r="L394" s="224"/>
      <c r="M394" s="224"/>
      <c r="N394" s="224"/>
      <c r="O394" s="224"/>
      <c r="P394" s="224"/>
      <c r="Q394" s="224"/>
      <c r="R394" s="224"/>
      <c r="S394" s="224"/>
      <c r="T394" s="224"/>
      <c r="U394" s="224"/>
      <c r="V394" s="224"/>
      <c r="W394" s="224"/>
    </row>
    <row r="395" spans="7:23" s="225" customFormat="1">
      <c r="G395" s="224"/>
      <c r="H395" s="224"/>
      <c r="I395" s="224"/>
      <c r="J395" s="224"/>
      <c r="K395" s="224"/>
      <c r="L395" s="224"/>
      <c r="M395" s="224"/>
      <c r="N395" s="224"/>
      <c r="O395" s="224"/>
      <c r="P395" s="224"/>
      <c r="Q395" s="224"/>
      <c r="R395" s="224"/>
      <c r="S395" s="224"/>
      <c r="T395" s="224"/>
      <c r="U395" s="224"/>
      <c r="V395" s="224"/>
      <c r="W395" s="224"/>
    </row>
    <row r="396" spans="7:23" s="225" customFormat="1">
      <c r="G396" s="224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</row>
    <row r="397" spans="7:23" s="225" customFormat="1">
      <c r="G397" s="224"/>
      <c r="H397" s="224"/>
      <c r="I397" s="224"/>
      <c r="J397" s="224"/>
      <c r="K397" s="224"/>
      <c r="L397" s="224"/>
      <c r="M397" s="224"/>
      <c r="N397" s="224"/>
      <c r="O397" s="224"/>
      <c r="P397" s="224"/>
      <c r="Q397" s="224"/>
      <c r="R397" s="224"/>
      <c r="S397" s="224"/>
      <c r="T397" s="224"/>
      <c r="U397" s="224"/>
      <c r="V397" s="224"/>
      <c r="W397" s="224"/>
    </row>
    <row r="398" spans="7:23" s="225" customFormat="1">
      <c r="G398" s="224"/>
      <c r="H398" s="224"/>
      <c r="I398" s="224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</row>
    <row r="399" spans="7:23" s="225" customFormat="1">
      <c r="G399" s="224"/>
      <c r="H399" s="224"/>
      <c r="I399" s="224"/>
      <c r="J399" s="224"/>
      <c r="K399" s="224"/>
      <c r="L399" s="224"/>
      <c r="M399" s="224"/>
      <c r="N399" s="224"/>
      <c r="O399" s="224"/>
      <c r="P399" s="224"/>
      <c r="Q399" s="224"/>
      <c r="R399" s="224"/>
      <c r="S399" s="224"/>
      <c r="T399" s="224"/>
      <c r="U399" s="224"/>
      <c r="V399" s="224"/>
      <c r="W399" s="224"/>
    </row>
    <row r="400" spans="7:23" s="225" customFormat="1"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</row>
    <row r="401" spans="7:23" s="225" customFormat="1"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</row>
    <row r="402" spans="7:23" s="225" customFormat="1"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</row>
    <row r="403" spans="7:23" s="225" customFormat="1"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  <c r="Q403" s="224"/>
      <c r="R403" s="224"/>
      <c r="S403" s="224"/>
      <c r="T403" s="224"/>
      <c r="U403" s="224"/>
      <c r="V403" s="224"/>
      <c r="W403" s="224"/>
    </row>
    <row r="404" spans="7:23" s="225" customFormat="1"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  <c r="Q404" s="224"/>
      <c r="R404" s="224"/>
      <c r="S404" s="224"/>
      <c r="T404" s="224"/>
      <c r="U404" s="224"/>
      <c r="V404" s="224"/>
      <c r="W404" s="224"/>
    </row>
    <row r="405" spans="7:23" s="225" customFormat="1"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</row>
    <row r="406" spans="7:23" s="225" customFormat="1">
      <c r="G406" s="224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</row>
    <row r="407" spans="7:23" s="225" customFormat="1">
      <c r="G407" s="224"/>
      <c r="H407" s="224"/>
      <c r="I407" s="224"/>
      <c r="J407" s="224"/>
      <c r="K407" s="224"/>
      <c r="L407" s="224"/>
      <c r="M407" s="224"/>
      <c r="N407" s="224"/>
      <c r="O407" s="224"/>
      <c r="P407" s="224"/>
      <c r="Q407" s="224"/>
      <c r="R407" s="224"/>
      <c r="S407" s="224"/>
      <c r="T407" s="224"/>
      <c r="U407" s="224"/>
      <c r="V407" s="224"/>
      <c r="W407" s="224"/>
    </row>
    <row r="408" spans="7:23" s="225" customFormat="1"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</row>
    <row r="409" spans="7:23" s="225" customFormat="1">
      <c r="G409" s="224"/>
      <c r="H409" s="224"/>
      <c r="I409" s="224"/>
      <c r="J409" s="224"/>
      <c r="K409" s="224"/>
      <c r="L409" s="224"/>
      <c r="M409" s="224"/>
      <c r="N409" s="224"/>
      <c r="O409" s="224"/>
      <c r="P409" s="224"/>
      <c r="Q409" s="224"/>
      <c r="R409" s="224"/>
      <c r="S409" s="224"/>
      <c r="T409" s="224"/>
      <c r="U409" s="224"/>
      <c r="V409" s="224"/>
      <c r="W409" s="224"/>
    </row>
    <row r="410" spans="7:23" s="225" customFormat="1"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</row>
    <row r="411" spans="7:23" s="225" customFormat="1">
      <c r="G411" s="224"/>
      <c r="H411" s="224"/>
      <c r="I411" s="224"/>
      <c r="J411" s="224"/>
      <c r="K411" s="224"/>
      <c r="L411" s="224"/>
      <c r="M411" s="224"/>
      <c r="N411" s="224"/>
      <c r="O411" s="224"/>
      <c r="P411" s="224"/>
      <c r="Q411" s="224"/>
      <c r="R411" s="224"/>
      <c r="S411" s="224"/>
      <c r="T411" s="224"/>
      <c r="U411" s="224"/>
      <c r="V411" s="224"/>
      <c r="W411" s="224"/>
    </row>
    <row r="412" spans="7:23" s="225" customFormat="1"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</row>
    <row r="413" spans="7:23" s="225" customFormat="1">
      <c r="G413" s="224"/>
      <c r="H413" s="224"/>
      <c r="I413" s="224"/>
      <c r="J413" s="224"/>
      <c r="K413" s="224"/>
      <c r="L413" s="224"/>
      <c r="M413" s="224"/>
      <c r="N413" s="224"/>
      <c r="O413" s="224"/>
      <c r="P413" s="224"/>
      <c r="Q413" s="224"/>
      <c r="R413" s="224"/>
      <c r="S413" s="224"/>
      <c r="T413" s="224"/>
      <c r="U413" s="224"/>
      <c r="V413" s="224"/>
      <c r="W413" s="224"/>
    </row>
    <row r="414" spans="7:23" s="225" customFormat="1"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</row>
    <row r="415" spans="7:23" s="225" customFormat="1">
      <c r="G415" s="224"/>
      <c r="H415" s="224"/>
      <c r="I415" s="224"/>
      <c r="J415" s="224"/>
      <c r="K415" s="224"/>
      <c r="L415" s="224"/>
      <c r="M415" s="224"/>
      <c r="N415" s="224"/>
      <c r="O415" s="224"/>
      <c r="P415" s="224"/>
      <c r="Q415" s="224"/>
      <c r="R415" s="224"/>
      <c r="S415" s="224"/>
      <c r="T415" s="224"/>
      <c r="U415" s="224"/>
      <c r="V415" s="224"/>
      <c r="W415" s="224"/>
    </row>
    <row r="416" spans="7:23" s="225" customFormat="1"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</row>
    <row r="417" spans="7:23" s="225" customFormat="1">
      <c r="G417" s="224"/>
      <c r="H417" s="224"/>
      <c r="I417" s="224"/>
      <c r="J417" s="224"/>
      <c r="K417" s="224"/>
      <c r="L417" s="224"/>
      <c r="M417" s="224"/>
      <c r="N417" s="224"/>
      <c r="O417" s="224"/>
      <c r="P417" s="224"/>
      <c r="Q417" s="224"/>
      <c r="R417" s="224"/>
      <c r="S417" s="224"/>
      <c r="T417" s="224"/>
      <c r="U417" s="224"/>
      <c r="V417" s="224"/>
      <c r="W417" s="224"/>
    </row>
    <row r="418" spans="7:23" s="225" customFormat="1">
      <c r="G418" s="224"/>
      <c r="H418" s="224"/>
      <c r="I418" s="224"/>
      <c r="J418" s="224"/>
      <c r="K418" s="224"/>
      <c r="L418" s="224"/>
      <c r="M418" s="224"/>
      <c r="N418" s="224"/>
      <c r="O418" s="224"/>
      <c r="P418" s="224"/>
      <c r="Q418" s="224"/>
      <c r="R418" s="224"/>
      <c r="S418" s="224"/>
      <c r="T418" s="224"/>
      <c r="U418" s="224"/>
      <c r="V418" s="224"/>
      <c r="W418" s="224"/>
    </row>
    <row r="419" spans="7:23" s="225" customFormat="1">
      <c r="G419" s="224"/>
      <c r="H419" s="224"/>
      <c r="I419" s="224"/>
      <c r="J419" s="224"/>
      <c r="K419" s="224"/>
      <c r="L419" s="224"/>
      <c r="M419" s="224"/>
      <c r="N419" s="224"/>
      <c r="O419" s="224"/>
      <c r="P419" s="224"/>
      <c r="Q419" s="224"/>
      <c r="R419" s="224"/>
      <c r="S419" s="224"/>
      <c r="T419" s="224"/>
      <c r="U419" s="224"/>
      <c r="V419" s="224"/>
      <c r="W419" s="224"/>
    </row>
    <row r="420" spans="7:23" s="225" customFormat="1"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</row>
    <row r="421" spans="7:23" s="225" customFormat="1">
      <c r="G421" s="224"/>
      <c r="H421" s="224"/>
      <c r="I421" s="224"/>
      <c r="J421" s="224"/>
      <c r="K421" s="224"/>
      <c r="L421" s="224"/>
      <c r="M421" s="224"/>
      <c r="N421" s="224"/>
      <c r="O421" s="224"/>
      <c r="P421" s="224"/>
      <c r="Q421" s="224"/>
      <c r="R421" s="224"/>
      <c r="S421" s="224"/>
      <c r="T421" s="224"/>
      <c r="U421" s="224"/>
      <c r="V421" s="224"/>
      <c r="W421" s="224"/>
    </row>
    <row r="422" spans="7:23" s="225" customFormat="1">
      <c r="G422" s="224"/>
      <c r="H422" s="224"/>
      <c r="I422" s="224"/>
      <c r="J422" s="224"/>
      <c r="K422" s="224"/>
      <c r="L422" s="224"/>
      <c r="M422" s="224"/>
      <c r="N422" s="224"/>
      <c r="O422" s="224"/>
      <c r="P422" s="224"/>
      <c r="Q422" s="224"/>
      <c r="R422" s="224"/>
      <c r="S422" s="224"/>
      <c r="T422" s="224"/>
      <c r="U422" s="224"/>
      <c r="V422" s="224"/>
      <c r="W422" s="224"/>
    </row>
    <row r="423" spans="7:23" s="225" customFormat="1">
      <c r="G423" s="224"/>
      <c r="H423" s="224"/>
      <c r="I423" s="224"/>
      <c r="J423" s="224"/>
      <c r="K423" s="224"/>
      <c r="L423" s="224"/>
      <c r="M423" s="224"/>
      <c r="N423" s="224"/>
      <c r="O423" s="224"/>
      <c r="P423" s="224"/>
      <c r="Q423" s="224"/>
      <c r="R423" s="224"/>
      <c r="S423" s="224"/>
      <c r="T423" s="224"/>
      <c r="U423" s="224"/>
      <c r="V423" s="224"/>
      <c r="W423" s="224"/>
    </row>
    <row r="424" spans="7:23" s="225" customFormat="1">
      <c r="G424" s="224"/>
      <c r="H424" s="224"/>
      <c r="I424" s="224"/>
      <c r="J424" s="224"/>
      <c r="K424" s="224"/>
      <c r="L424" s="224"/>
      <c r="M424" s="224"/>
      <c r="N424" s="224"/>
      <c r="O424" s="224"/>
      <c r="P424" s="224"/>
      <c r="Q424" s="224"/>
      <c r="R424" s="224"/>
      <c r="S424" s="224"/>
      <c r="T424" s="224"/>
      <c r="U424" s="224"/>
      <c r="V424" s="224"/>
      <c r="W424" s="224"/>
    </row>
    <row r="425" spans="7:23" s="225" customFormat="1">
      <c r="G425" s="224"/>
      <c r="H425" s="224"/>
      <c r="I425" s="224"/>
      <c r="J425" s="224"/>
      <c r="K425" s="224"/>
      <c r="L425" s="224"/>
      <c r="M425" s="224"/>
      <c r="N425" s="224"/>
      <c r="O425" s="224"/>
      <c r="P425" s="224"/>
      <c r="Q425" s="224"/>
      <c r="R425" s="224"/>
      <c r="S425" s="224"/>
      <c r="T425" s="224"/>
      <c r="U425" s="224"/>
      <c r="V425" s="224"/>
      <c r="W425" s="224"/>
    </row>
    <row r="426" spans="7:23" s="225" customFormat="1">
      <c r="G426" s="224"/>
      <c r="H426" s="224"/>
      <c r="I426" s="224"/>
      <c r="J426" s="224"/>
      <c r="K426" s="224"/>
      <c r="L426" s="224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</row>
    <row r="427" spans="7:23" s="225" customFormat="1">
      <c r="G427" s="224"/>
      <c r="H427" s="224"/>
      <c r="I427" s="224"/>
      <c r="J427" s="224"/>
      <c r="K427" s="224"/>
      <c r="L427" s="224"/>
      <c r="M427" s="224"/>
      <c r="N427" s="224"/>
      <c r="O427" s="224"/>
      <c r="P427" s="224"/>
      <c r="Q427" s="224"/>
      <c r="R427" s="224"/>
      <c r="S427" s="224"/>
      <c r="T427" s="224"/>
      <c r="U427" s="224"/>
      <c r="V427" s="224"/>
      <c r="W427" s="224"/>
    </row>
    <row r="428" spans="7:23" s="225" customFormat="1">
      <c r="G428" s="224"/>
      <c r="H428" s="224"/>
      <c r="I428" s="224"/>
      <c r="J428" s="224"/>
      <c r="K428" s="224"/>
      <c r="L428" s="224"/>
      <c r="M428" s="224"/>
      <c r="N428" s="224"/>
      <c r="O428" s="224"/>
      <c r="P428" s="224"/>
      <c r="Q428" s="224"/>
      <c r="R428" s="224"/>
      <c r="S428" s="224"/>
      <c r="T428" s="224"/>
      <c r="U428" s="224"/>
      <c r="V428" s="224"/>
      <c r="W428" s="224"/>
    </row>
    <row r="429" spans="7:23" s="225" customFormat="1">
      <c r="G429" s="224"/>
      <c r="H429" s="224"/>
      <c r="I429" s="224"/>
      <c r="J429" s="224"/>
      <c r="K429" s="224"/>
      <c r="L429" s="224"/>
      <c r="M429" s="224"/>
      <c r="N429" s="224"/>
      <c r="O429" s="224"/>
      <c r="P429" s="224"/>
      <c r="Q429" s="224"/>
      <c r="R429" s="224"/>
      <c r="S429" s="224"/>
      <c r="T429" s="224"/>
      <c r="U429" s="224"/>
      <c r="V429" s="224"/>
      <c r="W429" s="224"/>
    </row>
    <row r="430" spans="7:23" s="225" customFormat="1">
      <c r="G430" s="224"/>
      <c r="H430" s="224"/>
      <c r="I430" s="224"/>
      <c r="J430" s="224"/>
      <c r="K430" s="224"/>
      <c r="L430" s="224"/>
      <c r="M430" s="224"/>
      <c r="N430" s="224"/>
      <c r="O430" s="224"/>
      <c r="P430" s="224"/>
      <c r="Q430" s="224"/>
      <c r="R430" s="224"/>
      <c r="S430" s="224"/>
      <c r="T430" s="224"/>
      <c r="U430" s="224"/>
      <c r="V430" s="224"/>
      <c r="W430" s="224"/>
    </row>
    <row r="431" spans="7:23" s="225" customFormat="1">
      <c r="G431" s="224"/>
      <c r="H431" s="224"/>
      <c r="I431" s="224"/>
      <c r="J431" s="224"/>
      <c r="K431" s="224"/>
      <c r="L431" s="224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</row>
    <row r="432" spans="7:23" s="225" customFormat="1">
      <c r="G432" s="224"/>
      <c r="H432" s="224"/>
      <c r="I432" s="224"/>
      <c r="J432" s="224"/>
      <c r="K432" s="224"/>
      <c r="L432" s="224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</row>
    <row r="433" spans="7:23" s="225" customFormat="1">
      <c r="G433" s="224"/>
      <c r="H433" s="224"/>
      <c r="I433" s="224"/>
      <c r="J433" s="224"/>
      <c r="K433" s="224"/>
      <c r="L433" s="224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4"/>
    </row>
    <row r="434" spans="7:23" s="225" customFormat="1">
      <c r="G434" s="224"/>
      <c r="H434" s="224"/>
      <c r="I434" s="224"/>
      <c r="J434" s="224"/>
      <c r="K434" s="224"/>
      <c r="L434" s="224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</row>
    <row r="435" spans="7:23" s="225" customFormat="1">
      <c r="G435" s="224"/>
      <c r="H435" s="224"/>
      <c r="I435" s="224"/>
      <c r="J435" s="224"/>
      <c r="K435" s="224"/>
      <c r="L435" s="224"/>
      <c r="M435" s="224"/>
      <c r="N435" s="224"/>
      <c r="O435" s="224"/>
      <c r="P435" s="224"/>
      <c r="Q435" s="224"/>
      <c r="R435" s="224"/>
      <c r="S435" s="224"/>
      <c r="T435" s="224"/>
      <c r="U435" s="224"/>
      <c r="V435" s="224"/>
      <c r="W435" s="224"/>
    </row>
    <row r="436" spans="7:23" s="225" customFormat="1">
      <c r="G436" s="224"/>
      <c r="H436" s="224"/>
      <c r="I436" s="224"/>
      <c r="J436" s="224"/>
      <c r="K436" s="224"/>
      <c r="L436" s="224"/>
      <c r="M436" s="224"/>
      <c r="N436" s="224"/>
      <c r="O436" s="224"/>
      <c r="P436" s="224"/>
      <c r="Q436" s="224"/>
      <c r="R436" s="224"/>
      <c r="S436" s="224"/>
      <c r="T436" s="224"/>
      <c r="U436" s="224"/>
      <c r="V436" s="224"/>
      <c r="W436" s="224"/>
    </row>
    <row r="437" spans="7:23" s="225" customFormat="1">
      <c r="G437" s="224"/>
      <c r="H437" s="224"/>
      <c r="I437" s="224"/>
      <c r="J437" s="224"/>
      <c r="K437" s="224"/>
      <c r="L437" s="224"/>
      <c r="M437" s="224"/>
      <c r="N437" s="224"/>
      <c r="O437" s="224"/>
      <c r="P437" s="224"/>
      <c r="Q437" s="224"/>
      <c r="R437" s="224"/>
      <c r="S437" s="224"/>
      <c r="T437" s="224"/>
      <c r="U437" s="224"/>
      <c r="V437" s="224"/>
      <c r="W437" s="224"/>
    </row>
    <row r="438" spans="7:23" s="225" customFormat="1">
      <c r="G438" s="224"/>
      <c r="H438" s="224"/>
      <c r="I438" s="224"/>
      <c r="J438" s="224"/>
      <c r="K438" s="224"/>
      <c r="L438" s="224"/>
      <c r="M438" s="224"/>
      <c r="N438" s="224"/>
      <c r="O438" s="224"/>
      <c r="P438" s="224"/>
      <c r="Q438" s="224"/>
      <c r="R438" s="224"/>
      <c r="S438" s="224"/>
      <c r="T438" s="224"/>
      <c r="U438" s="224"/>
      <c r="V438" s="224"/>
      <c r="W438" s="224"/>
    </row>
    <row r="439" spans="7:23" s="225" customFormat="1">
      <c r="G439" s="224"/>
      <c r="H439" s="224"/>
      <c r="I439" s="224"/>
      <c r="J439" s="224"/>
      <c r="K439" s="224"/>
      <c r="L439" s="224"/>
      <c r="M439" s="224"/>
      <c r="N439" s="224"/>
      <c r="O439" s="224"/>
      <c r="P439" s="224"/>
      <c r="Q439" s="224"/>
      <c r="R439" s="224"/>
      <c r="S439" s="224"/>
      <c r="T439" s="224"/>
      <c r="U439" s="224"/>
      <c r="V439" s="224"/>
      <c r="W439" s="224"/>
    </row>
    <row r="440" spans="7:23" s="225" customFormat="1"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Q440" s="224"/>
      <c r="R440" s="224"/>
      <c r="S440" s="224"/>
      <c r="T440" s="224"/>
      <c r="U440" s="224"/>
      <c r="V440" s="224"/>
      <c r="W440" s="224"/>
    </row>
    <row r="441" spans="7:23" s="225" customFormat="1"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Q441" s="224"/>
      <c r="R441" s="224"/>
      <c r="S441" s="224"/>
      <c r="T441" s="224"/>
      <c r="U441" s="224"/>
      <c r="V441" s="224"/>
      <c r="W441" s="224"/>
    </row>
    <row r="442" spans="7:23" s="225" customFormat="1"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</row>
    <row r="443" spans="7:23" s="225" customFormat="1"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</row>
    <row r="444" spans="7:23" s="225" customFormat="1"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</row>
    <row r="445" spans="7:23" s="225" customFormat="1">
      <c r="G445" s="224"/>
      <c r="H445" s="224"/>
      <c r="I445" s="224"/>
      <c r="J445" s="224"/>
      <c r="K445" s="224"/>
      <c r="L445" s="224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</row>
    <row r="446" spans="7:23" s="225" customFormat="1">
      <c r="G446" s="224"/>
      <c r="H446" s="224"/>
      <c r="I446" s="224"/>
      <c r="J446" s="224"/>
      <c r="K446" s="224"/>
      <c r="L446" s="224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</row>
    <row r="447" spans="7:23" s="225" customFormat="1">
      <c r="G447" s="224"/>
      <c r="H447" s="224"/>
      <c r="I447" s="224"/>
      <c r="J447" s="224"/>
      <c r="K447" s="224"/>
      <c r="L447" s="224"/>
      <c r="M447" s="224"/>
      <c r="N447" s="224"/>
      <c r="O447" s="224"/>
      <c r="P447" s="224"/>
      <c r="Q447" s="224"/>
      <c r="R447" s="224"/>
      <c r="S447" s="224"/>
      <c r="T447" s="224"/>
      <c r="U447" s="224"/>
      <c r="V447" s="224"/>
      <c r="W447" s="224"/>
    </row>
    <row r="448" spans="7:23" s="225" customFormat="1">
      <c r="G448" s="224"/>
      <c r="H448" s="224"/>
      <c r="I448" s="224"/>
      <c r="J448" s="224"/>
      <c r="K448" s="224"/>
      <c r="L448" s="224"/>
      <c r="M448" s="224"/>
      <c r="N448" s="224"/>
      <c r="O448" s="224"/>
      <c r="P448" s="224"/>
      <c r="Q448" s="224"/>
      <c r="R448" s="224"/>
      <c r="S448" s="224"/>
      <c r="T448" s="224"/>
      <c r="U448" s="224"/>
      <c r="V448" s="224"/>
      <c r="W448" s="224"/>
    </row>
    <row r="449" spans="7:23" s="225" customFormat="1">
      <c r="G449" s="224"/>
      <c r="H449" s="224"/>
      <c r="I449" s="224"/>
      <c r="J449" s="224"/>
      <c r="K449" s="224"/>
      <c r="L449" s="224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</row>
    <row r="450" spans="7:23" s="225" customFormat="1">
      <c r="G450" s="224"/>
      <c r="H450" s="224"/>
      <c r="I450" s="224"/>
      <c r="J450" s="224"/>
      <c r="K450" s="224"/>
      <c r="L450" s="224"/>
      <c r="M450" s="224"/>
      <c r="N450" s="224"/>
      <c r="O450" s="224"/>
      <c r="P450" s="224"/>
      <c r="Q450" s="224"/>
      <c r="R450" s="224"/>
      <c r="S450" s="224"/>
      <c r="T450" s="224"/>
      <c r="U450" s="224"/>
      <c r="V450" s="224"/>
      <c r="W450" s="224"/>
    </row>
    <row r="451" spans="7:23" s="225" customFormat="1">
      <c r="G451" s="224"/>
      <c r="H451" s="224"/>
      <c r="I451" s="224"/>
      <c r="J451" s="224"/>
      <c r="K451" s="224"/>
      <c r="L451" s="224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</row>
    <row r="452" spans="7:23" s="225" customFormat="1">
      <c r="G452" s="224"/>
      <c r="H452" s="224"/>
      <c r="I452" s="224"/>
      <c r="J452" s="224"/>
      <c r="K452" s="224"/>
      <c r="L452" s="224"/>
      <c r="M452" s="224"/>
      <c r="N452" s="224"/>
      <c r="O452" s="224"/>
      <c r="P452" s="224"/>
      <c r="Q452" s="224"/>
      <c r="R452" s="224"/>
      <c r="S452" s="224"/>
      <c r="T452" s="224"/>
      <c r="U452" s="224"/>
      <c r="V452" s="224"/>
      <c r="W452" s="224"/>
    </row>
    <row r="453" spans="7:23" s="225" customFormat="1">
      <c r="G453" s="224"/>
      <c r="H453" s="224"/>
      <c r="I453" s="224"/>
      <c r="J453" s="224"/>
      <c r="K453" s="224"/>
      <c r="L453" s="224"/>
      <c r="M453" s="224"/>
      <c r="N453" s="224"/>
      <c r="O453" s="224"/>
      <c r="P453" s="224"/>
      <c r="Q453" s="224"/>
      <c r="R453" s="224"/>
      <c r="S453" s="224"/>
      <c r="T453" s="224"/>
      <c r="U453" s="224"/>
      <c r="V453" s="224"/>
      <c r="W453" s="224"/>
    </row>
    <row r="454" spans="7:23" s="225" customFormat="1">
      <c r="G454" s="224"/>
      <c r="H454" s="224"/>
      <c r="I454" s="224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</row>
    <row r="455" spans="7:23" s="225" customFormat="1">
      <c r="G455" s="224"/>
      <c r="H455" s="224"/>
      <c r="I455" s="224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</row>
    <row r="456" spans="7:23" s="225" customFormat="1">
      <c r="G456" s="22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</row>
    <row r="457" spans="7:23" s="225" customFormat="1">
      <c r="G457" s="224"/>
      <c r="H457" s="224"/>
      <c r="I457" s="224"/>
      <c r="J457" s="224"/>
      <c r="K457" s="224"/>
      <c r="L457" s="224"/>
      <c r="M457" s="224"/>
      <c r="N457" s="224"/>
      <c r="O457" s="224"/>
      <c r="P457" s="224"/>
      <c r="Q457" s="224"/>
      <c r="R457" s="224"/>
      <c r="S457" s="224"/>
      <c r="T457" s="224"/>
      <c r="U457" s="224"/>
      <c r="V457" s="224"/>
      <c r="W457" s="224"/>
    </row>
    <row r="458" spans="7:23" s="225" customFormat="1">
      <c r="G458" s="224"/>
      <c r="H458" s="224"/>
      <c r="I458" s="224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</row>
    <row r="459" spans="7:23" s="225" customFormat="1">
      <c r="G459" s="224"/>
      <c r="H459" s="224"/>
      <c r="I459" s="224"/>
      <c r="J459" s="224"/>
      <c r="K459" s="224"/>
      <c r="L459" s="224"/>
      <c r="M459" s="224"/>
      <c r="N459" s="224"/>
      <c r="O459" s="224"/>
      <c r="P459" s="224"/>
      <c r="Q459" s="224"/>
      <c r="R459" s="224"/>
      <c r="S459" s="224"/>
      <c r="T459" s="224"/>
      <c r="U459" s="224"/>
      <c r="V459" s="224"/>
      <c r="W459" s="224"/>
    </row>
    <row r="460" spans="7:23" s="225" customFormat="1">
      <c r="G460" s="224"/>
      <c r="H460" s="224"/>
      <c r="I460" s="224"/>
      <c r="J460" s="224"/>
      <c r="K460" s="224"/>
      <c r="L460" s="224"/>
      <c r="M460" s="224"/>
      <c r="N460" s="224"/>
      <c r="O460" s="224"/>
      <c r="P460" s="224"/>
      <c r="Q460" s="224"/>
      <c r="R460" s="224"/>
      <c r="S460" s="224"/>
      <c r="T460" s="224"/>
      <c r="U460" s="224"/>
      <c r="V460" s="224"/>
      <c r="W460" s="224"/>
    </row>
    <row r="461" spans="7:23" s="225" customFormat="1">
      <c r="G461" s="224"/>
      <c r="H461" s="224"/>
      <c r="I461" s="224"/>
      <c r="J461" s="224"/>
      <c r="K461" s="224"/>
      <c r="L461" s="224"/>
      <c r="M461" s="224"/>
      <c r="N461" s="224"/>
      <c r="O461" s="224"/>
      <c r="P461" s="224"/>
      <c r="Q461" s="224"/>
      <c r="R461" s="224"/>
      <c r="S461" s="224"/>
      <c r="T461" s="224"/>
      <c r="U461" s="224"/>
      <c r="V461" s="224"/>
      <c r="W461" s="224"/>
    </row>
    <row r="462" spans="7:23" s="225" customFormat="1">
      <c r="G462" s="224"/>
      <c r="H462" s="224"/>
      <c r="I462" s="224"/>
      <c r="J462" s="224"/>
      <c r="K462" s="224"/>
      <c r="L462" s="224"/>
      <c r="M462" s="224"/>
      <c r="N462" s="224"/>
      <c r="O462" s="224"/>
      <c r="P462" s="224"/>
      <c r="Q462" s="224"/>
      <c r="R462" s="224"/>
      <c r="S462" s="224"/>
      <c r="T462" s="224"/>
      <c r="U462" s="224"/>
      <c r="V462" s="224"/>
      <c r="W462" s="224"/>
    </row>
    <row r="463" spans="7:23" s="225" customFormat="1">
      <c r="G463" s="224"/>
      <c r="H463" s="224"/>
      <c r="I463" s="224"/>
      <c r="J463" s="224"/>
      <c r="K463" s="224"/>
      <c r="L463" s="224"/>
      <c r="M463" s="224"/>
      <c r="N463" s="224"/>
      <c r="O463" s="224"/>
      <c r="P463" s="224"/>
      <c r="Q463" s="224"/>
      <c r="R463" s="224"/>
      <c r="S463" s="224"/>
      <c r="T463" s="224"/>
      <c r="U463" s="224"/>
      <c r="V463" s="224"/>
      <c r="W463" s="224"/>
    </row>
    <row r="464" spans="7:23" s="225" customFormat="1">
      <c r="G464" s="224"/>
      <c r="H464" s="224"/>
      <c r="I464" s="224"/>
      <c r="J464" s="224"/>
      <c r="K464" s="224"/>
      <c r="L464" s="224"/>
      <c r="M464" s="224"/>
      <c r="N464" s="224"/>
      <c r="O464" s="224"/>
      <c r="P464" s="224"/>
      <c r="Q464" s="224"/>
      <c r="R464" s="224"/>
      <c r="S464" s="224"/>
      <c r="T464" s="224"/>
      <c r="U464" s="224"/>
      <c r="V464" s="224"/>
      <c r="W464" s="224"/>
    </row>
    <row r="465" spans="7:23" s="225" customFormat="1">
      <c r="G465" s="224"/>
      <c r="H465" s="224"/>
      <c r="I465" s="224"/>
      <c r="J465" s="224"/>
      <c r="K465" s="224"/>
      <c r="L465" s="224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</row>
    <row r="466" spans="7:23" s="225" customFormat="1">
      <c r="G466" s="224"/>
      <c r="H466" s="224"/>
      <c r="I466" s="224"/>
      <c r="J466" s="224"/>
      <c r="K466" s="224"/>
      <c r="L466" s="224"/>
      <c r="M466" s="224"/>
      <c r="N466" s="224"/>
      <c r="O466" s="224"/>
      <c r="P466" s="224"/>
      <c r="Q466" s="224"/>
      <c r="R466" s="224"/>
      <c r="S466" s="224"/>
      <c r="T466" s="224"/>
      <c r="U466" s="224"/>
      <c r="V466" s="224"/>
      <c r="W466" s="224"/>
    </row>
    <row r="467" spans="7:23" s="225" customFormat="1">
      <c r="G467" s="224"/>
      <c r="H467" s="224"/>
      <c r="I467" s="224"/>
      <c r="J467" s="224"/>
      <c r="K467" s="224"/>
      <c r="L467" s="224"/>
      <c r="M467" s="224"/>
      <c r="N467" s="224"/>
      <c r="O467" s="224"/>
      <c r="P467" s="224"/>
      <c r="Q467" s="224"/>
      <c r="R467" s="224"/>
      <c r="S467" s="224"/>
      <c r="T467" s="224"/>
      <c r="U467" s="224"/>
      <c r="V467" s="224"/>
      <c r="W467" s="224"/>
    </row>
    <row r="468" spans="7:23" s="225" customFormat="1">
      <c r="G468" s="224"/>
      <c r="H468" s="224"/>
      <c r="I468" s="224"/>
      <c r="J468" s="224"/>
      <c r="K468" s="224"/>
      <c r="L468" s="224"/>
      <c r="M468" s="224"/>
      <c r="N468" s="224"/>
      <c r="O468" s="224"/>
      <c r="P468" s="224"/>
      <c r="Q468" s="224"/>
      <c r="R468" s="224"/>
      <c r="S468" s="224"/>
      <c r="T468" s="224"/>
      <c r="U468" s="224"/>
      <c r="V468" s="224"/>
      <c r="W468" s="224"/>
    </row>
    <row r="469" spans="7:23" s="225" customFormat="1">
      <c r="G469" s="224"/>
      <c r="H469" s="224"/>
      <c r="I469" s="224"/>
      <c r="J469" s="224"/>
      <c r="K469" s="224"/>
      <c r="L469" s="224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</row>
    <row r="470" spans="7:23" s="225" customFormat="1">
      <c r="G470" s="224"/>
      <c r="H470" s="224"/>
      <c r="I470" s="224"/>
      <c r="J470" s="224"/>
      <c r="K470" s="224"/>
      <c r="L470" s="224"/>
      <c r="M470" s="224"/>
      <c r="N470" s="224"/>
      <c r="O470" s="224"/>
      <c r="P470" s="224"/>
      <c r="Q470" s="224"/>
      <c r="R470" s="224"/>
      <c r="S470" s="224"/>
      <c r="T470" s="224"/>
      <c r="U470" s="224"/>
      <c r="V470" s="224"/>
      <c r="W470" s="224"/>
    </row>
    <row r="471" spans="7:23" s="225" customFormat="1">
      <c r="G471" s="224"/>
      <c r="H471" s="224"/>
      <c r="I471" s="224"/>
      <c r="J471" s="224"/>
      <c r="K471" s="224"/>
      <c r="L471" s="224"/>
      <c r="M471" s="224"/>
      <c r="N471" s="224"/>
      <c r="O471" s="224"/>
      <c r="P471" s="224"/>
      <c r="Q471" s="224"/>
      <c r="R471" s="224"/>
      <c r="S471" s="224"/>
      <c r="T471" s="224"/>
      <c r="U471" s="224"/>
      <c r="V471" s="224"/>
      <c r="W471" s="224"/>
    </row>
    <row r="472" spans="7:23" s="225" customFormat="1">
      <c r="G472" s="224"/>
      <c r="H472" s="224"/>
      <c r="I472" s="224"/>
      <c r="J472" s="224"/>
      <c r="K472" s="224"/>
      <c r="L472" s="224"/>
      <c r="M472" s="224"/>
      <c r="N472" s="224"/>
      <c r="O472" s="224"/>
      <c r="P472" s="224"/>
      <c r="Q472" s="224"/>
      <c r="R472" s="224"/>
      <c r="S472" s="224"/>
      <c r="T472" s="224"/>
      <c r="U472" s="224"/>
      <c r="V472" s="224"/>
      <c r="W472" s="224"/>
    </row>
    <row r="473" spans="7:23" s="225" customFormat="1">
      <c r="G473" s="224"/>
      <c r="H473" s="224"/>
      <c r="I473" s="224"/>
      <c r="J473" s="224"/>
      <c r="K473" s="224"/>
      <c r="L473" s="224"/>
      <c r="M473" s="224"/>
      <c r="N473" s="224"/>
      <c r="O473" s="224"/>
      <c r="P473" s="224"/>
      <c r="Q473" s="224"/>
      <c r="R473" s="224"/>
      <c r="S473" s="224"/>
      <c r="T473" s="224"/>
      <c r="U473" s="224"/>
      <c r="V473" s="224"/>
      <c r="W473" s="224"/>
    </row>
    <row r="474" spans="7:23" s="225" customFormat="1">
      <c r="G474" s="224"/>
      <c r="H474" s="224"/>
      <c r="I474" s="224"/>
      <c r="J474" s="224"/>
      <c r="K474" s="224"/>
      <c r="L474" s="224"/>
      <c r="M474" s="224"/>
      <c r="N474" s="224"/>
      <c r="O474" s="224"/>
      <c r="P474" s="224"/>
      <c r="Q474" s="224"/>
      <c r="R474" s="224"/>
      <c r="S474" s="224"/>
      <c r="T474" s="224"/>
      <c r="U474" s="224"/>
      <c r="V474" s="224"/>
      <c r="W474" s="224"/>
    </row>
    <row r="475" spans="7:23" s="225" customFormat="1">
      <c r="G475" s="224"/>
      <c r="H475" s="224"/>
      <c r="I475" s="224"/>
      <c r="J475" s="224"/>
      <c r="K475" s="224"/>
      <c r="L475" s="224"/>
      <c r="M475" s="224"/>
      <c r="N475" s="224"/>
      <c r="O475" s="224"/>
      <c r="P475" s="224"/>
      <c r="Q475" s="224"/>
      <c r="R475" s="224"/>
      <c r="S475" s="224"/>
      <c r="T475" s="224"/>
      <c r="U475" s="224"/>
      <c r="V475" s="224"/>
      <c r="W475" s="224"/>
    </row>
    <row r="476" spans="7:23" s="225" customFormat="1">
      <c r="G476" s="224"/>
      <c r="H476" s="224"/>
      <c r="I476" s="224"/>
      <c r="J476" s="224"/>
      <c r="K476" s="224"/>
      <c r="L476" s="224"/>
      <c r="M476" s="224"/>
      <c r="N476" s="224"/>
      <c r="O476" s="224"/>
      <c r="P476" s="224"/>
      <c r="Q476" s="224"/>
      <c r="R476" s="224"/>
      <c r="S476" s="224"/>
      <c r="T476" s="224"/>
      <c r="U476" s="224"/>
      <c r="V476" s="224"/>
      <c r="W476" s="224"/>
    </row>
    <row r="477" spans="7:23" s="225" customFormat="1">
      <c r="G477" s="224"/>
      <c r="H477" s="224"/>
      <c r="I477" s="224"/>
      <c r="J477" s="224"/>
      <c r="K477" s="224"/>
      <c r="L477" s="224"/>
      <c r="M477" s="224"/>
      <c r="N477" s="224"/>
      <c r="O477" s="224"/>
      <c r="P477" s="224"/>
      <c r="Q477" s="224"/>
      <c r="R477" s="224"/>
      <c r="S477" s="224"/>
      <c r="T477" s="224"/>
      <c r="U477" s="224"/>
      <c r="V477" s="224"/>
      <c r="W477" s="224"/>
    </row>
    <row r="478" spans="7:23" s="225" customFormat="1">
      <c r="G478" s="224"/>
      <c r="H478" s="224"/>
      <c r="I478" s="224"/>
      <c r="J478" s="224"/>
      <c r="K478" s="224"/>
      <c r="L478" s="224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</row>
    <row r="479" spans="7:23" s="225" customFormat="1">
      <c r="G479" s="224"/>
      <c r="H479" s="224"/>
      <c r="I479" s="224"/>
      <c r="J479" s="224"/>
      <c r="K479" s="224"/>
      <c r="L479" s="224"/>
      <c r="M479" s="224"/>
      <c r="N479" s="224"/>
      <c r="O479" s="224"/>
      <c r="P479" s="224"/>
      <c r="Q479" s="224"/>
      <c r="R479" s="224"/>
      <c r="S479" s="224"/>
      <c r="T479" s="224"/>
      <c r="U479" s="224"/>
      <c r="V479" s="224"/>
      <c r="W479" s="224"/>
    </row>
    <row r="480" spans="7:23" s="225" customFormat="1">
      <c r="G480" s="224"/>
      <c r="H480" s="224"/>
      <c r="I480" s="224"/>
      <c r="J480" s="224"/>
      <c r="K480" s="224"/>
      <c r="L480" s="224"/>
      <c r="M480" s="224"/>
      <c r="N480" s="224"/>
      <c r="O480" s="224"/>
      <c r="P480" s="224"/>
      <c r="Q480" s="224"/>
      <c r="R480" s="224"/>
      <c r="S480" s="224"/>
      <c r="T480" s="224"/>
      <c r="U480" s="224"/>
      <c r="V480" s="224"/>
      <c r="W480" s="224"/>
    </row>
    <row r="481" spans="7:23" s="225" customFormat="1">
      <c r="G481" s="224"/>
      <c r="H481" s="224"/>
      <c r="I481" s="224"/>
      <c r="J481" s="224"/>
      <c r="K481" s="224"/>
      <c r="L481" s="224"/>
      <c r="M481" s="224"/>
      <c r="N481" s="224"/>
      <c r="O481" s="224"/>
      <c r="P481" s="224"/>
      <c r="Q481" s="224"/>
      <c r="R481" s="224"/>
      <c r="S481" s="224"/>
      <c r="T481" s="224"/>
      <c r="U481" s="224"/>
      <c r="V481" s="224"/>
      <c r="W481" s="224"/>
    </row>
    <row r="482" spans="7:23" s="225" customFormat="1">
      <c r="G482" s="224"/>
      <c r="H482" s="224"/>
      <c r="I482" s="224"/>
      <c r="J482" s="224"/>
      <c r="K482" s="224"/>
      <c r="L482" s="224"/>
      <c r="M482" s="224"/>
      <c r="N482" s="224"/>
      <c r="O482" s="224"/>
      <c r="P482" s="224"/>
      <c r="Q482" s="224"/>
      <c r="R482" s="224"/>
      <c r="S482" s="224"/>
      <c r="T482" s="224"/>
      <c r="U482" s="224"/>
      <c r="V482" s="224"/>
      <c r="W482" s="224"/>
    </row>
    <row r="483" spans="7:23" s="225" customFormat="1">
      <c r="G483" s="224"/>
      <c r="H483" s="224"/>
      <c r="I483" s="224"/>
      <c r="J483" s="224"/>
      <c r="K483" s="224"/>
      <c r="L483" s="224"/>
      <c r="M483" s="224"/>
      <c r="N483" s="224"/>
      <c r="O483" s="224"/>
      <c r="P483" s="224"/>
      <c r="Q483" s="224"/>
      <c r="R483" s="224"/>
      <c r="S483" s="224"/>
      <c r="T483" s="224"/>
      <c r="U483" s="224"/>
      <c r="V483" s="224"/>
      <c r="W483" s="224"/>
    </row>
    <row r="484" spans="7:23" s="225" customFormat="1">
      <c r="G484" s="224"/>
      <c r="H484" s="224"/>
      <c r="I484" s="224"/>
      <c r="J484" s="224"/>
      <c r="K484" s="224"/>
      <c r="L484" s="224"/>
      <c r="M484" s="224"/>
      <c r="N484" s="224"/>
      <c r="O484" s="224"/>
      <c r="P484" s="224"/>
      <c r="Q484" s="224"/>
      <c r="R484" s="224"/>
      <c r="S484" s="224"/>
      <c r="T484" s="224"/>
      <c r="U484" s="224"/>
      <c r="V484" s="224"/>
      <c r="W484" s="224"/>
    </row>
    <row r="485" spans="7:23" s="225" customFormat="1">
      <c r="G485" s="224"/>
      <c r="H485" s="224"/>
      <c r="I485" s="224"/>
      <c r="J485" s="224"/>
      <c r="K485" s="224"/>
      <c r="L485" s="224"/>
      <c r="M485" s="224"/>
      <c r="N485" s="224"/>
      <c r="O485" s="224"/>
      <c r="P485" s="224"/>
      <c r="Q485" s="224"/>
      <c r="R485" s="224"/>
      <c r="S485" s="224"/>
      <c r="T485" s="224"/>
      <c r="U485" s="224"/>
      <c r="V485" s="224"/>
      <c r="W485" s="224"/>
    </row>
    <row r="486" spans="7:23" s="225" customFormat="1">
      <c r="G486" s="224"/>
      <c r="H486" s="224"/>
      <c r="I486" s="224"/>
      <c r="J486" s="224"/>
      <c r="K486" s="224"/>
      <c r="L486" s="224"/>
      <c r="M486" s="224"/>
      <c r="N486" s="224"/>
      <c r="O486" s="224"/>
      <c r="P486" s="224"/>
      <c r="Q486" s="224"/>
      <c r="R486" s="224"/>
      <c r="S486" s="224"/>
      <c r="T486" s="224"/>
      <c r="U486" s="224"/>
      <c r="V486" s="224"/>
      <c r="W486" s="224"/>
    </row>
    <row r="487" spans="7:23" s="225" customFormat="1">
      <c r="G487" s="224"/>
      <c r="H487" s="224"/>
      <c r="I487" s="224"/>
      <c r="J487" s="224"/>
      <c r="K487" s="224"/>
      <c r="L487" s="224"/>
      <c r="M487" s="224"/>
      <c r="N487" s="224"/>
      <c r="O487" s="224"/>
      <c r="P487" s="224"/>
      <c r="Q487" s="224"/>
      <c r="R487" s="224"/>
      <c r="S487" s="224"/>
      <c r="T487" s="224"/>
      <c r="U487" s="224"/>
      <c r="V487" s="224"/>
      <c r="W487" s="224"/>
    </row>
    <row r="488" spans="7:23" s="225" customFormat="1">
      <c r="G488" s="224"/>
      <c r="H488" s="224"/>
      <c r="I488" s="224"/>
      <c r="J488" s="224"/>
      <c r="K488" s="224"/>
      <c r="L488" s="224"/>
      <c r="M488" s="224"/>
      <c r="N488" s="224"/>
      <c r="O488" s="224"/>
      <c r="P488" s="224"/>
      <c r="Q488" s="224"/>
      <c r="R488" s="224"/>
      <c r="S488" s="224"/>
      <c r="T488" s="224"/>
      <c r="U488" s="224"/>
      <c r="V488" s="224"/>
      <c r="W488" s="224"/>
    </row>
    <row r="489" spans="7:23" s="225" customFormat="1">
      <c r="G489" s="224"/>
      <c r="H489" s="224"/>
      <c r="I489" s="224"/>
      <c r="J489" s="224"/>
      <c r="K489" s="224"/>
      <c r="L489" s="224"/>
      <c r="M489" s="224"/>
      <c r="N489" s="224"/>
      <c r="O489" s="224"/>
      <c r="P489" s="224"/>
      <c r="Q489" s="224"/>
      <c r="R489" s="224"/>
      <c r="S489" s="224"/>
      <c r="T489" s="224"/>
      <c r="U489" s="224"/>
      <c r="V489" s="224"/>
      <c r="W489" s="224"/>
    </row>
    <row r="490" spans="7:23" s="225" customFormat="1">
      <c r="G490" s="224"/>
      <c r="H490" s="224"/>
      <c r="I490" s="224"/>
      <c r="J490" s="224"/>
      <c r="K490" s="224"/>
      <c r="L490" s="224"/>
      <c r="M490" s="224"/>
      <c r="N490" s="224"/>
      <c r="O490" s="224"/>
      <c r="P490" s="224"/>
      <c r="Q490" s="224"/>
      <c r="R490" s="224"/>
      <c r="S490" s="224"/>
      <c r="T490" s="224"/>
      <c r="U490" s="224"/>
      <c r="V490" s="224"/>
      <c r="W490" s="224"/>
    </row>
    <row r="491" spans="7:23" s="225" customFormat="1">
      <c r="G491" s="224"/>
      <c r="H491" s="224"/>
      <c r="I491" s="224"/>
      <c r="J491" s="224"/>
      <c r="K491" s="224"/>
      <c r="L491" s="224"/>
      <c r="M491" s="224"/>
      <c r="N491" s="224"/>
      <c r="O491" s="224"/>
      <c r="P491" s="224"/>
      <c r="Q491" s="224"/>
      <c r="R491" s="224"/>
      <c r="S491" s="224"/>
      <c r="T491" s="224"/>
      <c r="U491" s="224"/>
      <c r="V491" s="224"/>
      <c r="W491" s="224"/>
    </row>
    <row r="492" spans="7:23" s="225" customFormat="1">
      <c r="G492" s="224"/>
      <c r="H492" s="224"/>
      <c r="I492" s="224"/>
      <c r="J492" s="224"/>
      <c r="K492" s="224"/>
      <c r="L492" s="224"/>
      <c r="M492" s="224"/>
      <c r="N492" s="224"/>
      <c r="O492" s="224"/>
      <c r="P492" s="224"/>
      <c r="Q492" s="224"/>
      <c r="R492" s="224"/>
      <c r="S492" s="224"/>
      <c r="T492" s="224"/>
      <c r="U492" s="224"/>
      <c r="V492" s="224"/>
      <c r="W492" s="224"/>
    </row>
    <row r="493" spans="7:23" s="225" customFormat="1">
      <c r="G493" s="224"/>
      <c r="H493" s="224"/>
      <c r="I493" s="224"/>
      <c r="J493" s="224"/>
      <c r="K493" s="224"/>
      <c r="L493" s="224"/>
      <c r="M493" s="224"/>
      <c r="N493" s="224"/>
      <c r="O493" s="224"/>
      <c r="P493" s="224"/>
      <c r="Q493" s="224"/>
      <c r="R493" s="224"/>
      <c r="S493" s="224"/>
      <c r="T493" s="224"/>
      <c r="U493" s="224"/>
      <c r="V493" s="224"/>
      <c r="W493" s="224"/>
    </row>
    <row r="494" spans="7:23" s="225" customFormat="1">
      <c r="G494" s="224"/>
      <c r="H494" s="224"/>
      <c r="I494" s="224"/>
      <c r="J494" s="224"/>
      <c r="K494" s="224"/>
      <c r="L494" s="224"/>
      <c r="M494" s="224"/>
      <c r="N494" s="224"/>
      <c r="O494" s="224"/>
      <c r="P494" s="224"/>
      <c r="Q494" s="224"/>
      <c r="R494" s="224"/>
      <c r="S494" s="224"/>
      <c r="T494" s="224"/>
      <c r="U494" s="224"/>
      <c r="V494" s="224"/>
      <c r="W494" s="224"/>
    </row>
    <row r="495" spans="7:23" s="225" customFormat="1">
      <c r="G495" s="224"/>
      <c r="H495" s="224"/>
      <c r="I495" s="224"/>
      <c r="J495" s="224"/>
      <c r="K495" s="224"/>
      <c r="L495" s="224"/>
      <c r="M495" s="224"/>
      <c r="N495" s="224"/>
      <c r="O495" s="224"/>
      <c r="P495" s="224"/>
      <c r="Q495" s="224"/>
      <c r="R495" s="224"/>
      <c r="S495" s="224"/>
      <c r="T495" s="224"/>
      <c r="U495" s="224"/>
      <c r="V495" s="224"/>
      <c r="W495" s="224"/>
    </row>
    <row r="496" spans="7:23" s="225" customFormat="1">
      <c r="G496" s="224"/>
      <c r="H496" s="224"/>
      <c r="I496" s="224"/>
      <c r="J496" s="224"/>
      <c r="K496" s="224"/>
      <c r="L496" s="224"/>
      <c r="M496" s="224"/>
      <c r="N496" s="224"/>
      <c r="O496" s="224"/>
      <c r="P496" s="224"/>
      <c r="Q496" s="224"/>
      <c r="R496" s="224"/>
      <c r="S496" s="224"/>
      <c r="T496" s="224"/>
      <c r="U496" s="224"/>
      <c r="V496" s="224"/>
      <c r="W496" s="224"/>
    </row>
    <row r="497" spans="7:23" s="225" customFormat="1">
      <c r="G497" s="224"/>
      <c r="H497" s="224"/>
      <c r="I497" s="224"/>
      <c r="J497" s="224"/>
      <c r="K497" s="224"/>
      <c r="L497" s="224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4"/>
    </row>
    <row r="498" spans="7:23" s="225" customFormat="1">
      <c r="G498" s="224"/>
      <c r="H498" s="224"/>
      <c r="I498" s="224"/>
      <c r="J498" s="224"/>
      <c r="K498" s="224"/>
      <c r="L498" s="224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</row>
    <row r="499" spans="7:23" s="225" customFormat="1">
      <c r="G499" s="224"/>
      <c r="H499" s="224"/>
      <c r="I499" s="224"/>
      <c r="J499" s="224"/>
      <c r="K499" s="224"/>
      <c r="L499" s="224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</row>
    <row r="500" spans="7:23" s="225" customFormat="1">
      <c r="G500" s="224"/>
      <c r="H500" s="224"/>
      <c r="I500" s="224"/>
      <c r="J500" s="224"/>
      <c r="K500" s="224"/>
      <c r="L500" s="224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</row>
    <row r="501" spans="7:23" s="225" customFormat="1">
      <c r="G501" s="224"/>
      <c r="H501" s="224"/>
      <c r="I501" s="224"/>
      <c r="J501" s="224"/>
      <c r="K501" s="224"/>
      <c r="L501" s="224"/>
      <c r="M501" s="224"/>
      <c r="N501" s="224"/>
      <c r="O501" s="224"/>
      <c r="P501" s="224"/>
      <c r="Q501" s="224"/>
      <c r="R501" s="224"/>
      <c r="S501" s="224"/>
      <c r="T501" s="224"/>
      <c r="U501" s="224"/>
      <c r="V501" s="224"/>
      <c r="W501" s="224"/>
    </row>
    <row r="502" spans="7:23" s="225" customFormat="1">
      <c r="G502" s="224"/>
      <c r="H502" s="224"/>
      <c r="I502" s="224"/>
      <c r="J502" s="224"/>
      <c r="K502" s="224"/>
      <c r="L502" s="224"/>
      <c r="M502" s="224"/>
      <c r="N502" s="224"/>
      <c r="O502" s="224"/>
      <c r="P502" s="224"/>
      <c r="Q502" s="224"/>
      <c r="R502" s="224"/>
      <c r="S502" s="224"/>
      <c r="T502" s="224"/>
      <c r="U502" s="224"/>
      <c r="V502" s="224"/>
      <c r="W502" s="224"/>
    </row>
    <row r="503" spans="7:23" s="225" customFormat="1">
      <c r="G503" s="224"/>
      <c r="H503" s="224"/>
      <c r="I503" s="224"/>
      <c r="J503" s="224"/>
      <c r="K503" s="224"/>
      <c r="L503" s="224"/>
      <c r="M503" s="224"/>
      <c r="N503" s="224"/>
      <c r="O503" s="224"/>
      <c r="P503" s="224"/>
      <c r="Q503" s="224"/>
      <c r="R503" s="224"/>
      <c r="S503" s="224"/>
      <c r="T503" s="224"/>
      <c r="U503" s="224"/>
      <c r="V503" s="224"/>
      <c r="W503" s="224"/>
    </row>
    <row r="504" spans="7:23" s="225" customFormat="1">
      <c r="G504" s="224"/>
      <c r="H504" s="224"/>
      <c r="I504" s="224"/>
      <c r="J504" s="224"/>
      <c r="K504" s="224"/>
      <c r="L504" s="224"/>
      <c r="M504" s="224"/>
      <c r="N504" s="224"/>
      <c r="O504" s="224"/>
      <c r="P504" s="224"/>
      <c r="Q504" s="224"/>
      <c r="R504" s="224"/>
      <c r="S504" s="224"/>
      <c r="T504" s="224"/>
      <c r="U504" s="224"/>
      <c r="V504" s="224"/>
      <c r="W504" s="224"/>
    </row>
    <row r="505" spans="7:23" s="225" customFormat="1">
      <c r="G505" s="224"/>
      <c r="H505" s="224"/>
      <c r="I505" s="224"/>
      <c r="J505" s="224"/>
      <c r="K505" s="224"/>
      <c r="L505" s="224"/>
      <c r="M505" s="224"/>
      <c r="N505" s="224"/>
      <c r="O505" s="224"/>
      <c r="P505" s="224"/>
      <c r="Q505" s="224"/>
      <c r="R505" s="224"/>
      <c r="S505" s="224"/>
      <c r="T505" s="224"/>
      <c r="U505" s="224"/>
      <c r="V505" s="224"/>
      <c r="W505" s="224"/>
    </row>
    <row r="506" spans="7:23" s="225" customFormat="1">
      <c r="G506" s="224"/>
      <c r="H506" s="224"/>
      <c r="I506" s="224"/>
      <c r="J506" s="224"/>
      <c r="K506" s="224"/>
      <c r="L506" s="224"/>
      <c r="M506" s="224"/>
      <c r="N506" s="224"/>
      <c r="O506" s="224"/>
      <c r="P506" s="224"/>
      <c r="Q506" s="224"/>
      <c r="R506" s="224"/>
      <c r="S506" s="224"/>
      <c r="T506" s="224"/>
      <c r="U506" s="224"/>
      <c r="V506" s="224"/>
      <c r="W506" s="224"/>
    </row>
    <row r="507" spans="7:23" s="225" customFormat="1">
      <c r="G507" s="224"/>
      <c r="H507" s="224"/>
      <c r="I507" s="224"/>
      <c r="J507" s="224"/>
      <c r="K507" s="224"/>
      <c r="L507" s="224"/>
      <c r="M507" s="224"/>
      <c r="N507" s="224"/>
      <c r="O507" s="224"/>
      <c r="P507" s="224"/>
      <c r="Q507" s="224"/>
      <c r="R507" s="224"/>
      <c r="S507" s="224"/>
      <c r="T507" s="224"/>
      <c r="U507" s="224"/>
      <c r="V507" s="224"/>
      <c r="W507" s="224"/>
    </row>
    <row r="508" spans="7:23" s="225" customFormat="1">
      <c r="G508" s="224"/>
      <c r="H508" s="224"/>
      <c r="I508" s="224"/>
      <c r="J508" s="224"/>
      <c r="K508" s="224"/>
      <c r="L508" s="224"/>
      <c r="M508" s="224"/>
      <c r="N508" s="224"/>
      <c r="O508" s="224"/>
      <c r="P508" s="224"/>
      <c r="Q508" s="224"/>
      <c r="R508" s="224"/>
      <c r="S508" s="224"/>
      <c r="T508" s="224"/>
      <c r="U508" s="224"/>
      <c r="V508" s="224"/>
      <c r="W508" s="224"/>
    </row>
    <row r="509" spans="7:23" s="225" customFormat="1">
      <c r="G509" s="224"/>
      <c r="H509" s="224"/>
      <c r="I509" s="224"/>
      <c r="J509" s="224"/>
      <c r="K509" s="224"/>
      <c r="L509" s="224"/>
      <c r="M509" s="224"/>
      <c r="N509" s="224"/>
      <c r="O509" s="224"/>
      <c r="P509" s="224"/>
      <c r="Q509" s="224"/>
      <c r="R509" s="224"/>
      <c r="S509" s="224"/>
      <c r="T509" s="224"/>
      <c r="U509" s="224"/>
      <c r="V509" s="224"/>
      <c r="W509" s="224"/>
    </row>
    <row r="510" spans="7:23" s="225" customFormat="1"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</row>
    <row r="511" spans="7:23" s="225" customFormat="1"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</row>
    <row r="512" spans="7:23" s="225" customFormat="1"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</row>
    <row r="513" spans="7:23" s="225" customFormat="1"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</row>
    <row r="514" spans="7:23" s="225" customFormat="1"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</row>
    <row r="515" spans="7:23" s="225" customFormat="1">
      <c r="G515" s="224"/>
      <c r="H515" s="224"/>
      <c r="I515" s="224"/>
      <c r="J515" s="224"/>
      <c r="K515" s="224"/>
      <c r="L515" s="224"/>
      <c r="M515" s="224"/>
      <c r="N515" s="224"/>
      <c r="O515" s="224"/>
      <c r="P515" s="224"/>
      <c r="Q515" s="224"/>
      <c r="R515" s="224"/>
      <c r="S515" s="224"/>
      <c r="T515" s="224"/>
      <c r="U515" s="224"/>
      <c r="V515" s="224"/>
      <c r="W515" s="224"/>
    </row>
    <row r="516" spans="7:23" s="225" customFormat="1">
      <c r="G516" s="224"/>
      <c r="H516" s="224"/>
      <c r="I516" s="224"/>
      <c r="J516" s="224"/>
      <c r="K516" s="224"/>
      <c r="L516" s="224"/>
      <c r="M516" s="224"/>
      <c r="N516" s="224"/>
      <c r="O516" s="224"/>
      <c r="P516" s="224"/>
      <c r="Q516" s="224"/>
      <c r="R516" s="224"/>
      <c r="S516" s="224"/>
      <c r="T516" s="224"/>
      <c r="U516" s="224"/>
      <c r="V516" s="224"/>
      <c r="W516" s="224"/>
    </row>
    <row r="517" spans="7:23" s="225" customFormat="1">
      <c r="G517" s="224"/>
      <c r="H517" s="224"/>
      <c r="I517" s="224"/>
      <c r="J517" s="224"/>
      <c r="K517" s="224"/>
      <c r="L517" s="224"/>
      <c r="M517" s="224"/>
      <c r="N517" s="224"/>
      <c r="O517" s="224"/>
      <c r="P517" s="224"/>
      <c r="Q517" s="224"/>
      <c r="R517" s="224"/>
      <c r="S517" s="224"/>
      <c r="T517" s="224"/>
      <c r="U517" s="224"/>
      <c r="V517" s="224"/>
      <c r="W517" s="224"/>
    </row>
    <row r="518" spans="7:23" s="225" customFormat="1">
      <c r="G518" s="224"/>
      <c r="H518" s="224"/>
      <c r="I518" s="224"/>
      <c r="J518" s="224"/>
      <c r="K518" s="224"/>
      <c r="L518" s="224"/>
      <c r="M518" s="224"/>
      <c r="N518" s="224"/>
      <c r="O518" s="224"/>
      <c r="P518" s="224"/>
      <c r="Q518" s="224"/>
      <c r="R518" s="224"/>
      <c r="S518" s="224"/>
      <c r="T518" s="224"/>
      <c r="U518" s="224"/>
      <c r="V518" s="224"/>
      <c r="W518" s="224"/>
    </row>
    <row r="519" spans="7:23" s="225" customFormat="1">
      <c r="G519" s="224"/>
      <c r="H519" s="224"/>
      <c r="I519" s="224"/>
      <c r="J519" s="224"/>
      <c r="K519" s="224"/>
      <c r="L519" s="224"/>
      <c r="M519" s="224"/>
      <c r="N519" s="224"/>
      <c r="O519" s="224"/>
      <c r="P519" s="224"/>
      <c r="Q519" s="224"/>
      <c r="R519" s="224"/>
      <c r="S519" s="224"/>
      <c r="T519" s="224"/>
      <c r="U519" s="224"/>
      <c r="V519" s="224"/>
      <c r="W519" s="224"/>
    </row>
    <row r="520" spans="7:23" s="225" customFormat="1">
      <c r="G520" s="224"/>
      <c r="H520" s="224"/>
      <c r="I520" s="224"/>
      <c r="J520" s="224"/>
      <c r="K520" s="224"/>
      <c r="L520" s="224"/>
      <c r="M520" s="224"/>
      <c r="N520" s="224"/>
      <c r="O520" s="224"/>
      <c r="P520" s="224"/>
      <c r="Q520" s="224"/>
      <c r="R520" s="224"/>
      <c r="S520" s="224"/>
      <c r="T520" s="224"/>
      <c r="U520" s="224"/>
      <c r="V520" s="224"/>
      <c r="W520" s="224"/>
    </row>
    <row r="521" spans="7:23" s="225" customFormat="1">
      <c r="G521" s="224"/>
      <c r="H521" s="224"/>
      <c r="I521" s="224"/>
      <c r="J521" s="224"/>
      <c r="K521" s="224"/>
      <c r="L521" s="224"/>
      <c r="M521" s="224"/>
      <c r="N521" s="224"/>
      <c r="O521" s="224"/>
      <c r="P521" s="224"/>
      <c r="Q521" s="224"/>
      <c r="R521" s="224"/>
      <c r="S521" s="224"/>
      <c r="T521" s="224"/>
      <c r="U521" s="224"/>
      <c r="V521" s="224"/>
      <c r="W521" s="224"/>
    </row>
    <row r="522" spans="7:23" s="225" customFormat="1">
      <c r="G522" s="224"/>
      <c r="H522" s="224"/>
      <c r="I522" s="224"/>
      <c r="J522" s="224"/>
      <c r="K522" s="224"/>
      <c r="L522" s="224"/>
      <c r="M522" s="224"/>
      <c r="N522" s="224"/>
      <c r="O522" s="224"/>
      <c r="P522" s="224"/>
      <c r="Q522" s="224"/>
      <c r="R522" s="224"/>
      <c r="S522" s="224"/>
      <c r="T522" s="224"/>
      <c r="U522" s="224"/>
      <c r="V522" s="224"/>
      <c r="W522" s="224"/>
    </row>
    <row r="523" spans="7:23" s="225" customFormat="1">
      <c r="G523" s="224"/>
      <c r="H523" s="224"/>
      <c r="I523" s="224"/>
      <c r="J523" s="224"/>
      <c r="K523" s="224"/>
      <c r="L523" s="224"/>
      <c r="M523" s="224"/>
      <c r="N523" s="224"/>
      <c r="O523" s="224"/>
      <c r="P523" s="224"/>
      <c r="Q523" s="224"/>
      <c r="R523" s="224"/>
      <c r="S523" s="224"/>
      <c r="T523" s="224"/>
      <c r="U523" s="224"/>
      <c r="V523" s="224"/>
      <c r="W523" s="224"/>
    </row>
    <row r="524" spans="7:23" s="225" customFormat="1">
      <c r="G524" s="224"/>
      <c r="H524" s="224"/>
      <c r="I524" s="224"/>
      <c r="J524" s="224"/>
      <c r="K524" s="224"/>
      <c r="L524" s="224"/>
      <c r="M524" s="224"/>
      <c r="N524" s="224"/>
      <c r="O524" s="224"/>
      <c r="P524" s="224"/>
      <c r="Q524" s="224"/>
      <c r="R524" s="224"/>
      <c r="S524" s="224"/>
      <c r="T524" s="224"/>
      <c r="U524" s="224"/>
      <c r="V524" s="224"/>
      <c r="W524" s="224"/>
    </row>
    <row r="525" spans="7:23" s="225" customFormat="1">
      <c r="G525" s="224"/>
      <c r="H525" s="224"/>
      <c r="I525" s="224"/>
      <c r="J525" s="224"/>
      <c r="K525" s="224"/>
      <c r="L525" s="224"/>
      <c r="M525" s="224"/>
      <c r="N525" s="224"/>
      <c r="O525" s="224"/>
      <c r="P525" s="224"/>
      <c r="Q525" s="224"/>
      <c r="R525" s="224"/>
      <c r="S525" s="224"/>
      <c r="T525" s="224"/>
      <c r="U525" s="224"/>
      <c r="V525" s="224"/>
      <c r="W525" s="224"/>
    </row>
    <row r="526" spans="7:23" s="225" customFormat="1">
      <c r="G526" s="224"/>
      <c r="H526" s="224"/>
      <c r="I526" s="224"/>
      <c r="J526" s="224"/>
      <c r="K526" s="224"/>
      <c r="L526" s="224"/>
      <c r="M526" s="224"/>
      <c r="N526" s="224"/>
      <c r="O526" s="224"/>
      <c r="P526" s="224"/>
      <c r="Q526" s="224"/>
      <c r="R526" s="224"/>
      <c r="S526" s="224"/>
      <c r="T526" s="224"/>
      <c r="U526" s="224"/>
      <c r="V526" s="224"/>
      <c r="W526" s="224"/>
    </row>
    <row r="527" spans="7:23" s="225" customFormat="1">
      <c r="G527" s="224"/>
      <c r="H527" s="224"/>
      <c r="I527" s="224"/>
      <c r="J527" s="224"/>
      <c r="K527" s="224"/>
      <c r="L527" s="224"/>
      <c r="M527" s="224"/>
      <c r="N527" s="224"/>
      <c r="O527" s="224"/>
      <c r="P527" s="224"/>
      <c r="Q527" s="224"/>
      <c r="R527" s="224"/>
      <c r="S527" s="224"/>
      <c r="T527" s="224"/>
      <c r="U527" s="224"/>
      <c r="V527" s="224"/>
      <c r="W527" s="224"/>
    </row>
    <row r="528" spans="7:23" s="225" customFormat="1">
      <c r="G528" s="224"/>
      <c r="H528" s="224"/>
      <c r="I528" s="224"/>
      <c r="J528" s="224"/>
      <c r="K528" s="224"/>
      <c r="L528" s="224"/>
      <c r="M528" s="224"/>
      <c r="N528" s="224"/>
      <c r="O528" s="224"/>
      <c r="P528" s="224"/>
      <c r="Q528" s="224"/>
      <c r="R528" s="224"/>
      <c r="S528" s="224"/>
      <c r="T528" s="224"/>
      <c r="U528" s="224"/>
      <c r="V528" s="224"/>
      <c r="W528" s="224"/>
    </row>
    <row r="529" spans="7:23" s="225" customFormat="1">
      <c r="G529" s="224"/>
      <c r="H529" s="224"/>
      <c r="I529" s="224"/>
      <c r="J529" s="224"/>
      <c r="K529" s="224"/>
      <c r="L529" s="224"/>
      <c r="M529" s="224"/>
      <c r="N529" s="224"/>
      <c r="O529" s="224"/>
      <c r="P529" s="224"/>
      <c r="Q529" s="224"/>
      <c r="R529" s="224"/>
      <c r="S529" s="224"/>
      <c r="T529" s="224"/>
      <c r="U529" s="224"/>
      <c r="V529" s="224"/>
      <c r="W529" s="224"/>
    </row>
    <row r="530" spans="7:23" s="225" customFormat="1">
      <c r="G530" s="224"/>
      <c r="H530" s="224"/>
      <c r="I530" s="224"/>
      <c r="J530" s="224"/>
      <c r="K530" s="224"/>
      <c r="L530" s="224"/>
      <c r="M530" s="224"/>
      <c r="N530" s="224"/>
      <c r="O530" s="224"/>
      <c r="P530" s="224"/>
      <c r="Q530" s="224"/>
      <c r="R530" s="224"/>
      <c r="S530" s="224"/>
      <c r="T530" s="224"/>
      <c r="U530" s="224"/>
      <c r="V530" s="224"/>
      <c r="W530" s="224"/>
    </row>
    <row r="531" spans="7:23" s="225" customFormat="1">
      <c r="G531" s="224"/>
      <c r="H531" s="224"/>
      <c r="I531" s="224"/>
      <c r="J531" s="224"/>
      <c r="K531" s="224"/>
      <c r="L531" s="224"/>
      <c r="M531" s="224"/>
      <c r="N531" s="224"/>
      <c r="O531" s="224"/>
      <c r="P531" s="224"/>
      <c r="Q531" s="224"/>
      <c r="R531" s="224"/>
      <c r="S531" s="224"/>
      <c r="T531" s="224"/>
      <c r="U531" s="224"/>
      <c r="V531" s="224"/>
      <c r="W531" s="224"/>
    </row>
    <row r="532" spans="7:23" s="225" customFormat="1">
      <c r="G532" s="224"/>
      <c r="H532" s="224"/>
      <c r="I532" s="224"/>
      <c r="J532" s="224"/>
      <c r="K532" s="224"/>
      <c r="L532" s="224"/>
      <c r="M532" s="224"/>
      <c r="N532" s="224"/>
      <c r="O532" s="224"/>
      <c r="P532" s="224"/>
      <c r="Q532" s="224"/>
      <c r="R532" s="224"/>
      <c r="S532" s="224"/>
      <c r="T532" s="224"/>
      <c r="U532" s="224"/>
      <c r="V532" s="224"/>
      <c r="W532" s="224"/>
    </row>
    <row r="533" spans="7:23" s="225" customFormat="1">
      <c r="G533" s="224"/>
      <c r="H533" s="224"/>
      <c r="I533" s="224"/>
      <c r="J533" s="224"/>
      <c r="K533" s="224"/>
      <c r="L533" s="224"/>
      <c r="M533" s="224"/>
      <c r="N533" s="224"/>
      <c r="O533" s="224"/>
      <c r="P533" s="224"/>
      <c r="Q533" s="224"/>
      <c r="R533" s="224"/>
      <c r="S533" s="224"/>
      <c r="T533" s="224"/>
      <c r="U533" s="224"/>
      <c r="V533" s="224"/>
      <c r="W533" s="224"/>
    </row>
    <row r="534" spans="7:23" s="225" customFormat="1">
      <c r="G534" s="224"/>
      <c r="H534" s="224"/>
      <c r="I534" s="224"/>
      <c r="J534" s="224"/>
      <c r="K534" s="224"/>
      <c r="L534" s="224"/>
      <c r="M534" s="224"/>
      <c r="N534" s="224"/>
      <c r="O534" s="224"/>
      <c r="P534" s="224"/>
      <c r="Q534" s="224"/>
      <c r="R534" s="224"/>
      <c r="S534" s="224"/>
      <c r="T534" s="224"/>
      <c r="U534" s="224"/>
      <c r="V534" s="224"/>
      <c r="W534" s="224"/>
    </row>
    <row r="535" spans="7:23" s="225" customFormat="1">
      <c r="G535" s="224"/>
      <c r="H535" s="224"/>
      <c r="I535" s="224"/>
      <c r="J535" s="224"/>
      <c r="K535" s="224"/>
      <c r="L535" s="224"/>
      <c r="M535" s="224"/>
      <c r="N535" s="224"/>
      <c r="O535" s="224"/>
      <c r="P535" s="224"/>
      <c r="Q535" s="224"/>
      <c r="R535" s="224"/>
      <c r="S535" s="224"/>
      <c r="T535" s="224"/>
      <c r="U535" s="224"/>
      <c r="V535" s="224"/>
      <c r="W535" s="224"/>
    </row>
    <row r="536" spans="7:23" s="225" customFormat="1">
      <c r="G536" s="224"/>
      <c r="H536" s="224"/>
      <c r="I536" s="224"/>
      <c r="J536" s="224"/>
      <c r="K536" s="224"/>
      <c r="L536" s="224"/>
      <c r="M536" s="224"/>
      <c r="N536" s="224"/>
      <c r="O536" s="224"/>
      <c r="P536" s="224"/>
      <c r="Q536" s="224"/>
      <c r="R536" s="224"/>
      <c r="S536" s="224"/>
      <c r="T536" s="224"/>
      <c r="U536" s="224"/>
      <c r="V536" s="224"/>
      <c r="W536" s="224"/>
    </row>
    <row r="537" spans="7:23" s="225" customFormat="1">
      <c r="G537" s="224"/>
      <c r="H537" s="224"/>
      <c r="I537" s="224"/>
      <c r="J537" s="224"/>
      <c r="K537" s="224"/>
      <c r="L537" s="224"/>
      <c r="M537" s="224"/>
      <c r="N537" s="224"/>
      <c r="O537" s="224"/>
      <c r="P537" s="224"/>
      <c r="Q537" s="224"/>
      <c r="R537" s="224"/>
      <c r="S537" s="224"/>
      <c r="T537" s="224"/>
      <c r="U537" s="224"/>
      <c r="V537" s="224"/>
      <c r="W537" s="224"/>
    </row>
    <row r="538" spans="7:23" s="225" customFormat="1">
      <c r="G538" s="224"/>
      <c r="H538" s="224"/>
      <c r="I538" s="224"/>
      <c r="J538" s="224"/>
      <c r="K538" s="224"/>
      <c r="L538" s="224"/>
      <c r="M538" s="224"/>
      <c r="N538" s="224"/>
      <c r="O538" s="224"/>
      <c r="P538" s="224"/>
      <c r="Q538" s="224"/>
      <c r="R538" s="224"/>
      <c r="S538" s="224"/>
      <c r="T538" s="224"/>
      <c r="U538" s="224"/>
      <c r="V538" s="224"/>
      <c r="W538" s="224"/>
    </row>
    <row r="539" spans="7:23" s="225" customFormat="1">
      <c r="G539" s="224"/>
      <c r="H539" s="224"/>
      <c r="I539" s="224"/>
      <c r="J539" s="224"/>
      <c r="K539" s="224"/>
      <c r="L539" s="224"/>
      <c r="M539" s="224"/>
      <c r="N539" s="224"/>
      <c r="O539" s="224"/>
      <c r="P539" s="224"/>
      <c r="Q539" s="224"/>
      <c r="R539" s="224"/>
      <c r="S539" s="224"/>
      <c r="T539" s="224"/>
      <c r="U539" s="224"/>
      <c r="V539" s="224"/>
      <c r="W539" s="224"/>
    </row>
    <row r="540" spans="7:23" s="225" customFormat="1">
      <c r="G540" s="224"/>
      <c r="H540" s="224"/>
      <c r="I540" s="224"/>
      <c r="J540" s="224"/>
      <c r="K540" s="224"/>
      <c r="L540" s="224"/>
      <c r="M540" s="224"/>
      <c r="N540" s="224"/>
      <c r="O540" s="224"/>
      <c r="P540" s="224"/>
      <c r="Q540" s="224"/>
      <c r="R540" s="224"/>
      <c r="S540" s="224"/>
      <c r="T540" s="224"/>
      <c r="U540" s="224"/>
      <c r="V540" s="224"/>
      <c r="W540" s="224"/>
    </row>
    <row r="541" spans="7:23" s="225" customFormat="1">
      <c r="G541" s="224"/>
      <c r="H541" s="224"/>
      <c r="I541" s="224"/>
      <c r="J541" s="224"/>
      <c r="K541" s="224"/>
      <c r="L541" s="224"/>
      <c r="M541" s="224"/>
      <c r="N541" s="224"/>
      <c r="O541" s="224"/>
      <c r="P541" s="224"/>
      <c r="Q541" s="224"/>
      <c r="R541" s="224"/>
      <c r="S541" s="224"/>
      <c r="T541" s="224"/>
      <c r="U541" s="224"/>
      <c r="V541" s="224"/>
      <c r="W541" s="224"/>
    </row>
    <row r="542" spans="7:23" s="225" customFormat="1">
      <c r="G542" s="224"/>
      <c r="H542" s="224"/>
      <c r="I542" s="224"/>
      <c r="J542" s="224"/>
      <c r="K542" s="224"/>
      <c r="L542" s="224"/>
      <c r="M542" s="224"/>
      <c r="N542" s="224"/>
      <c r="O542" s="224"/>
      <c r="P542" s="224"/>
      <c r="Q542" s="224"/>
      <c r="R542" s="224"/>
      <c r="S542" s="224"/>
      <c r="T542" s="224"/>
      <c r="U542" s="224"/>
      <c r="V542" s="224"/>
      <c r="W542" s="224"/>
    </row>
    <row r="543" spans="7:23" s="225" customFormat="1">
      <c r="G543" s="224"/>
      <c r="H543" s="224"/>
      <c r="I543" s="224"/>
      <c r="J543" s="224"/>
      <c r="K543" s="224"/>
      <c r="L543" s="224"/>
      <c r="M543" s="224"/>
      <c r="N543" s="224"/>
      <c r="O543" s="224"/>
      <c r="P543" s="224"/>
      <c r="Q543" s="224"/>
      <c r="R543" s="224"/>
      <c r="S543" s="224"/>
      <c r="T543" s="224"/>
      <c r="U543" s="224"/>
      <c r="V543" s="224"/>
      <c r="W543" s="224"/>
    </row>
    <row r="544" spans="7:23" s="225" customFormat="1">
      <c r="G544" s="224"/>
      <c r="H544" s="224"/>
      <c r="I544" s="224"/>
      <c r="J544" s="224"/>
      <c r="K544" s="224"/>
      <c r="L544" s="224"/>
      <c r="M544" s="224"/>
      <c r="N544" s="224"/>
      <c r="O544" s="224"/>
      <c r="P544" s="224"/>
      <c r="Q544" s="224"/>
      <c r="R544" s="224"/>
      <c r="S544" s="224"/>
      <c r="T544" s="224"/>
      <c r="U544" s="224"/>
      <c r="V544" s="224"/>
      <c r="W544" s="224"/>
    </row>
    <row r="545" spans="7:23" s="225" customFormat="1">
      <c r="G545" s="224"/>
      <c r="H545" s="224"/>
      <c r="I545" s="224"/>
      <c r="J545" s="224"/>
      <c r="K545" s="224"/>
      <c r="L545" s="224"/>
      <c r="M545" s="224"/>
      <c r="N545" s="224"/>
      <c r="O545" s="224"/>
      <c r="P545" s="224"/>
      <c r="Q545" s="224"/>
      <c r="R545" s="224"/>
      <c r="S545" s="224"/>
      <c r="T545" s="224"/>
      <c r="U545" s="224"/>
      <c r="V545" s="224"/>
      <c r="W545" s="224"/>
    </row>
    <row r="546" spans="7:23" s="225" customFormat="1">
      <c r="G546" s="224"/>
      <c r="H546" s="224"/>
      <c r="I546" s="224"/>
      <c r="J546" s="224"/>
      <c r="K546" s="224"/>
      <c r="L546" s="224"/>
      <c r="M546" s="224"/>
      <c r="N546" s="224"/>
      <c r="O546" s="224"/>
      <c r="P546" s="224"/>
      <c r="Q546" s="224"/>
      <c r="R546" s="224"/>
      <c r="S546" s="224"/>
      <c r="T546" s="224"/>
      <c r="U546" s="224"/>
      <c r="V546" s="224"/>
      <c r="W546" s="224"/>
    </row>
    <row r="547" spans="7:23" s="225" customFormat="1">
      <c r="G547" s="224"/>
      <c r="H547" s="224"/>
      <c r="I547" s="224"/>
      <c r="J547" s="224"/>
      <c r="K547" s="224"/>
      <c r="L547" s="224"/>
      <c r="M547" s="224"/>
      <c r="N547" s="224"/>
      <c r="O547" s="224"/>
      <c r="P547" s="224"/>
      <c r="Q547" s="224"/>
      <c r="R547" s="224"/>
      <c r="S547" s="224"/>
      <c r="T547" s="224"/>
      <c r="U547" s="224"/>
      <c r="V547" s="224"/>
      <c r="W547" s="224"/>
    </row>
    <row r="548" spans="7:23" s="225" customFormat="1">
      <c r="G548" s="224"/>
      <c r="H548" s="224"/>
      <c r="I548" s="224"/>
      <c r="J548" s="224"/>
      <c r="K548" s="224"/>
      <c r="L548" s="224"/>
      <c r="M548" s="224"/>
      <c r="N548" s="224"/>
      <c r="O548" s="224"/>
      <c r="P548" s="224"/>
      <c r="Q548" s="224"/>
      <c r="R548" s="224"/>
      <c r="S548" s="224"/>
      <c r="T548" s="224"/>
      <c r="U548" s="224"/>
      <c r="V548" s="224"/>
      <c r="W548" s="224"/>
    </row>
    <row r="549" spans="7:23" s="225" customFormat="1">
      <c r="G549" s="224"/>
      <c r="H549" s="224"/>
      <c r="I549" s="224"/>
      <c r="J549" s="224"/>
      <c r="K549" s="224"/>
      <c r="L549" s="224"/>
      <c r="M549" s="224"/>
      <c r="N549" s="224"/>
      <c r="O549" s="224"/>
      <c r="P549" s="224"/>
      <c r="Q549" s="224"/>
      <c r="R549" s="224"/>
      <c r="S549" s="224"/>
      <c r="T549" s="224"/>
      <c r="U549" s="224"/>
      <c r="V549" s="224"/>
      <c r="W549" s="224"/>
    </row>
    <row r="550" spans="7:23" s="225" customFormat="1">
      <c r="G550" s="224"/>
      <c r="H550" s="224"/>
      <c r="I550" s="224"/>
      <c r="J550" s="224"/>
      <c r="K550" s="224"/>
      <c r="L550" s="224"/>
      <c r="M550" s="224"/>
      <c r="N550" s="224"/>
      <c r="O550" s="224"/>
      <c r="P550" s="224"/>
      <c r="Q550" s="224"/>
      <c r="R550" s="224"/>
      <c r="S550" s="224"/>
      <c r="T550" s="224"/>
      <c r="U550" s="224"/>
      <c r="V550" s="224"/>
      <c r="W550" s="224"/>
    </row>
    <row r="551" spans="7:23" s="225" customFormat="1">
      <c r="G551" s="224"/>
      <c r="H551" s="224"/>
      <c r="I551" s="224"/>
      <c r="J551" s="224"/>
      <c r="K551" s="224"/>
      <c r="L551" s="224"/>
      <c r="M551" s="224"/>
      <c r="N551" s="224"/>
      <c r="O551" s="224"/>
      <c r="P551" s="224"/>
      <c r="Q551" s="224"/>
      <c r="R551" s="224"/>
      <c r="S551" s="224"/>
      <c r="T551" s="224"/>
      <c r="U551" s="224"/>
      <c r="V551" s="224"/>
      <c r="W551" s="224"/>
    </row>
    <row r="552" spans="7:23" s="225" customFormat="1">
      <c r="G552" s="224"/>
      <c r="H552" s="224"/>
      <c r="I552" s="224"/>
      <c r="J552" s="224"/>
      <c r="K552" s="224"/>
      <c r="L552" s="224"/>
      <c r="M552" s="224"/>
      <c r="N552" s="224"/>
      <c r="O552" s="224"/>
      <c r="P552" s="224"/>
      <c r="Q552" s="224"/>
      <c r="R552" s="224"/>
      <c r="S552" s="224"/>
      <c r="T552" s="224"/>
      <c r="U552" s="224"/>
      <c r="V552" s="224"/>
      <c r="W552" s="224"/>
    </row>
    <row r="553" spans="7:23" s="225" customFormat="1">
      <c r="G553" s="224"/>
      <c r="H553" s="224"/>
      <c r="I553" s="224"/>
      <c r="J553" s="224"/>
      <c r="K553" s="224"/>
      <c r="L553" s="224"/>
      <c r="M553" s="224"/>
      <c r="N553" s="224"/>
      <c r="O553" s="224"/>
      <c r="P553" s="224"/>
      <c r="Q553" s="224"/>
      <c r="R553" s="224"/>
      <c r="S553" s="224"/>
      <c r="T553" s="224"/>
      <c r="U553" s="224"/>
      <c r="V553" s="224"/>
      <c r="W553" s="224"/>
    </row>
    <row r="554" spans="7:23" s="225" customFormat="1">
      <c r="G554" s="224"/>
      <c r="H554" s="224"/>
      <c r="I554" s="224"/>
      <c r="J554" s="224"/>
      <c r="K554" s="224"/>
      <c r="L554" s="224"/>
      <c r="M554" s="224"/>
      <c r="N554" s="224"/>
      <c r="O554" s="224"/>
      <c r="P554" s="224"/>
      <c r="Q554" s="224"/>
      <c r="R554" s="224"/>
      <c r="S554" s="224"/>
      <c r="T554" s="224"/>
      <c r="U554" s="224"/>
      <c r="V554" s="224"/>
      <c r="W554" s="224"/>
    </row>
    <row r="555" spans="7:23" s="225" customFormat="1">
      <c r="G555" s="224"/>
      <c r="H555" s="224"/>
      <c r="I555" s="224"/>
      <c r="J555" s="224"/>
      <c r="K555" s="224"/>
      <c r="L555" s="224"/>
      <c r="M555" s="224"/>
      <c r="N555" s="224"/>
      <c r="O555" s="224"/>
      <c r="P555" s="224"/>
      <c r="Q555" s="224"/>
      <c r="R555" s="224"/>
      <c r="S555" s="224"/>
      <c r="T555" s="224"/>
      <c r="U555" s="224"/>
      <c r="V555" s="224"/>
      <c r="W555" s="224"/>
    </row>
    <row r="556" spans="7:23" s="225" customFormat="1">
      <c r="G556" s="224"/>
      <c r="H556" s="224"/>
      <c r="I556" s="224"/>
      <c r="J556" s="224"/>
      <c r="K556" s="224"/>
      <c r="L556" s="224"/>
      <c r="M556" s="224"/>
      <c r="N556" s="224"/>
      <c r="O556" s="224"/>
      <c r="P556" s="224"/>
      <c r="Q556" s="224"/>
      <c r="R556" s="224"/>
      <c r="S556" s="224"/>
      <c r="T556" s="224"/>
      <c r="U556" s="224"/>
      <c r="V556" s="224"/>
      <c r="W556" s="224"/>
    </row>
    <row r="557" spans="7:23" s="225" customFormat="1">
      <c r="G557" s="224"/>
      <c r="H557" s="224"/>
      <c r="I557" s="224"/>
      <c r="J557" s="224"/>
      <c r="K557" s="224"/>
      <c r="L557" s="224"/>
      <c r="M557" s="224"/>
      <c r="N557" s="224"/>
      <c r="O557" s="224"/>
      <c r="P557" s="224"/>
      <c r="Q557" s="224"/>
      <c r="R557" s="224"/>
      <c r="S557" s="224"/>
      <c r="T557" s="224"/>
      <c r="U557" s="224"/>
      <c r="V557" s="224"/>
      <c r="W557" s="224"/>
    </row>
    <row r="558" spans="7:23" s="225" customFormat="1">
      <c r="G558" s="224"/>
      <c r="H558" s="224"/>
      <c r="I558" s="224"/>
      <c r="J558" s="224"/>
      <c r="K558" s="224"/>
      <c r="L558" s="224"/>
      <c r="M558" s="224"/>
      <c r="N558" s="224"/>
      <c r="O558" s="224"/>
      <c r="P558" s="224"/>
      <c r="Q558" s="224"/>
      <c r="R558" s="224"/>
      <c r="S558" s="224"/>
      <c r="T558" s="224"/>
      <c r="U558" s="224"/>
      <c r="V558" s="224"/>
      <c r="W558" s="224"/>
    </row>
    <row r="559" spans="7:23" s="225" customFormat="1">
      <c r="G559" s="224"/>
      <c r="H559" s="224"/>
      <c r="I559" s="224"/>
      <c r="J559" s="224"/>
      <c r="K559" s="224"/>
      <c r="L559" s="224"/>
      <c r="M559" s="224"/>
      <c r="N559" s="224"/>
      <c r="O559" s="224"/>
      <c r="P559" s="224"/>
      <c r="Q559" s="224"/>
      <c r="R559" s="224"/>
      <c r="S559" s="224"/>
      <c r="T559" s="224"/>
      <c r="U559" s="224"/>
      <c r="V559" s="224"/>
      <c r="W559" s="224"/>
    </row>
    <row r="560" spans="7:23" s="225" customFormat="1">
      <c r="G560" s="224"/>
      <c r="H560" s="224"/>
      <c r="I560" s="224"/>
      <c r="J560" s="224"/>
      <c r="K560" s="224"/>
      <c r="L560" s="224"/>
      <c r="M560" s="224"/>
      <c r="N560" s="224"/>
      <c r="O560" s="224"/>
      <c r="P560" s="224"/>
      <c r="Q560" s="224"/>
      <c r="R560" s="224"/>
      <c r="S560" s="224"/>
      <c r="T560" s="224"/>
      <c r="U560" s="224"/>
      <c r="V560" s="224"/>
      <c r="W560" s="224"/>
    </row>
    <row r="561" spans="7:23" s="225" customFormat="1">
      <c r="G561" s="224"/>
      <c r="H561" s="224"/>
      <c r="I561" s="224"/>
      <c r="J561" s="224"/>
      <c r="K561" s="224"/>
      <c r="L561" s="224"/>
      <c r="M561" s="224"/>
      <c r="N561" s="224"/>
      <c r="O561" s="224"/>
      <c r="P561" s="224"/>
      <c r="Q561" s="224"/>
      <c r="R561" s="224"/>
      <c r="S561" s="224"/>
      <c r="T561" s="224"/>
      <c r="U561" s="224"/>
      <c r="V561" s="224"/>
      <c r="W561" s="224"/>
    </row>
    <row r="562" spans="7:23" s="225" customFormat="1">
      <c r="G562" s="224"/>
      <c r="H562" s="224"/>
      <c r="I562" s="224"/>
      <c r="J562" s="224"/>
      <c r="K562" s="224"/>
      <c r="L562" s="224"/>
      <c r="M562" s="224"/>
      <c r="N562" s="224"/>
      <c r="O562" s="224"/>
      <c r="P562" s="224"/>
      <c r="Q562" s="224"/>
      <c r="R562" s="224"/>
      <c r="S562" s="224"/>
      <c r="T562" s="224"/>
      <c r="U562" s="224"/>
      <c r="V562" s="224"/>
      <c r="W562" s="224"/>
    </row>
    <row r="563" spans="7:23" s="225" customFormat="1">
      <c r="G563" s="224"/>
      <c r="H563" s="224"/>
      <c r="I563" s="224"/>
      <c r="J563" s="224"/>
      <c r="K563" s="224"/>
      <c r="L563" s="224"/>
      <c r="M563" s="224"/>
      <c r="N563" s="224"/>
      <c r="O563" s="224"/>
      <c r="P563" s="224"/>
      <c r="Q563" s="224"/>
      <c r="R563" s="224"/>
      <c r="S563" s="224"/>
      <c r="T563" s="224"/>
      <c r="U563" s="224"/>
      <c r="V563" s="224"/>
      <c r="W563" s="224"/>
    </row>
    <row r="564" spans="7:23" s="225" customFormat="1">
      <c r="G564" s="224"/>
      <c r="H564" s="224"/>
      <c r="I564" s="224"/>
      <c r="J564" s="224"/>
      <c r="K564" s="224"/>
      <c r="L564" s="224"/>
      <c r="M564" s="224"/>
      <c r="N564" s="224"/>
      <c r="O564" s="224"/>
      <c r="P564" s="224"/>
      <c r="Q564" s="224"/>
      <c r="R564" s="224"/>
      <c r="S564" s="224"/>
      <c r="T564" s="224"/>
      <c r="U564" s="224"/>
      <c r="V564" s="224"/>
      <c r="W564" s="224"/>
    </row>
    <row r="565" spans="7:23" s="225" customFormat="1">
      <c r="G565" s="224"/>
      <c r="H565" s="224"/>
      <c r="I565" s="224"/>
      <c r="J565" s="224"/>
      <c r="K565" s="224"/>
      <c r="L565" s="224"/>
      <c r="M565" s="224"/>
      <c r="N565" s="224"/>
      <c r="O565" s="224"/>
      <c r="P565" s="224"/>
      <c r="Q565" s="224"/>
      <c r="R565" s="224"/>
      <c r="S565" s="224"/>
      <c r="T565" s="224"/>
      <c r="U565" s="224"/>
      <c r="V565" s="224"/>
      <c r="W565" s="224"/>
    </row>
    <row r="566" spans="7:23" s="225" customFormat="1">
      <c r="G566" s="224"/>
      <c r="H566" s="224"/>
      <c r="I566" s="224"/>
      <c r="J566" s="224"/>
      <c r="K566" s="224"/>
      <c r="L566" s="224"/>
      <c r="M566" s="224"/>
      <c r="N566" s="224"/>
      <c r="O566" s="224"/>
      <c r="P566" s="224"/>
      <c r="Q566" s="224"/>
      <c r="R566" s="224"/>
      <c r="S566" s="224"/>
      <c r="T566" s="224"/>
      <c r="U566" s="224"/>
      <c r="V566" s="224"/>
      <c r="W566" s="224"/>
    </row>
    <row r="567" spans="7:23" s="225" customFormat="1">
      <c r="G567" s="224"/>
      <c r="H567" s="224"/>
      <c r="I567" s="224"/>
      <c r="J567" s="224"/>
      <c r="K567" s="224"/>
      <c r="L567" s="224"/>
      <c r="M567" s="224"/>
      <c r="N567" s="224"/>
      <c r="O567" s="224"/>
      <c r="P567" s="224"/>
      <c r="Q567" s="224"/>
      <c r="R567" s="224"/>
      <c r="S567" s="224"/>
      <c r="T567" s="224"/>
      <c r="U567" s="224"/>
      <c r="V567" s="224"/>
      <c r="W567" s="224"/>
    </row>
    <row r="568" spans="7:23" s="225" customFormat="1">
      <c r="G568" s="224"/>
      <c r="H568" s="224"/>
      <c r="I568" s="224"/>
      <c r="J568" s="224"/>
      <c r="K568" s="224"/>
      <c r="L568" s="224"/>
      <c r="M568" s="224"/>
      <c r="N568" s="224"/>
      <c r="O568" s="224"/>
      <c r="P568" s="224"/>
      <c r="Q568" s="224"/>
      <c r="R568" s="224"/>
      <c r="S568" s="224"/>
      <c r="T568" s="224"/>
      <c r="U568" s="224"/>
      <c r="V568" s="224"/>
      <c r="W568" s="224"/>
    </row>
    <row r="569" spans="7:23" s="225" customFormat="1">
      <c r="G569" s="224"/>
      <c r="H569" s="224"/>
      <c r="I569" s="224"/>
      <c r="J569" s="224"/>
      <c r="K569" s="224"/>
      <c r="L569" s="224"/>
      <c r="M569" s="224"/>
      <c r="N569" s="224"/>
      <c r="O569" s="224"/>
      <c r="P569" s="224"/>
      <c r="Q569" s="224"/>
      <c r="R569" s="224"/>
      <c r="S569" s="224"/>
      <c r="T569" s="224"/>
      <c r="U569" s="224"/>
      <c r="V569" s="224"/>
      <c r="W569" s="224"/>
    </row>
    <row r="570" spans="7:23" s="225" customFormat="1">
      <c r="G570" s="224"/>
      <c r="H570" s="224"/>
      <c r="I570" s="224"/>
      <c r="J570" s="224"/>
      <c r="K570" s="224"/>
      <c r="L570" s="224"/>
      <c r="M570" s="224"/>
      <c r="N570" s="224"/>
      <c r="O570" s="224"/>
      <c r="P570" s="224"/>
      <c r="Q570" s="224"/>
      <c r="R570" s="224"/>
      <c r="S570" s="224"/>
      <c r="T570" s="224"/>
      <c r="U570" s="224"/>
      <c r="V570" s="224"/>
      <c r="W570" s="224"/>
    </row>
    <row r="571" spans="7:23" s="225" customFormat="1">
      <c r="G571" s="224"/>
      <c r="H571" s="224"/>
      <c r="I571" s="224"/>
      <c r="J571" s="224"/>
      <c r="K571" s="224"/>
      <c r="L571" s="224"/>
      <c r="M571" s="224"/>
      <c r="N571" s="224"/>
      <c r="O571" s="224"/>
      <c r="P571" s="224"/>
      <c r="Q571" s="224"/>
      <c r="R571" s="224"/>
      <c r="S571" s="224"/>
      <c r="T571" s="224"/>
      <c r="U571" s="224"/>
      <c r="V571" s="224"/>
      <c r="W571" s="224"/>
    </row>
    <row r="572" spans="7:23" s="225" customFormat="1">
      <c r="G572" s="224"/>
      <c r="H572" s="224"/>
      <c r="I572" s="224"/>
      <c r="J572" s="224"/>
      <c r="K572" s="224"/>
      <c r="L572" s="224"/>
      <c r="M572" s="224"/>
      <c r="N572" s="224"/>
      <c r="O572" s="224"/>
      <c r="P572" s="224"/>
      <c r="Q572" s="224"/>
      <c r="R572" s="224"/>
      <c r="S572" s="224"/>
      <c r="T572" s="224"/>
      <c r="U572" s="224"/>
      <c r="V572" s="224"/>
      <c r="W572" s="224"/>
    </row>
    <row r="573" spans="7:23" s="225" customFormat="1">
      <c r="G573" s="224"/>
      <c r="H573" s="224"/>
      <c r="I573" s="224"/>
      <c r="J573" s="224"/>
      <c r="K573" s="224"/>
      <c r="L573" s="224"/>
      <c r="M573" s="224"/>
      <c r="N573" s="224"/>
      <c r="O573" s="224"/>
      <c r="P573" s="224"/>
      <c r="Q573" s="224"/>
      <c r="R573" s="224"/>
      <c r="S573" s="224"/>
      <c r="T573" s="224"/>
      <c r="U573" s="224"/>
      <c r="V573" s="224"/>
      <c r="W573" s="224"/>
    </row>
    <row r="574" spans="7:23" s="225" customFormat="1">
      <c r="G574" s="224"/>
      <c r="H574" s="224"/>
      <c r="I574" s="224"/>
      <c r="J574" s="224"/>
      <c r="K574" s="224"/>
      <c r="L574" s="224"/>
      <c r="M574" s="224"/>
      <c r="N574" s="224"/>
      <c r="O574" s="224"/>
      <c r="P574" s="224"/>
      <c r="Q574" s="224"/>
      <c r="R574" s="224"/>
      <c r="S574" s="224"/>
      <c r="T574" s="224"/>
      <c r="U574" s="224"/>
      <c r="V574" s="224"/>
      <c r="W574" s="224"/>
    </row>
    <row r="575" spans="7:23" s="225" customFormat="1">
      <c r="G575" s="224"/>
      <c r="H575" s="224"/>
      <c r="I575" s="224"/>
      <c r="J575" s="224"/>
      <c r="K575" s="224"/>
      <c r="L575" s="224"/>
      <c r="M575" s="224"/>
      <c r="N575" s="224"/>
      <c r="O575" s="224"/>
      <c r="P575" s="224"/>
      <c r="Q575" s="224"/>
      <c r="R575" s="224"/>
      <c r="S575" s="224"/>
      <c r="T575" s="224"/>
      <c r="U575" s="224"/>
      <c r="V575" s="224"/>
      <c r="W575" s="224"/>
    </row>
    <row r="576" spans="7:23" s="225" customFormat="1">
      <c r="G576" s="224"/>
      <c r="H576" s="224"/>
      <c r="I576" s="224"/>
      <c r="J576" s="224"/>
      <c r="K576" s="224"/>
      <c r="L576" s="224"/>
      <c r="M576" s="224"/>
      <c r="N576" s="224"/>
      <c r="O576" s="224"/>
      <c r="P576" s="224"/>
      <c r="Q576" s="224"/>
      <c r="R576" s="224"/>
      <c r="S576" s="224"/>
      <c r="T576" s="224"/>
      <c r="U576" s="224"/>
      <c r="V576" s="224"/>
      <c r="W576" s="224"/>
    </row>
    <row r="577" spans="7:23" s="225" customFormat="1">
      <c r="G577" s="224"/>
      <c r="H577" s="224"/>
      <c r="I577" s="224"/>
      <c r="J577" s="224"/>
      <c r="K577" s="224"/>
      <c r="L577" s="224"/>
      <c r="M577" s="224"/>
      <c r="N577" s="224"/>
      <c r="O577" s="224"/>
      <c r="P577" s="224"/>
      <c r="Q577" s="224"/>
      <c r="R577" s="224"/>
      <c r="S577" s="224"/>
      <c r="T577" s="224"/>
      <c r="U577" s="224"/>
      <c r="V577" s="224"/>
      <c r="W577" s="224"/>
    </row>
    <row r="578" spans="7:23" s="225" customFormat="1">
      <c r="G578" s="224"/>
      <c r="H578" s="224"/>
      <c r="I578" s="224"/>
      <c r="J578" s="224"/>
      <c r="K578" s="224"/>
      <c r="L578" s="224"/>
      <c r="M578" s="224"/>
      <c r="N578" s="224"/>
      <c r="O578" s="224"/>
      <c r="P578" s="224"/>
      <c r="Q578" s="224"/>
      <c r="R578" s="224"/>
      <c r="S578" s="224"/>
      <c r="T578" s="224"/>
      <c r="U578" s="224"/>
      <c r="V578" s="224"/>
      <c r="W578" s="224"/>
    </row>
    <row r="579" spans="7:23" s="225" customFormat="1">
      <c r="G579" s="224"/>
      <c r="H579" s="224"/>
      <c r="I579" s="224"/>
      <c r="J579" s="224"/>
      <c r="K579" s="224"/>
      <c r="L579" s="224"/>
      <c r="M579" s="224"/>
      <c r="N579" s="224"/>
      <c r="O579" s="224"/>
      <c r="P579" s="224"/>
      <c r="Q579" s="224"/>
      <c r="R579" s="224"/>
      <c r="S579" s="224"/>
      <c r="T579" s="224"/>
      <c r="U579" s="224"/>
      <c r="V579" s="224"/>
      <c r="W579" s="224"/>
    </row>
    <row r="580" spans="7:23" s="225" customFormat="1">
      <c r="G580" s="224"/>
      <c r="H580" s="224"/>
      <c r="I580" s="224"/>
      <c r="J580" s="224"/>
      <c r="K580" s="224"/>
      <c r="L580" s="224"/>
      <c r="M580" s="224"/>
      <c r="N580" s="224"/>
      <c r="O580" s="224"/>
      <c r="P580" s="224"/>
      <c r="Q580" s="224"/>
      <c r="R580" s="224"/>
      <c r="S580" s="224"/>
      <c r="T580" s="224"/>
      <c r="U580" s="224"/>
      <c r="V580" s="224"/>
      <c r="W580" s="224"/>
    </row>
    <row r="581" spans="7:23" s="225" customFormat="1">
      <c r="G581" s="224"/>
      <c r="H581" s="224"/>
      <c r="I581" s="224"/>
      <c r="J581" s="224"/>
      <c r="K581" s="224"/>
      <c r="L581" s="224"/>
      <c r="M581" s="224"/>
      <c r="N581" s="224"/>
      <c r="O581" s="224"/>
      <c r="P581" s="224"/>
      <c r="Q581" s="224"/>
      <c r="R581" s="224"/>
      <c r="S581" s="224"/>
      <c r="T581" s="224"/>
      <c r="U581" s="224"/>
      <c r="V581" s="224"/>
      <c r="W581" s="224"/>
    </row>
    <row r="582" spans="7:23" s="225" customFormat="1">
      <c r="G582" s="224"/>
      <c r="H582" s="224"/>
      <c r="I582" s="224"/>
      <c r="J582" s="224"/>
      <c r="K582" s="224"/>
      <c r="L582" s="224"/>
      <c r="M582" s="224"/>
      <c r="N582" s="224"/>
      <c r="O582" s="224"/>
      <c r="P582" s="224"/>
      <c r="Q582" s="224"/>
      <c r="R582" s="224"/>
      <c r="S582" s="224"/>
      <c r="T582" s="224"/>
      <c r="U582" s="224"/>
      <c r="V582" s="224"/>
      <c r="W582" s="224"/>
    </row>
    <row r="583" spans="7:23" s="225" customFormat="1">
      <c r="G583" s="224"/>
      <c r="H583" s="224"/>
      <c r="I583" s="224"/>
      <c r="J583" s="224"/>
      <c r="K583" s="224"/>
      <c r="L583" s="224"/>
      <c r="M583" s="224"/>
      <c r="N583" s="224"/>
      <c r="O583" s="224"/>
      <c r="P583" s="224"/>
      <c r="Q583" s="224"/>
      <c r="R583" s="224"/>
      <c r="S583" s="224"/>
      <c r="T583" s="224"/>
      <c r="U583" s="224"/>
      <c r="V583" s="224"/>
      <c r="W583" s="224"/>
    </row>
    <row r="584" spans="7:23" s="225" customFormat="1">
      <c r="G584" s="224"/>
      <c r="H584" s="224"/>
      <c r="I584" s="224"/>
      <c r="J584" s="224"/>
      <c r="K584" s="224"/>
      <c r="L584" s="224"/>
      <c r="M584" s="224"/>
      <c r="N584" s="224"/>
      <c r="O584" s="224"/>
      <c r="P584" s="224"/>
      <c r="Q584" s="224"/>
      <c r="R584" s="224"/>
      <c r="S584" s="224"/>
      <c r="T584" s="224"/>
      <c r="U584" s="224"/>
      <c r="V584" s="224"/>
      <c r="W584" s="224"/>
    </row>
    <row r="585" spans="7:23" s="225" customFormat="1">
      <c r="G585" s="224"/>
      <c r="H585" s="224"/>
      <c r="I585" s="224"/>
      <c r="J585" s="224"/>
      <c r="K585" s="224"/>
      <c r="L585" s="224"/>
      <c r="M585" s="224"/>
      <c r="N585" s="224"/>
      <c r="O585" s="224"/>
      <c r="P585" s="224"/>
      <c r="Q585" s="224"/>
      <c r="R585" s="224"/>
      <c r="S585" s="224"/>
      <c r="T585" s="224"/>
      <c r="U585" s="224"/>
      <c r="V585" s="224"/>
      <c r="W585" s="224"/>
    </row>
    <row r="586" spans="7:23" s="225" customFormat="1">
      <c r="G586" s="224"/>
      <c r="H586" s="224"/>
      <c r="I586" s="224"/>
      <c r="J586" s="224"/>
      <c r="K586" s="224"/>
      <c r="L586" s="224"/>
      <c r="M586" s="224"/>
      <c r="N586" s="224"/>
      <c r="O586" s="224"/>
      <c r="P586" s="224"/>
      <c r="Q586" s="224"/>
      <c r="R586" s="224"/>
      <c r="S586" s="224"/>
      <c r="T586" s="224"/>
      <c r="U586" s="224"/>
      <c r="V586" s="224"/>
      <c r="W586" s="224"/>
    </row>
    <row r="587" spans="7:23" s="225" customFormat="1">
      <c r="G587" s="224"/>
      <c r="H587" s="224"/>
      <c r="I587" s="224"/>
      <c r="J587" s="224"/>
      <c r="K587" s="224"/>
      <c r="L587" s="224"/>
      <c r="M587" s="224"/>
      <c r="N587" s="224"/>
      <c r="O587" s="224"/>
      <c r="P587" s="224"/>
      <c r="Q587" s="224"/>
      <c r="R587" s="224"/>
      <c r="S587" s="224"/>
      <c r="T587" s="224"/>
      <c r="U587" s="224"/>
      <c r="V587" s="224"/>
      <c r="W587" s="224"/>
    </row>
    <row r="588" spans="7:23" s="225" customFormat="1">
      <c r="G588" s="224"/>
      <c r="H588" s="224"/>
      <c r="I588" s="224"/>
      <c r="J588" s="224"/>
      <c r="K588" s="224"/>
      <c r="L588" s="224"/>
      <c r="M588" s="224"/>
      <c r="N588" s="224"/>
      <c r="O588" s="224"/>
      <c r="P588" s="224"/>
      <c r="Q588" s="224"/>
      <c r="R588" s="224"/>
      <c r="S588" s="224"/>
      <c r="T588" s="224"/>
      <c r="U588" s="224"/>
      <c r="V588" s="224"/>
      <c r="W588" s="224"/>
    </row>
    <row r="589" spans="7:23" s="225" customFormat="1">
      <c r="G589" s="224"/>
      <c r="H589" s="224"/>
      <c r="I589" s="224"/>
      <c r="J589" s="224"/>
      <c r="K589" s="224"/>
      <c r="L589" s="224"/>
      <c r="M589" s="224"/>
      <c r="N589" s="224"/>
      <c r="O589" s="224"/>
      <c r="P589" s="224"/>
      <c r="Q589" s="224"/>
      <c r="R589" s="224"/>
      <c r="S589" s="224"/>
      <c r="T589" s="224"/>
      <c r="U589" s="224"/>
      <c r="V589" s="224"/>
      <c r="W589" s="224"/>
    </row>
    <row r="590" spans="7:23" s="225" customFormat="1">
      <c r="G590" s="224"/>
      <c r="H590" s="224"/>
      <c r="I590" s="224"/>
      <c r="J590" s="224"/>
      <c r="K590" s="224"/>
      <c r="L590" s="224"/>
      <c r="M590" s="224"/>
      <c r="N590" s="224"/>
      <c r="O590" s="224"/>
      <c r="P590" s="224"/>
      <c r="Q590" s="224"/>
      <c r="R590" s="224"/>
      <c r="S590" s="224"/>
      <c r="T590" s="224"/>
      <c r="U590" s="224"/>
      <c r="V590" s="224"/>
      <c r="W590" s="224"/>
    </row>
    <row r="591" spans="7:23" s="225" customFormat="1">
      <c r="G591" s="224"/>
      <c r="H591" s="224"/>
      <c r="I591" s="224"/>
      <c r="J591" s="224"/>
      <c r="K591" s="224"/>
      <c r="L591" s="224"/>
      <c r="M591" s="224"/>
      <c r="N591" s="224"/>
      <c r="O591" s="224"/>
      <c r="P591" s="224"/>
      <c r="Q591" s="224"/>
      <c r="R591" s="224"/>
      <c r="S591" s="224"/>
      <c r="T591" s="224"/>
      <c r="U591" s="224"/>
      <c r="V591" s="224"/>
      <c r="W591" s="224"/>
    </row>
    <row r="592" spans="7:23" s="225" customFormat="1">
      <c r="G592" s="224"/>
      <c r="H592" s="224"/>
      <c r="I592" s="224"/>
      <c r="J592" s="224"/>
      <c r="K592" s="224"/>
      <c r="L592" s="224"/>
      <c r="M592" s="224"/>
      <c r="N592" s="224"/>
      <c r="O592" s="224"/>
      <c r="P592" s="224"/>
      <c r="Q592" s="224"/>
      <c r="R592" s="224"/>
      <c r="S592" s="224"/>
      <c r="T592" s="224"/>
      <c r="U592" s="224"/>
      <c r="V592" s="224"/>
      <c r="W592" s="224"/>
    </row>
    <row r="593" spans="7:23" s="225" customFormat="1">
      <c r="G593" s="224"/>
      <c r="H593" s="224"/>
      <c r="I593" s="224"/>
      <c r="J593" s="224"/>
      <c r="K593" s="224"/>
      <c r="L593" s="224"/>
      <c r="M593" s="224"/>
      <c r="N593" s="224"/>
      <c r="O593" s="224"/>
      <c r="P593" s="224"/>
      <c r="Q593" s="224"/>
      <c r="R593" s="224"/>
      <c r="S593" s="224"/>
      <c r="T593" s="224"/>
      <c r="U593" s="224"/>
      <c r="V593" s="224"/>
      <c r="W593" s="224"/>
    </row>
    <row r="594" spans="7:23" s="225" customFormat="1">
      <c r="G594" s="224"/>
      <c r="H594" s="224"/>
      <c r="I594" s="224"/>
      <c r="J594" s="224"/>
      <c r="K594" s="224"/>
      <c r="L594" s="224"/>
      <c r="M594" s="224"/>
      <c r="N594" s="224"/>
      <c r="O594" s="224"/>
      <c r="P594" s="224"/>
      <c r="Q594" s="224"/>
      <c r="R594" s="224"/>
      <c r="S594" s="224"/>
      <c r="T594" s="224"/>
      <c r="U594" s="224"/>
      <c r="V594" s="224"/>
      <c r="W594" s="224"/>
    </row>
    <row r="595" spans="7:23" s="225" customFormat="1">
      <c r="G595" s="224"/>
      <c r="H595" s="224"/>
      <c r="I595" s="224"/>
      <c r="J595" s="224"/>
      <c r="K595" s="224"/>
      <c r="L595" s="224"/>
      <c r="M595" s="224"/>
      <c r="N595" s="224"/>
      <c r="O595" s="224"/>
      <c r="P595" s="224"/>
      <c r="Q595" s="224"/>
      <c r="R595" s="224"/>
      <c r="S595" s="224"/>
      <c r="T595" s="224"/>
      <c r="U595" s="224"/>
      <c r="V595" s="224"/>
      <c r="W595" s="224"/>
    </row>
    <row r="596" spans="7:23" s="225" customFormat="1">
      <c r="G596" s="224"/>
      <c r="H596" s="224"/>
      <c r="I596" s="224"/>
      <c r="J596" s="224"/>
      <c r="K596" s="224"/>
      <c r="L596" s="224"/>
      <c r="M596" s="224"/>
      <c r="N596" s="224"/>
      <c r="O596" s="224"/>
      <c r="P596" s="224"/>
      <c r="Q596" s="224"/>
      <c r="R596" s="224"/>
      <c r="S596" s="224"/>
      <c r="T596" s="224"/>
      <c r="U596" s="224"/>
      <c r="V596" s="224"/>
      <c r="W596" s="224"/>
    </row>
    <row r="597" spans="7:23" s="225" customFormat="1">
      <c r="G597" s="224"/>
      <c r="H597" s="224"/>
      <c r="I597" s="224"/>
      <c r="J597" s="224"/>
      <c r="K597" s="224"/>
      <c r="L597" s="224"/>
      <c r="M597" s="224"/>
      <c r="N597" s="224"/>
      <c r="O597" s="224"/>
      <c r="P597" s="224"/>
      <c r="Q597" s="224"/>
      <c r="R597" s="224"/>
      <c r="S597" s="224"/>
      <c r="T597" s="224"/>
      <c r="U597" s="224"/>
      <c r="V597" s="224"/>
      <c r="W597" s="224"/>
    </row>
    <row r="598" spans="7:23" s="225" customFormat="1">
      <c r="G598" s="224"/>
      <c r="H598" s="224"/>
      <c r="I598" s="224"/>
      <c r="J598" s="224"/>
      <c r="K598" s="224"/>
      <c r="L598" s="224"/>
      <c r="M598" s="224"/>
      <c r="N598" s="224"/>
      <c r="O598" s="224"/>
      <c r="P598" s="224"/>
      <c r="Q598" s="224"/>
      <c r="R598" s="224"/>
      <c r="S598" s="224"/>
      <c r="T598" s="224"/>
      <c r="U598" s="224"/>
      <c r="V598" s="224"/>
      <c r="W598" s="224"/>
    </row>
    <row r="599" spans="7:23" s="225" customFormat="1">
      <c r="G599" s="224"/>
      <c r="H599" s="224"/>
      <c r="I599" s="224"/>
      <c r="J599" s="224"/>
      <c r="K599" s="224"/>
      <c r="L599" s="224"/>
      <c r="M599" s="224"/>
      <c r="N599" s="224"/>
      <c r="O599" s="224"/>
      <c r="P599" s="224"/>
      <c r="Q599" s="224"/>
      <c r="R599" s="224"/>
      <c r="S599" s="224"/>
      <c r="T599" s="224"/>
      <c r="U599" s="224"/>
      <c r="V599" s="224"/>
      <c r="W599" s="224"/>
    </row>
    <row r="600" spans="7:23" s="225" customFormat="1">
      <c r="G600" s="224"/>
      <c r="H600" s="224"/>
      <c r="I600" s="224"/>
      <c r="J600" s="224"/>
      <c r="K600" s="224"/>
      <c r="L600" s="224"/>
      <c r="M600" s="224"/>
      <c r="N600" s="224"/>
      <c r="O600" s="224"/>
      <c r="P600" s="224"/>
      <c r="Q600" s="224"/>
      <c r="R600" s="224"/>
      <c r="S600" s="224"/>
      <c r="T600" s="224"/>
      <c r="U600" s="224"/>
      <c r="V600" s="224"/>
      <c r="W600" s="224"/>
    </row>
    <row r="601" spans="7:23" s="225" customFormat="1">
      <c r="G601" s="224"/>
      <c r="H601" s="224"/>
      <c r="I601" s="224"/>
      <c r="J601" s="224"/>
      <c r="K601" s="224"/>
      <c r="L601" s="224"/>
      <c r="M601" s="224"/>
      <c r="N601" s="224"/>
      <c r="O601" s="224"/>
      <c r="P601" s="224"/>
      <c r="Q601" s="224"/>
      <c r="R601" s="224"/>
      <c r="S601" s="224"/>
      <c r="T601" s="224"/>
      <c r="U601" s="224"/>
      <c r="V601" s="224"/>
      <c r="W601" s="224"/>
    </row>
    <row r="602" spans="7:23" s="225" customFormat="1">
      <c r="G602" s="224"/>
      <c r="H602" s="224"/>
      <c r="I602" s="224"/>
      <c r="J602" s="224"/>
      <c r="K602" s="224"/>
      <c r="L602" s="224"/>
      <c r="M602" s="224"/>
      <c r="N602" s="224"/>
      <c r="O602" s="224"/>
      <c r="P602" s="224"/>
      <c r="Q602" s="224"/>
      <c r="R602" s="224"/>
      <c r="S602" s="224"/>
      <c r="T602" s="224"/>
      <c r="U602" s="224"/>
      <c r="V602" s="224"/>
      <c r="W602" s="224"/>
    </row>
    <row r="603" spans="7:23" s="225" customFormat="1">
      <c r="G603" s="224"/>
      <c r="H603" s="224"/>
      <c r="I603" s="224"/>
      <c r="J603" s="224"/>
      <c r="K603" s="224"/>
      <c r="L603" s="224"/>
      <c r="M603" s="224"/>
      <c r="N603" s="224"/>
      <c r="O603" s="224"/>
      <c r="P603" s="224"/>
      <c r="Q603" s="224"/>
      <c r="R603" s="224"/>
      <c r="S603" s="224"/>
      <c r="T603" s="224"/>
      <c r="U603" s="224"/>
      <c r="V603" s="224"/>
      <c r="W603" s="224"/>
    </row>
    <row r="604" spans="7:23" s="225" customFormat="1">
      <c r="G604" s="224"/>
      <c r="H604" s="224"/>
      <c r="I604" s="224"/>
      <c r="J604" s="224"/>
      <c r="K604" s="224"/>
      <c r="L604" s="224"/>
      <c r="M604" s="224"/>
      <c r="N604" s="224"/>
      <c r="O604" s="224"/>
      <c r="P604" s="224"/>
      <c r="Q604" s="224"/>
      <c r="R604" s="224"/>
      <c r="S604" s="224"/>
      <c r="T604" s="224"/>
      <c r="U604" s="224"/>
      <c r="V604" s="224"/>
      <c r="W604" s="224"/>
    </row>
    <row r="605" spans="7:23" s="225" customFormat="1">
      <c r="G605" s="224"/>
      <c r="H605" s="224"/>
      <c r="I605" s="224"/>
      <c r="J605" s="224"/>
      <c r="K605" s="224"/>
      <c r="L605" s="224"/>
      <c r="M605" s="224"/>
      <c r="N605" s="224"/>
      <c r="O605" s="224"/>
      <c r="P605" s="224"/>
      <c r="Q605" s="224"/>
      <c r="R605" s="224"/>
      <c r="S605" s="224"/>
      <c r="T605" s="224"/>
      <c r="U605" s="224"/>
      <c r="V605" s="224"/>
      <c r="W605" s="224"/>
    </row>
    <row r="606" spans="7:23" s="225" customFormat="1">
      <c r="G606" s="224"/>
      <c r="H606" s="224"/>
      <c r="I606" s="224"/>
      <c r="J606" s="224"/>
      <c r="K606" s="224"/>
      <c r="L606" s="224"/>
      <c r="M606" s="224"/>
      <c r="N606" s="224"/>
      <c r="O606" s="224"/>
      <c r="P606" s="224"/>
      <c r="Q606" s="224"/>
      <c r="R606" s="224"/>
      <c r="S606" s="224"/>
      <c r="T606" s="224"/>
      <c r="U606" s="224"/>
      <c r="V606" s="224"/>
      <c r="W606" s="224"/>
    </row>
    <row r="607" spans="7:23" s="225" customFormat="1">
      <c r="G607" s="224"/>
      <c r="H607" s="224"/>
      <c r="I607" s="224"/>
      <c r="J607" s="224"/>
      <c r="K607" s="224"/>
      <c r="L607" s="224"/>
      <c r="M607" s="224"/>
      <c r="N607" s="224"/>
      <c r="O607" s="224"/>
      <c r="P607" s="224"/>
      <c r="Q607" s="224"/>
      <c r="R607" s="224"/>
      <c r="S607" s="224"/>
      <c r="T607" s="224"/>
      <c r="U607" s="224"/>
      <c r="V607" s="224"/>
      <c r="W607" s="224"/>
    </row>
    <row r="608" spans="7:23" s="225" customFormat="1">
      <c r="G608" s="224"/>
      <c r="H608" s="224"/>
      <c r="I608" s="224"/>
      <c r="J608" s="224"/>
      <c r="K608" s="224"/>
      <c r="L608" s="224"/>
      <c r="M608" s="224"/>
      <c r="N608" s="224"/>
      <c r="O608" s="224"/>
      <c r="P608" s="224"/>
      <c r="Q608" s="224"/>
      <c r="R608" s="224"/>
      <c r="S608" s="224"/>
      <c r="T608" s="224"/>
      <c r="U608" s="224"/>
      <c r="V608" s="224"/>
      <c r="W608" s="224"/>
    </row>
    <row r="609" spans="7:23" s="225" customFormat="1">
      <c r="G609" s="224"/>
      <c r="H609" s="224"/>
      <c r="I609" s="224"/>
      <c r="J609" s="224"/>
      <c r="K609" s="224"/>
      <c r="L609" s="224"/>
      <c r="M609" s="224"/>
      <c r="N609" s="224"/>
      <c r="O609" s="224"/>
      <c r="P609" s="224"/>
      <c r="Q609" s="224"/>
      <c r="R609" s="224"/>
      <c r="S609" s="224"/>
      <c r="T609" s="224"/>
      <c r="U609" s="224"/>
      <c r="V609" s="224"/>
      <c r="W609" s="224"/>
    </row>
    <row r="610" spans="7:23" s="225" customFormat="1">
      <c r="G610" s="224"/>
      <c r="H610" s="224"/>
      <c r="I610" s="224"/>
      <c r="J610" s="224"/>
      <c r="K610" s="224"/>
      <c r="L610" s="224"/>
      <c r="M610" s="224"/>
      <c r="N610" s="224"/>
      <c r="O610" s="224"/>
      <c r="P610" s="224"/>
      <c r="Q610" s="224"/>
      <c r="R610" s="224"/>
      <c r="S610" s="224"/>
      <c r="T610" s="224"/>
      <c r="U610" s="224"/>
      <c r="V610" s="224"/>
      <c r="W610" s="224"/>
    </row>
    <row r="611" spans="7:23" s="225" customFormat="1">
      <c r="G611" s="224"/>
      <c r="H611" s="224"/>
      <c r="I611" s="224"/>
      <c r="J611" s="224"/>
      <c r="K611" s="224"/>
      <c r="L611" s="224"/>
      <c r="M611" s="224"/>
      <c r="N611" s="224"/>
      <c r="O611" s="224"/>
      <c r="P611" s="224"/>
      <c r="Q611" s="224"/>
      <c r="R611" s="224"/>
      <c r="S611" s="224"/>
      <c r="T611" s="224"/>
      <c r="U611" s="224"/>
      <c r="V611" s="224"/>
      <c r="W611" s="224"/>
    </row>
    <row r="612" spans="7:23" s="225" customFormat="1">
      <c r="G612" s="224"/>
      <c r="H612" s="224"/>
      <c r="I612" s="224"/>
      <c r="J612" s="224"/>
      <c r="K612" s="224"/>
      <c r="L612" s="224"/>
      <c r="M612" s="224"/>
      <c r="N612" s="224"/>
      <c r="O612" s="224"/>
      <c r="P612" s="224"/>
      <c r="Q612" s="224"/>
      <c r="R612" s="224"/>
      <c r="S612" s="224"/>
      <c r="T612" s="224"/>
      <c r="U612" s="224"/>
      <c r="V612" s="224"/>
      <c r="W612" s="224"/>
    </row>
    <row r="613" spans="7:23" s="225" customFormat="1">
      <c r="G613" s="224"/>
      <c r="H613" s="224"/>
      <c r="I613" s="224"/>
      <c r="J613" s="224"/>
      <c r="K613" s="224"/>
      <c r="L613" s="224"/>
      <c r="M613" s="224"/>
      <c r="N613" s="224"/>
      <c r="O613" s="224"/>
      <c r="P613" s="224"/>
      <c r="Q613" s="224"/>
      <c r="R613" s="224"/>
      <c r="S613" s="224"/>
      <c r="T613" s="224"/>
      <c r="U613" s="224"/>
      <c r="V613" s="224"/>
      <c r="W613" s="224"/>
    </row>
    <row r="614" spans="7:23" s="225" customFormat="1">
      <c r="G614" s="224"/>
      <c r="H614" s="224"/>
      <c r="I614" s="224"/>
      <c r="J614" s="224"/>
      <c r="K614" s="224"/>
      <c r="L614" s="224"/>
      <c r="M614" s="224"/>
      <c r="N614" s="224"/>
      <c r="O614" s="224"/>
      <c r="P614" s="224"/>
      <c r="Q614" s="224"/>
      <c r="R614" s="224"/>
      <c r="S614" s="224"/>
      <c r="T614" s="224"/>
      <c r="U614" s="224"/>
      <c r="V614" s="224"/>
      <c r="W614" s="224"/>
    </row>
    <row r="615" spans="7:23" s="225" customFormat="1">
      <c r="G615" s="224"/>
      <c r="H615" s="224"/>
      <c r="I615" s="224"/>
      <c r="J615" s="224"/>
      <c r="K615" s="224"/>
      <c r="L615" s="224"/>
      <c r="M615" s="224"/>
      <c r="N615" s="224"/>
      <c r="O615" s="224"/>
      <c r="P615" s="224"/>
      <c r="Q615" s="224"/>
      <c r="R615" s="224"/>
      <c r="S615" s="224"/>
      <c r="T615" s="224"/>
      <c r="U615" s="224"/>
      <c r="V615" s="224"/>
      <c r="W615" s="224"/>
    </row>
    <row r="616" spans="7:23" s="225" customFormat="1">
      <c r="G616" s="224"/>
      <c r="H616" s="224"/>
      <c r="I616" s="224"/>
      <c r="J616" s="224"/>
      <c r="K616" s="224"/>
      <c r="L616" s="224"/>
      <c r="M616" s="224"/>
      <c r="N616" s="224"/>
      <c r="O616" s="224"/>
      <c r="P616" s="224"/>
      <c r="Q616" s="224"/>
      <c r="R616" s="224"/>
      <c r="S616" s="224"/>
      <c r="T616" s="224"/>
      <c r="U616" s="224"/>
      <c r="V616" s="224"/>
      <c r="W616" s="224"/>
    </row>
    <row r="617" spans="7:23" s="225" customFormat="1">
      <c r="G617" s="224"/>
      <c r="H617" s="224"/>
      <c r="I617" s="224"/>
      <c r="J617" s="224"/>
      <c r="K617" s="224"/>
      <c r="L617" s="224"/>
      <c r="M617" s="224"/>
      <c r="N617" s="224"/>
      <c r="O617" s="224"/>
      <c r="P617" s="224"/>
      <c r="Q617" s="224"/>
      <c r="R617" s="224"/>
      <c r="S617" s="224"/>
      <c r="T617" s="224"/>
      <c r="U617" s="224"/>
      <c r="V617" s="224"/>
      <c r="W617" s="224"/>
    </row>
    <row r="618" spans="7:23" s="225" customFormat="1">
      <c r="G618" s="224"/>
      <c r="H618" s="224"/>
      <c r="I618" s="224"/>
      <c r="J618" s="224"/>
      <c r="K618" s="224"/>
      <c r="L618" s="224"/>
      <c r="M618" s="224"/>
      <c r="N618" s="224"/>
      <c r="O618" s="224"/>
      <c r="P618" s="224"/>
      <c r="Q618" s="224"/>
      <c r="R618" s="224"/>
      <c r="S618" s="224"/>
      <c r="T618" s="224"/>
      <c r="U618" s="224"/>
      <c r="V618" s="224"/>
      <c r="W618" s="224"/>
    </row>
    <row r="619" spans="7:23" s="225" customFormat="1">
      <c r="G619" s="224"/>
      <c r="H619" s="224"/>
      <c r="I619" s="224"/>
      <c r="J619" s="224"/>
      <c r="K619" s="224"/>
      <c r="L619" s="224"/>
      <c r="M619" s="224"/>
      <c r="N619" s="224"/>
      <c r="O619" s="224"/>
      <c r="P619" s="224"/>
      <c r="Q619" s="224"/>
      <c r="R619" s="224"/>
      <c r="S619" s="224"/>
      <c r="T619" s="224"/>
      <c r="U619" s="224"/>
      <c r="V619" s="224"/>
      <c r="W619" s="224"/>
    </row>
    <row r="620" spans="7:23" s="225" customFormat="1">
      <c r="G620" s="224"/>
      <c r="H620" s="224"/>
      <c r="I620" s="224"/>
      <c r="J620" s="224"/>
      <c r="K620" s="224"/>
      <c r="L620" s="224"/>
      <c r="M620" s="224"/>
      <c r="N620" s="224"/>
      <c r="O620" s="224"/>
      <c r="P620" s="224"/>
      <c r="Q620" s="224"/>
      <c r="R620" s="224"/>
      <c r="S620" s="224"/>
      <c r="T620" s="224"/>
      <c r="U620" s="224"/>
      <c r="V620" s="224"/>
      <c r="W620" s="224"/>
    </row>
    <row r="621" spans="7:23" s="225" customFormat="1">
      <c r="G621" s="224"/>
      <c r="H621" s="224"/>
      <c r="I621" s="224"/>
      <c r="J621" s="224"/>
      <c r="K621" s="224"/>
      <c r="L621" s="224"/>
      <c r="M621" s="224"/>
      <c r="N621" s="224"/>
      <c r="O621" s="224"/>
      <c r="P621" s="224"/>
      <c r="Q621" s="224"/>
      <c r="R621" s="224"/>
      <c r="S621" s="224"/>
      <c r="T621" s="224"/>
      <c r="U621" s="224"/>
      <c r="V621" s="224"/>
      <c r="W621" s="224"/>
    </row>
    <row r="622" spans="7:23" s="225" customFormat="1">
      <c r="G622" s="224"/>
      <c r="H622" s="224"/>
      <c r="I622" s="224"/>
      <c r="J622" s="224"/>
      <c r="K622" s="224"/>
      <c r="L622" s="224"/>
      <c r="M622" s="224"/>
      <c r="N622" s="224"/>
      <c r="O622" s="224"/>
      <c r="P622" s="224"/>
      <c r="Q622" s="224"/>
      <c r="R622" s="224"/>
      <c r="S622" s="224"/>
      <c r="T622" s="224"/>
      <c r="U622" s="224"/>
      <c r="V622" s="224"/>
      <c r="W622" s="224"/>
    </row>
    <row r="623" spans="7:23" s="225" customFormat="1">
      <c r="G623" s="224"/>
      <c r="H623" s="224"/>
      <c r="I623" s="224"/>
      <c r="J623" s="224"/>
      <c r="K623" s="224"/>
      <c r="L623" s="224"/>
      <c r="M623" s="224"/>
      <c r="N623" s="224"/>
      <c r="O623" s="224"/>
      <c r="P623" s="224"/>
      <c r="Q623" s="224"/>
      <c r="R623" s="224"/>
      <c r="S623" s="224"/>
      <c r="T623" s="224"/>
      <c r="U623" s="224"/>
      <c r="V623" s="224"/>
      <c r="W623" s="224"/>
    </row>
    <row r="624" spans="7:23" s="225" customFormat="1">
      <c r="G624" s="224"/>
      <c r="H624" s="224"/>
      <c r="I624" s="224"/>
      <c r="J624" s="224"/>
      <c r="K624" s="224"/>
      <c r="L624" s="224"/>
      <c r="M624" s="224"/>
      <c r="N624" s="224"/>
      <c r="O624" s="224"/>
      <c r="P624" s="224"/>
      <c r="Q624" s="224"/>
      <c r="R624" s="224"/>
      <c r="S624" s="224"/>
      <c r="T624" s="224"/>
      <c r="U624" s="224"/>
      <c r="V624" s="224"/>
      <c r="W624" s="224"/>
    </row>
    <row r="625" spans="7:23" s="225" customFormat="1">
      <c r="G625" s="224"/>
      <c r="H625" s="224"/>
      <c r="I625" s="224"/>
      <c r="J625" s="224"/>
      <c r="K625" s="224"/>
      <c r="L625" s="224"/>
      <c r="M625" s="224"/>
      <c r="N625" s="224"/>
      <c r="O625" s="224"/>
      <c r="P625" s="224"/>
      <c r="Q625" s="224"/>
      <c r="R625" s="224"/>
      <c r="S625" s="224"/>
      <c r="T625" s="224"/>
      <c r="U625" s="224"/>
      <c r="V625" s="224"/>
      <c r="W625" s="224"/>
    </row>
    <row r="626" spans="7:23" s="225" customFormat="1">
      <c r="G626" s="224"/>
      <c r="H626" s="224"/>
      <c r="I626" s="224"/>
      <c r="J626" s="224"/>
      <c r="K626" s="224"/>
      <c r="L626" s="224"/>
      <c r="M626" s="224"/>
      <c r="N626" s="224"/>
      <c r="O626" s="224"/>
      <c r="P626" s="224"/>
      <c r="Q626" s="224"/>
      <c r="R626" s="224"/>
      <c r="S626" s="224"/>
      <c r="T626" s="224"/>
      <c r="U626" s="224"/>
      <c r="V626" s="224"/>
      <c r="W626" s="224"/>
    </row>
    <row r="627" spans="7:23" s="225" customFormat="1">
      <c r="G627" s="224"/>
      <c r="H627" s="224"/>
      <c r="I627" s="224"/>
      <c r="J627" s="224"/>
      <c r="K627" s="224"/>
      <c r="L627" s="224"/>
      <c r="M627" s="224"/>
      <c r="N627" s="224"/>
      <c r="O627" s="224"/>
      <c r="P627" s="224"/>
      <c r="Q627" s="224"/>
      <c r="R627" s="224"/>
      <c r="S627" s="224"/>
      <c r="T627" s="224"/>
      <c r="U627" s="224"/>
      <c r="V627" s="224"/>
      <c r="W627" s="224"/>
    </row>
    <row r="628" spans="7:23" s="225" customFormat="1">
      <c r="G628" s="224"/>
      <c r="H628" s="224"/>
      <c r="I628" s="224"/>
      <c r="J628" s="224"/>
      <c r="K628" s="224"/>
      <c r="L628" s="224"/>
      <c r="M628" s="224"/>
      <c r="N628" s="224"/>
      <c r="O628" s="224"/>
      <c r="P628" s="224"/>
      <c r="Q628" s="224"/>
      <c r="R628" s="224"/>
      <c r="S628" s="224"/>
      <c r="T628" s="224"/>
      <c r="U628" s="224"/>
      <c r="V628" s="224"/>
      <c r="W628" s="224"/>
    </row>
    <row r="629" spans="7:23" s="225" customFormat="1">
      <c r="G629" s="224"/>
      <c r="H629" s="224"/>
      <c r="I629" s="224"/>
      <c r="J629" s="224"/>
      <c r="K629" s="224"/>
      <c r="L629" s="224"/>
      <c r="M629" s="224"/>
      <c r="N629" s="224"/>
      <c r="O629" s="224"/>
      <c r="P629" s="224"/>
      <c r="Q629" s="224"/>
      <c r="R629" s="224"/>
      <c r="S629" s="224"/>
      <c r="T629" s="224"/>
      <c r="U629" s="224"/>
      <c r="V629" s="224"/>
      <c r="W629" s="224"/>
    </row>
    <row r="630" spans="7:23" s="225" customFormat="1">
      <c r="G630" s="224"/>
      <c r="H630" s="224"/>
      <c r="I630" s="224"/>
      <c r="J630" s="224"/>
      <c r="K630" s="224"/>
      <c r="L630" s="224"/>
      <c r="M630" s="224"/>
      <c r="N630" s="224"/>
      <c r="O630" s="224"/>
      <c r="P630" s="224"/>
      <c r="Q630" s="224"/>
      <c r="R630" s="224"/>
      <c r="S630" s="224"/>
      <c r="T630" s="224"/>
      <c r="U630" s="224"/>
      <c r="V630" s="224"/>
      <c r="W630" s="224"/>
    </row>
    <row r="631" spans="7:23" s="225" customFormat="1">
      <c r="G631" s="224"/>
      <c r="H631" s="224"/>
      <c r="I631" s="224"/>
      <c r="J631" s="224"/>
      <c r="K631" s="224"/>
      <c r="L631" s="224"/>
      <c r="M631" s="224"/>
      <c r="N631" s="224"/>
      <c r="O631" s="224"/>
      <c r="P631" s="224"/>
      <c r="Q631" s="224"/>
      <c r="R631" s="224"/>
      <c r="S631" s="224"/>
      <c r="T631" s="224"/>
      <c r="U631" s="224"/>
      <c r="V631" s="224"/>
      <c r="W631" s="224"/>
    </row>
    <row r="632" spans="7:23" s="225" customFormat="1">
      <c r="G632" s="224"/>
      <c r="H632" s="224"/>
      <c r="I632" s="224"/>
      <c r="J632" s="224"/>
      <c r="K632" s="224"/>
      <c r="L632" s="224"/>
      <c r="M632" s="224"/>
      <c r="N632" s="224"/>
      <c r="O632" s="224"/>
      <c r="P632" s="224"/>
      <c r="Q632" s="224"/>
      <c r="R632" s="224"/>
      <c r="S632" s="224"/>
      <c r="T632" s="224"/>
      <c r="U632" s="224"/>
      <c r="V632" s="224"/>
      <c r="W632" s="224"/>
    </row>
    <row r="633" spans="7:23" s="225" customFormat="1">
      <c r="G633" s="224"/>
      <c r="H633" s="224"/>
      <c r="I633" s="224"/>
      <c r="J633" s="224"/>
      <c r="K633" s="224"/>
      <c r="L633" s="224"/>
      <c r="M633" s="224"/>
      <c r="N633" s="224"/>
      <c r="O633" s="224"/>
      <c r="P633" s="224"/>
      <c r="Q633" s="224"/>
      <c r="R633" s="224"/>
      <c r="S633" s="224"/>
      <c r="T633" s="224"/>
      <c r="U633" s="224"/>
      <c r="V633" s="224"/>
      <c r="W633" s="224"/>
    </row>
    <row r="634" spans="7:23" s="225" customFormat="1">
      <c r="G634" s="224"/>
      <c r="H634" s="224"/>
      <c r="I634" s="224"/>
      <c r="J634" s="224"/>
      <c r="K634" s="224"/>
      <c r="L634" s="224"/>
      <c r="M634" s="224"/>
      <c r="N634" s="224"/>
      <c r="O634" s="224"/>
      <c r="P634" s="224"/>
      <c r="Q634" s="224"/>
      <c r="R634" s="224"/>
      <c r="S634" s="224"/>
      <c r="T634" s="224"/>
      <c r="U634" s="224"/>
      <c r="V634" s="224"/>
      <c r="W634" s="224"/>
    </row>
    <row r="635" spans="7:23" s="225" customFormat="1">
      <c r="G635" s="224"/>
      <c r="H635" s="224"/>
      <c r="I635" s="224"/>
      <c r="J635" s="224"/>
      <c r="K635" s="224"/>
      <c r="L635" s="224"/>
      <c r="M635" s="224"/>
      <c r="N635" s="224"/>
      <c r="O635" s="224"/>
      <c r="P635" s="224"/>
      <c r="Q635" s="224"/>
      <c r="R635" s="224"/>
      <c r="S635" s="224"/>
      <c r="T635" s="224"/>
      <c r="U635" s="224"/>
      <c r="V635" s="224"/>
      <c r="W635" s="224"/>
    </row>
    <row r="636" spans="7:23" s="225" customFormat="1">
      <c r="G636" s="224"/>
      <c r="H636" s="224"/>
      <c r="I636" s="224"/>
      <c r="J636" s="224"/>
      <c r="K636" s="224"/>
      <c r="L636" s="224"/>
      <c r="M636" s="224"/>
      <c r="N636" s="224"/>
      <c r="O636" s="224"/>
      <c r="P636" s="224"/>
      <c r="Q636" s="224"/>
      <c r="R636" s="224"/>
      <c r="S636" s="224"/>
      <c r="T636" s="224"/>
      <c r="U636" s="224"/>
      <c r="V636" s="224"/>
      <c r="W636" s="224"/>
    </row>
    <row r="637" spans="7:23" s="225" customFormat="1">
      <c r="G637" s="224"/>
      <c r="H637" s="224"/>
      <c r="I637" s="224"/>
      <c r="J637" s="224"/>
      <c r="K637" s="224"/>
      <c r="L637" s="224"/>
      <c r="M637" s="224"/>
      <c r="N637" s="224"/>
      <c r="O637" s="224"/>
      <c r="P637" s="224"/>
      <c r="Q637" s="224"/>
      <c r="R637" s="224"/>
      <c r="S637" s="224"/>
      <c r="T637" s="224"/>
      <c r="U637" s="224"/>
      <c r="V637" s="224"/>
      <c r="W637" s="224"/>
    </row>
    <row r="638" spans="7:23" s="225" customFormat="1">
      <c r="G638" s="224"/>
      <c r="H638" s="224"/>
      <c r="I638" s="224"/>
      <c r="J638" s="224"/>
      <c r="K638" s="224"/>
      <c r="L638" s="224"/>
      <c r="M638" s="224"/>
      <c r="N638" s="224"/>
      <c r="O638" s="224"/>
      <c r="P638" s="224"/>
      <c r="Q638" s="224"/>
      <c r="R638" s="224"/>
      <c r="S638" s="224"/>
      <c r="T638" s="224"/>
      <c r="U638" s="224"/>
      <c r="V638" s="224"/>
      <c r="W638" s="224"/>
    </row>
    <row r="639" spans="7:23" s="225" customFormat="1">
      <c r="G639" s="224"/>
      <c r="H639" s="224"/>
      <c r="I639" s="224"/>
      <c r="J639" s="224"/>
      <c r="K639" s="224"/>
      <c r="L639" s="224"/>
      <c r="M639" s="224"/>
      <c r="N639" s="224"/>
      <c r="O639" s="224"/>
      <c r="P639" s="224"/>
      <c r="Q639" s="224"/>
      <c r="R639" s="224"/>
      <c r="S639" s="224"/>
      <c r="T639" s="224"/>
      <c r="U639" s="224"/>
      <c r="V639" s="224"/>
      <c r="W639" s="224"/>
    </row>
    <row r="640" spans="7:23" s="225" customFormat="1">
      <c r="G640" s="224"/>
      <c r="H640" s="224"/>
      <c r="I640" s="224"/>
      <c r="J640" s="224"/>
      <c r="K640" s="224"/>
      <c r="L640" s="224"/>
      <c r="M640" s="224"/>
      <c r="N640" s="224"/>
      <c r="O640" s="224"/>
      <c r="P640" s="224"/>
      <c r="Q640" s="224"/>
      <c r="R640" s="224"/>
      <c r="S640" s="224"/>
      <c r="T640" s="224"/>
      <c r="U640" s="224"/>
      <c r="V640" s="224"/>
      <c r="W640" s="224"/>
    </row>
    <row r="641" spans="7:23" s="225" customFormat="1">
      <c r="G641" s="224"/>
      <c r="H641" s="224"/>
      <c r="I641" s="224"/>
      <c r="J641" s="224"/>
      <c r="K641" s="224"/>
      <c r="L641" s="224"/>
      <c r="M641" s="224"/>
      <c r="N641" s="224"/>
      <c r="O641" s="224"/>
      <c r="P641" s="224"/>
      <c r="Q641" s="224"/>
      <c r="R641" s="224"/>
      <c r="S641" s="224"/>
      <c r="T641" s="224"/>
      <c r="U641" s="224"/>
      <c r="V641" s="224"/>
      <c r="W641" s="224"/>
    </row>
    <row r="642" spans="7:23" s="225" customFormat="1">
      <c r="G642" s="224"/>
      <c r="H642" s="224"/>
      <c r="I642" s="224"/>
      <c r="J642" s="224"/>
      <c r="K642" s="224"/>
      <c r="L642" s="224"/>
      <c r="M642" s="224"/>
      <c r="N642" s="224"/>
      <c r="O642" s="224"/>
      <c r="P642" s="224"/>
      <c r="Q642" s="224"/>
      <c r="R642" s="224"/>
      <c r="S642" s="224"/>
      <c r="T642" s="224"/>
      <c r="U642" s="224"/>
      <c r="V642" s="224"/>
      <c r="W642" s="224"/>
    </row>
    <row r="643" spans="7:23" s="225" customFormat="1">
      <c r="G643" s="224"/>
      <c r="H643" s="224"/>
      <c r="I643" s="224"/>
      <c r="J643" s="224"/>
      <c r="K643" s="224"/>
      <c r="L643" s="224"/>
      <c r="M643" s="224"/>
      <c r="N643" s="224"/>
      <c r="O643" s="224"/>
      <c r="P643" s="224"/>
      <c r="Q643" s="224"/>
      <c r="R643" s="224"/>
      <c r="S643" s="224"/>
      <c r="T643" s="224"/>
      <c r="U643" s="224"/>
      <c r="V643" s="224"/>
      <c r="W643" s="224"/>
    </row>
    <row r="644" spans="7:23" s="225" customFormat="1">
      <c r="G644" s="224"/>
      <c r="H644" s="224"/>
      <c r="I644" s="224"/>
      <c r="J644" s="224"/>
      <c r="K644" s="224"/>
      <c r="L644" s="224"/>
      <c r="M644" s="224"/>
      <c r="N644" s="224"/>
      <c r="O644" s="224"/>
      <c r="P644" s="224"/>
      <c r="Q644" s="224"/>
      <c r="R644" s="224"/>
      <c r="S644" s="224"/>
      <c r="T644" s="224"/>
      <c r="U644" s="224"/>
      <c r="V644" s="224"/>
      <c r="W644" s="224"/>
    </row>
    <row r="645" spans="7:23" s="225" customFormat="1">
      <c r="G645" s="224"/>
      <c r="H645" s="224"/>
      <c r="I645" s="224"/>
      <c r="J645" s="224"/>
      <c r="K645" s="224"/>
      <c r="L645" s="224"/>
      <c r="M645" s="224"/>
      <c r="N645" s="224"/>
      <c r="O645" s="224"/>
      <c r="P645" s="224"/>
      <c r="Q645" s="224"/>
      <c r="R645" s="224"/>
      <c r="S645" s="224"/>
      <c r="T645" s="224"/>
      <c r="U645" s="224"/>
      <c r="V645" s="224"/>
      <c r="W645" s="224"/>
    </row>
    <row r="646" spans="7:23" s="225" customFormat="1">
      <c r="G646" s="224"/>
      <c r="H646" s="224"/>
      <c r="I646" s="224"/>
      <c r="J646" s="224"/>
      <c r="K646" s="224"/>
      <c r="L646" s="224"/>
      <c r="M646" s="224"/>
      <c r="N646" s="224"/>
      <c r="O646" s="224"/>
      <c r="P646" s="224"/>
      <c r="Q646" s="224"/>
      <c r="R646" s="224"/>
      <c r="S646" s="224"/>
      <c r="T646" s="224"/>
      <c r="U646" s="224"/>
      <c r="V646" s="224"/>
      <c r="W646" s="224"/>
    </row>
    <row r="647" spans="7:23" s="225" customFormat="1">
      <c r="G647" s="224"/>
      <c r="H647" s="224"/>
      <c r="I647" s="224"/>
      <c r="J647" s="224"/>
      <c r="K647" s="224"/>
      <c r="L647" s="224"/>
      <c r="M647" s="224"/>
      <c r="N647" s="224"/>
      <c r="O647" s="224"/>
      <c r="P647" s="224"/>
      <c r="Q647" s="224"/>
      <c r="R647" s="224"/>
      <c r="S647" s="224"/>
      <c r="T647" s="224"/>
      <c r="U647" s="224"/>
      <c r="V647" s="224"/>
      <c r="W647" s="224"/>
    </row>
    <row r="648" spans="7:23" s="225" customFormat="1">
      <c r="G648" s="224"/>
      <c r="H648" s="224"/>
      <c r="I648" s="224"/>
      <c r="J648" s="224"/>
      <c r="K648" s="224"/>
      <c r="L648" s="224"/>
      <c r="M648" s="224"/>
      <c r="N648" s="224"/>
      <c r="O648" s="224"/>
      <c r="P648" s="224"/>
      <c r="Q648" s="224"/>
      <c r="R648" s="224"/>
      <c r="S648" s="224"/>
      <c r="T648" s="224"/>
      <c r="U648" s="224"/>
      <c r="V648" s="224"/>
      <c r="W648" s="224"/>
    </row>
    <row r="649" spans="7:23" s="225" customFormat="1">
      <c r="G649" s="224"/>
      <c r="H649" s="224"/>
      <c r="I649" s="224"/>
      <c r="J649" s="224"/>
      <c r="K649" s="224"/>
      <c r="L649" s="224"/>
      <c r="M649" s="224"/>
      <c r="N649" s="224"/>
      <c r="O649" s="224"/>
      <c r="P649" s="224"/>
      <c r="Q649" s="224"/>
      <c r="R649" s="224"/>
      <c r="S649" s="224"/>
      <c r="T649" s="224"/>
      <c r="U649" s="224"/>
      <c r="V649" s="224"/>
      <c r="W649" s="224"/>
    </row>
    <row r="650" spans="7:23" s="225" customFormat="1">
      <c r="G650" s="224"/>
      <c r="H650" s="224"/>
      <c r="I650" s="224"/>
      <c r="J650" s="224"/>
      <c r="K650" s="224"/>
      <c r="L650" s="224"/>
      <c r="M650" s="224"/>
      <c r="N650" s="224"/>
      <c r="O650" s="224"/>
      <c r="P650" s="224"/>
      <c r="Q650" s="224"/>
      <c r="R650" s="224"/>
      <c r="S650" s="224"/>
      <c r="T650" s="224"/>
      <c r="U650" s="224"/>
      <c r="V650" s="224"/>
      <c r="W650" s="224"/>
    </row>
    <row r="651" spans="7:23" s="225" customFormat="1">
      <c r="G651" s="224"/>
      <c r="H651" s="224"/>
      <c r="I651" s="224"/>
      <c r="J651" s="224"/>
      <c r="K651" s="224"/>
      <c r="L651" s="224"/>
      <c r="M651" s="224"/>
      <c r="N651" s="224"/>
      <c r="O651" s="224"/>
      <c r="P651" s="224"/>
      <c r="Q651" s="224"/>
      <c r="R651" s="224"/>
      <c r="S651" s="224"/>
      <c r="T651" s="224"/>
      <c r="U651" s="224"/>
      <c r="V651" s="224"/>
      <c r="W651" s="224"/>
    </row>
    <row r="652" spans="7:23" s="225" customFormat="1">
      <c r="G652" s="224"/>
      <c r="H652" s="224"/>
      <c r="I652" s="224"/>
      <c r="J652" s="224"/>
      <c r="K652" s="224"/>
      <c r="L652" s="224"/>
      <c r="M652" s="224"/>
      <c r="N652" s="224"/>
      <c r="O652" s="224"/>
      <c r="P652" s="224"/>
      <c r="Q652" s="224"/>
      <c r="R652" s="224"/>
      <c r="S652" s="224"/>
      <c r="T652" s="224"/>
      <c r="U652" s="224"/>
      <c r="V652" s="224"/>
      <c r="W652" s="224"/>
    </row>
    <row r="653" spans="7:23" s="225" customFormat="1">
      <c r="G653" s="224"/>
      <c r="H653" s="224"/>
      <c r="I653" s="224"/>
      <c r="J653" s="224"/>
      <c r="K653" s="224"/>
      <c r="L653" s="224"/>
      <c r="M653" s="224"/>
      <c r="N653" s="224"/>
      <c r="O653" s="224"/>
      <c r="P653" s="224"/>
      <c r="Q653" s="224"/>
      <c r="R653" s="224"/>
      <c r="S653" s="224"/>
      <c r="T653" s="224"/>
      <c r="U653" s="224"/>
      <c r="V653" s="224"/>
      <c r="W653" s="224"/>
    </row>
    <row r="654" spans="7:23" s="225" customFormat="1">
      <c r="G654" s="224"/>
      <c r="H654" s="224"/>
      <c r="I654" s="224"/>
      <c r="J654" s="224"/>
      <c r="K654" s="224"/>
      <c r="L654" s="224"/>
      <c r="M654" s="224"/>
      <c r="N654" s="224"/>
      <c r="O654" s="224"/>
      <c r="P654" s="224"/>
      <c r="Q654" s="224"/>
      <c r="R654" s="224"/>
      <c r="S654" s="224"/>
      <c r="T654" s="224"/>
      <c r="U654" s="224"/>
      <c r="V654" s="224"/>
      <c r="W654" s="224"/>
    </row>
    <row r="655" spans="7:23" s="225" customFormat="1">
      <c r="G655" s="224"/>
      <c r="H655" s="224"/>
      <c r="I655" s="224"/>
      <c r="J655" s="224"/>
      <c r="K655" s="224"/>
      <c r="L655" s="224"/>
      <c r="M655" s="224"/>
      <c r="N655" s="224"/>
      <c r="O655" s="224"/>
      <c r="P655" s="224"/>
      <c r="Q655" s="224"/>
      <c r="R655" s="224"/>
      <c r="S655" s="224"/>
      <c r="T655" s="224"/>
      <c r="U655" s="224"/>
      <c r="V655" s="224"/>
      <c r="W655" s="224"/>
    </row>
    <row r="656" spans="7:23" s="225" customFormat="1">
      <c r="G656" s="224"/>
      <c r="H656" s="224"/>
      <c r="I656" s="224"/>
      <c r="J656" s="224"/>
      <c r="K656" s="224"/>
      <c r="L656" s="224"/>
      <c r="M656" s="224"/>
      <c r="N656" s="224"/>
      <c r="O656" s="224"/>
      <c r="P656" s="224"/>
      <c r="Q656" s="224"/>
      <c r="R656" s="224"/>
      <c r="S656" s="224"/>
      <c r="T656" s="224"/>
      <c r="U656" s="224"/>
      <c r="V656" s="224"/>
      <c r="W656" s="224"/>
    </row>
    <row r="657" spans="7:23" s="225" customFormat="1">
      <c r="G657" s="224"/>
      <c r="H657" s="224"/>
      <c r="I657" s="224"/>
      <c r="J657" s="224"/>
      <c r="K657" s="224"/>
      <c r="L657" s="224"/>
      <c r="M657" s="224"/>
      <c r="N657" s="224"/>
      <c r="O657" s="224"/>
      <c r="P657" s="224"/>
      <c r="Q657" s="224"/>
      <c r="R657" s="224"/>
      <c r="S657" s="224"/>
      <c r="T657" s="224"/>
      <c r="U657" s="224"/>
      <c r="V657" s="224"/>
      <c r="W657" s="224"/>
    </row>
    <row r="658" spans="7:23" s="225" customFormat="1">
      <c r="G658" s="224"/>
      <c r="H658" s="224"/>
      <c r="I658" s="224"/>
      <c r="J658" s="224"/>
      <c r="K658" s="224"/>
      <c r="L658" s="224"/>
      <c r="M658" s="224"/>
      <c r="N658" s="224"/>
      <c r="O658" s="224"/>
      <c r="P658" s="224"/>
      <c r="Q658" s="224"/>
      <c r="R658" s="224"/>
      <c r="S658" s="224"/>
      <c r="T658" s="224"/>
      <c r="U658" s="224"/>
      <c r="V658" s="224"/>
      <c r="W658" s="224"/>
    </row>
    <row r="659" spans="7:23" s="225" customFormat="1">
      <c r="G659" s="224"/>
      <c r="H659" s="224"/>
      <c r="I659" s="224"/>
      <c r="J659" s="224"/>
      <c r="K659" s="224"/>
      <c r="L659" s="224"/>
      <c r="M659" s="224"/>
      <c r="N659" s="224"/>
      <c r="O659" s="224"/>
      <c r="P659" s="224"/>
      <c r="Q659" s="224"/>
      <c r="R659" s="224"/>
      <c r="S659" s="224"/>
      <c r="T659" s="224"/>
      <c r="U659" s="224"/>
      <c r="V659" s="224"/>
      <c r="W659" s="224"/>
    </row>
    <row r="660" spans="7:23" s="225" customFormat="1">
      <c r="G660" s="224"/>
      <c r="H660" s="224"/>
      <c r="I660" s="224"/>
      <c r="J660" s="224"/>
      <c r="K660" s="224"/>
      <c r="L660" s="224"/>
      <c r="M660" s="224"/>
      <c r="N660" s="224"/>
      <c r="O660" s="224"/>
      <c r="P660" s="224"/>
      <c r="Q660" s="224"/>
      <c r="R660" s="224"/>
      <c r="S660" s="224"/>
      <c r="T660" s="224"/>
      <c r="U660" s="224"/>
      <c r="V660" s="224"/>
      <c r="W660" s="224"/>
    </row>
    <row r="661" spans="7:23" s="225" customFormat="1">
      <c r="G661" s="224"/>
      <c r="H661" s="224"/>
      <c r="I661" s="224"/>
      <c r="J661" s="224"/>
      <c r="K661" s="224"/>
      <c r="L661" s="224"/>
      <c r="M661" s="224"/>
      <c r="N661" s="224"/>
      <c r="O661" s="224"/>
      <c r="P661" s="224"/>
      <c r="Q661" s="224"/>
      <c r="R661" s="224"/>
      <c r="S661" s="224"/>
      <c r="T661" s="224"/>
      <c r="U661" s="224"/>
      <c r="V661" s="224"/>
      <c r="W661" s="224"/>
    </row>
    <row r="662" spans="7:23" s="225" customFormat="1">
      <c r="G662" s="224"/>
      <c r="H662" s="224"/>
      <c r="I662" s="224"/>
      <c r="J662" s="224"/>
      <c r="K662" s="224"/>
      <c r="L662" s="224"/>
      <c r="M662" s="224"/>
      <c r="N662" s="224"/>
      <c r="O662" s="224"/>
      <c r="P662" s="224"/>
      <c r="Q662" s="224"/>
      <c r="R662" s="224"/>
      <c r="S662" s="224"/>
      <c r="T662" s="224"/>
      <c r="U662" s="224"/>
      <c r="V662" s="224"/>
      <c r="W662" s="224"/>
    </row>
    <row r="663" spans="7:23" s="225" customFormat="1">
      <c r="G663" s="224"/>
      <c r="H663" s="224"/>
      <c r="I663" s="224"/>
      <c r="J663" s="224"/>
      <c r="K663" s="224"/>
      <c r="L663" s="224"/>
      <c r="M663" s="224"/>
      <c r="N663" s="224"/>
      <c r="O663" s="224"/>
      <c r="P663" s="224"/>
      <c r="Q663" s="224"/>
      <c r="R663" s="224"/>
      <c r="S663" s="224"/>
      <c r="T663" s="224"/>
      <c r="U663" s="224"/>
      <c r="V663" s="224"/>
      <c r="W663" s="224"/>
    </row>
    <row r="664" spans="7:23" s="225" customFormat="1">
      <c r="G664" s="224"/>
      <c r="H664" s="224"/>
      <c r="I664" s="224"/>
      <c r="J664" s="224"/>
      <c r="K664" s="224"/>
      <c r="L664" s="224"/>
      <c r="M664" s="224"/>
      <c r="N664" s="224"/>
      <c r="O664" s="224"/>
      <c r="P664" s="224"/>
      <c r="Q664" s="224"/>
      <c r="R664" s="224"/>
      <c r="S664" s="224"/>
      <c r="T664" s="224"/>
      <c r="U664" s="224"/>
      <c r="V664" s="224"/>
      <c r="W664" s="224"/>
    </row>
    <row r="665" spans="7:23" s="225" customFormat="1">
      <c r="G665" s="224"/>
      <c r="H665" s="224"/>
      <c r="I665" s="224"/>
      <c r="J665" s="224"/>
      <c r="K665" s="224"/>
      <c r="L665" s="224"/>
      <c r="M665" s="224"/>
      <c r="N665" s="224"/>
      <c r="O665" s="224"/>
      <c r="P665" s="224"/>
      <c r="Q665" s="224"/>
      <c r="R665" s="224"/>
      <c r="S665" s="224"/>
      <c r="T665" s="224"/>
      <c r="U665" s="224"/>
      <c r="V665" s="224"/>
      <c r="W665" s="224"/>
    </row>
    <row r="666" spans="7:23" s="225" customFormat="1">
      <c r="G666" s="224"/>
      <c r="H666" s="224"/>
      <c r="I666" s="224"/>
      <c r="J666" s="224"/>
      <c r="K666" s="224"/>
      <c r="L666" s="224"/>
      <c r="M666" s="224"/>
      <c r="N666" s="224"/>
      <c r="O666" s="224"/>
      <c r="P666" s="224"/>
      <c r="Q666" s="224"/>
      <c r="R666" s="224"/>
      <c r="S666" s="224"/>
      <c r="T666" s="224"/>
      <c r="U666" s="224"/>
      <c r="V666" s="224"/>
      <c r="W666" s="224"/>
    </row>
    <row r="667" spans="7:23" s="225" customFormat="1">
      <c r="G667" s="224"/>
      <c r="H667" s="224"/>
      <c r="I667" s="224"/>
      <c r="J667" s="224"/>
      <c r="K667" s="224"/>
      <c r="L667" s="224"/>
      <c r="M667" s="224"/>
      <c r="N667" s="224"/>
      <c r="O667" s="224"/>
      <c r="P667" s="224"/>
      <c r="Q667" s="224"/>
      <c r="R667" s="224"/>
      <c r="S667" s="224"/>
      <c r="T667" s="224"/>
      <c r="U667" s="224"/>
      <c r="V667" s="224"/>
      <c r="W667" s="224"/>
    </row>
    <row r="668" spans="7:23" s="225" customFormat="1">
      <c r="G668" s="224"/>
      <c r="H668" s="224"/>
      <c r="I668" s="224"/>
      <c r="J668" s="224"/>
      <c r="K668" s="224"/>
      <c r="L668" s="224"/>
      <c r="M668" s="224"/>
      <c r="N668" s="224"/>
      <c r="O668" s="224"/>
      <c r="P668" s="224"/>
      <c r="Q668" s="224"/>
      <c r="R668" s="224"/>
      <c r="S668" s="224"/>
      <c r="T668" s="224"/>
      <c r="U668" s="224"/>
      <c r="V668" s="224"/>
      <c r="W668" s="224"/>
    </row>
    <row r="669" spans="7:23" s="225" customFormat="1">
      <c r="G669" s="224"/>
      <c r="H669" s="224"/>
      <c r="I669" s="224"/>
      <c r="J669" s="224"/>
      <c r="K669" s="224"/>
      <c r="L669" s="224"/>
      <c r="M669" s="224"/>
      <c r="N669" s="224"/>
      <c r="O669" s="224"/>
      <c r="P669" s="224"/>
      <c r="Q669" s="224"/>
      <c r="R669" s="224"/>
      <c r="S669" s="224"/>
      <c r="T669" s="224"/>
      <c r="U669" s="224"/>
      <c r="V669" s="224"/>
      <c r="W669" s="224"/>
    </row>
    <row r="670" spans="7:23" s="225" customFormat="1">
      <c r="G670" s="224"/>
      <c r="H670" s="224"/>
      <c r="I670" s="224"/>
      <c r="J670" s="224"/>
      <c r="K670" s="224"/>
      <c r="L670" s="224"/>
      <c r="M670" s="224"/>
      <c r="N670" s="224"/>
      <c r="O670" s="224"/>
      <c r="P670" s="224"/>
      <c r="Q670" s="224"/>
      <c r="R670" s="224"/>
      <c r="S670" s="224"/>
      <c r="T670" s="224"/>
      <c r="U670" s="224"/>
      <c r="V670" s="224"/>
      <c r="W670" s="224"/>
    </row>
    <row r="671" spans="7:23" s="225" customFormat="1">
      <c r="G671" s="224"/>
      <c r="H671" s="224"/>
      <c r="I671" s="224"/>
      <c r="J671" s="224"/>
      <c r="K671" s="224"/>
      <c r="L671" s="224"/>
      <c r="M671" s="224"/>
      <c r="N671" s="224"/>
      <c r="O671" s="224"/>
      <c r="P671" s="224"/>
      <c r="Q671" s="224"/>
      <c r="R671" s="224"/>
      <c r="S671" s="224"/>
      <c r="T671" s="224"/>
      <c r="U671" s="224"/>
      <c r="V671" s="224"/>
      <c r="W671" s="224"/>
    </row>
    <row r="672" spans="7:23" s="225" customFormat="1">
      <c r="G672" s="224"/>
      <c r="H672" s="224"/>
      <c r="I672" s="224"/>
      <c r="J672" s="224"/>
      <c r="K672" s="224"/>
      <c r="L672" s="224"/>
      <c r="M672" s="224"/>
      <c r="N672" s="224"/>
      <c r="O672" s="224"/>
      <c r="P672" s="224"/>
      <c r="Q672" s="224"/>
      <c r="R672" s="224"/>
      <c r="S672" s="224"/>
      <c r="T672" s="224"/>
      <c r="U672" s="224"/>
      <c r="V672" s="224"/>
      <c r="W672" s="224"/>
    </row>
    <row r="673" spans="7:23" s="225" customFormat="1">
      <c r="G673" s="224"/>
      <c r="H673" s="224"/>
      <c r="I673" s="224"/>
      <c r="J673" s="224"/>
      <c r="K673" s="224"/>
      <c r="L673" s="224"/>
      <c r="M673" s="224"/>
      <c r="N673" s="224"/>
      <c r="O673" s="224"/>
      <c r="P673" s="224"/>
      <c r="Q673" s="224"/>
      <c r="R673" s="224"/>
      <c r="S673" s="224"/>
      <c r="T673" s="224"/>
      <c r="U673" s="224"/>
      <c r="V673" s="224"/>
      <c r="W673" s="224"/>
    </row>
    <row r="674" spans="7:23" s="225" customFormat="1">
      <c r="G674" s="224"/>
      <c r="H674" s="224"/>
      <c r="I674" s="224"/>
      <c r="J674" s="224"/>
      <c r="K674" s="224"/>
      <c r="L674" s="224"/>
      <c r="M674" s="224"/>
      <c r="N674" s="224"/>
      <c r="O674" s="224"/>
      <c r="P674" s="224"/>
      <c r="Q674" s="224"/>
      <c r="R674" s="224"/>
      <c r="S674" s="224"/>
      <c r="T674" s="224"/>
      <c r="U674" s="224"/>
      <c r="V674" s="224"/>
      <c r="W674" s="224"/>
    </row>
    <row r="675" spans="7:23" s="225" customFormat="1">
      <c r="G675" s="224"/>
      <c r="H675" s="224"/>
      <c r="I675" s="224"/>
      <c r="J675" s="224"/>
      <c r="K675" s="224"/>
      <c r="L675" s="224"/>
      <c r="M675" s="224"/>
      <c r="N675" s="224"/>
      <c r="O675" s="224"/>
      <c r="P675" s="224"/>
      <c r="Q675" s="224"/>
      <c r="R675" s="224"/>
      <c r="S675" s="224"/>
      <c r="T675" s="224"/>
      <c r="U675" s="224"/>
      <c r="V675" s="224"/>
      <c r="W675" s="224"/>
    </row>
    <row r="676" spans="7:23" s="225" customFormat="1">
      <c r="G676" s="224"/>
      <c r="H676" s="224"/>
      <c r="I676" s="224"/>
      <c r="J676" s="224"/>
      <c r="K676" s="224"/>
      <c r="L676" s="224"/>
      <c r="M676" s="224"/>
      <c r="N676" s="224"/>
      <c r="O676" s="224"/>
      <c r="P676" s="224"/>
      <c r="Q676" s="224"/>
      <c r="R676" s="224"/>
      <c r="S676" s="224"/>
      <c r="T676" s="224"/>
      <c r="U676" s="224"/>
      <c r="V676" s="224"/>
      <c r="W676" s="224"/>
    </row>
    <row r="677" spans="7:23" s="225" customFormat="1">
      <c r="G677" s="224"/>
      <c r="H677" s="224"/>
      <c r="I677" s="224"/>
      <c r="J677" s="224"/>
      <c r="K677" s="224"/>
      <c r="L677" s="224"/>
      <c r="M677" s="224"/>
      <c r="N677" s="224"/>
      <c r="O677" s="224"/>
      <c r="P677" s="224"/>
      <c r="Q677" s="224"/>
      <c r="R677" s="224"/>
      <c r="S677" s="224"/>
      <c r="T677" s="224"/>
      <c r="U677" s="224"/>
      <c r="V677" s="224"/>
      <c r="W677" s="224"/>
    </row>
    <row r="678" spans="7:23" s="225" customFormat="1">
      <c r="G678" s="224"/>
      <c r="H678" s="224"/>
      <c r="I678" s="224"/>
      <c r="J678" s="224"/>
      <c r="K678" s="224"/>
      <c r="L678" s="224"/>
      <c r="M678" s="224"/>
      <c r="N678" s="224"/>
      <c r="O678" s="224"/>
      <c r="P678" s="224"/>
      <c r="Q678" s="224"/>
      <c r="R678" s="224"/>
      <c r="S678" s="224"/>
      <c r="T678" s="224"/>
      <c r="U678" s="224"/>
      <c r="V678" s="224"/>
      <c r="W678" s="224"/>
    </row>
    <row r="679" spans="7:23" s="225" customFormat="1">
      <c r="G679" s="224"/>
      <c r="H679" s="224"/>
      <c r="I679" s="224"/>
      <c r="J679" s="224"/>
      <c r="K679" s="224"/>
      <c r="L679" s="224"/>
      <c r="M679" s="224"/>
      <c r="N679" s="224"/>
      <c r="O679" s="224"/>
      <c r="P679" s="224"/>
      <c r="Q679" s="224"/>
      <c r="R679" s="224"/>
      <c r="S679" s="224"/>
      <c r="T679" s="224"/>
      <c r="U679" s="224"/>
      <c r="V679" s="224"/>
      <c r="W679" s="224"/>
    </row>
    <row r="680" spans="7:23" s="225" customFormat="1">
      <c r="G680" s="224"/>
      <c r="H680" s="224"/>
      <c r="I680" s="224"/>
      <c r="J680" s="224"/>
      <c r="K680" s="224"/>
      <c r="L680" s="224"/>
      <c r="M680" s="224"/>
      <c r="N680" s="224"/>
      <c r="O680" s="224"/>
      <c r="P680" s="224"/>
      <c r="Q680" s="224"/>
      <c r="R680" s="224"/>
      <c r="S680" s="224"/>
      <c r="T680" s="224"/>
      <c r="U680" s="224"/>
      <c r="V680" s="224"/>
      <c r="W680" s="224"/>
    </row>
    <row r="681" spans="7:23" s="225" customFormat="1">
      <c r="G681" s="224"/>
      <c r="H681" s="224"/>
      <c r="I681" s="224"/>
      <c r="J681" s="224"/>
      <c r="K681" s="224"/>
      <c r="L681" s="224"/>
      <c r="M681" s="224"/>
      <c r="N681" s="224"/>
      <c r="O681" s="224"/>
      <c r="P681" s="224"/>
      <c r="Q681" s="224"/>
      <c r="R681" s="224"/>
      <c r="S681" s="224"/>
      <c r="T681" s="224"/>
      <c r="U681" s="224"/>
      <c r="V681" s="224"/>
      <c r="W681" s="224"/>
    </row>
    <row r="682" spans="7:23" s="225" customFormat="1">
      <c r="G682" s="224"/>
      <c r="H682" s="224"/>
      <c r="I682" s="224"/>
      <c r="J682" s="224"/>
      <c r="K682" s="224"/>
      <c r="L682" s="224"/>
      <c r="M682" s="224"/>
      <c r="N682" s="224"/>
      <c r="O682" s="224"/>
      <c r="P682" s="224"/>
      <c r="Q682" s="224"/>
      <c r="R682" s="224"/>
      <c r="S682" s="224"/>
      <c r="T682" s="224"/>
      <c r="U682" s="224"/>
      <c r="V682" s="224"/>
      <c r="W682" s="224"/>
    </row>
    <row r="683" spans="7:23" s="225" customFormat="1">
      <c r="G683" s="224"/>
      <c r="H683" s="224"/>
      <c r="I683" s="224"/>
      <c r="J683" s="224"/>
      <c r="K683" s="224"/>
      <c r="L683" s="224"/>
      <c r="M683" s="224"/>
      <c r="N683" s="224"/>
      <c r="O683" s="224"/>
      <c r="P683" s="224"/>
      <c r="Q683" s="224"/>
      <c r="R683" s="224"/>
      <c r="S683" s="224"/>
      <c r="T683" s="224"/>
      <c r="U683" s="224"/>
      <c r="V683" s="224"/>
      <c r="W683" s="224"/>
    </row>
    <row r="684" spans="7:23" s="225" customFormat="1">
      <c r="G684" s="224"/>
      <c r="H684" s="224"/>
      <c r="I684" s="224"/>
      <c r="J684" s="224"/>
      <c r="K684" s="224"/>
      <c r="L684" s="224"/>
      <c r="M684" s="224"/>
      <c r="N684" s="224"/>
      <c r="O684" s="224"/>
      <c r="P684" s="224"/>
      <c r="Q684" s="224"/>
      <c r="R684" s="224"/>
      <c r="S684" s="224"/>
      <c r="T684" s="224"/>
      <c r="U684" s="224"/>
      <c r="V684" s="224"/>
      <c r="W684" s="224"/>
    </row>
    <row r="685" spans="7:23" s="225" customFormat="1">
      <c r="G685" s="224"/>
      <c r="H685" s="224"/>
      <c r="I685" s="224"/>
      <c r="J685" s="224"/>
      <c r="K685" s="224"/>
      <c r="L685" s="224"/>
      <c r="M685" s="224"/>
      <c r="N685" s="224"/>
      <c r="O685" s="224"/>
      <c r="P685" s="224"/>
      <c r="Q685" s="224"/>
      <c r="R685" s="224"/>
      <c r="S685" s="224"/>
      <c r="T685" s="224"/>
      <c r="U685" s="224"/>
      <c r="V685" s="224"/>
      <c r="W685" s="224"/>
    </row>
  </sheetData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8" stopIfTrue="1" operator="lessThan">
      <formula>0</formula>
    </cfRule>
    <cfRule type="cellIs" dxfId="71" priority="109" stopIfTrue="1" operator="greaterThan">
      <formula>0</formula>
    </cfRule>
  </conditionalFormatting>
  <conditionalFormatting sqref="K32">
    <cfRule type="cellIs" dxfId="70" priority="122" stopIfTrue="1" operator="lessThan">
      <formula>0</formula>
    </cfRule>
    <cfRule type="cellIs" dxfId="69" priority="123" stopIfTrue="1" operator="greaterThan">
      <formula>0</formula>
    </cfRule>
  </conditionalFormatting>
  <conditionalFormatting sqref="O32">
    <cfRule type="cellIs" dxfId="68" priority="120" stopIfTrue="1" operator="lessThan">
      <formula>0</formula>
    </cfRule>
    <cfRule type="cellIs" dxfId="67" priority="121" stopIfTrue="1" operator="greaterThan">
      <formula>0</formula>
    </cfRule>
  </conditionalFormatting>
  <conditionalFormatting sqref="G32">
    <cfRule type="cellIs" dxfId="66" priority="116" stopIfTrue="1" operator="lessThan">
      <formula>0</formula>
    </cfRule>
    <cfRule type="cellIs" dxfId="65" priority="117" stopIfTrue="1" operator="greaterThan">
      <formula>0</formula>
    </cfRule>
  </conditionalFormatting>
  <conditionalFormatting sqref="K48:K49">
    <cfRule type="cellIs" dxfId="64" priority="114" stopIfTrue="1" operator="lessThan">
      <formula>0</formula>
    </cfRule>
    <cfRule type="cellIs" dxfId="63" priority="115" stopIfTrue="1" operator="greaterThan">
      <formula>0</formula>
    </cfRule>
  </conditionalFormatting>
  <conditionalFormatting sqref="O48:O49">
    <cfRule type="cellIs" dxfId="62" priority="112" stopIfTrue="1" operator="lessThan">
      <formula>0</formula>
    </cfRule>
    <cfRule type="cellIs" dxfId="61" priority="113" stopIfTrue="1" operator="greaterThan">
      <formula>0</formula>
    </cfRule>
  </conditionalFormatting>
  <conditionalFormatting sqref="W49">
    <cfRule type="cellIs" dxfId="60" priority="110" stopIfTrue="1" operator="lessThan">
      <formula>0</formula>
    </cfRule>
    <cfRule type="cellIs" dxfId="59" priority="111" stopIfTrue="1" operator="greaterThan">
      <formula>0</formula>
    </cfRule>
  </conditionalFormatting>
  <conditionalFormatting sqref="S32">
    <cfRule type="cellIs" dxfId="58" priority="66" stopIfTrue="1" operator="lessThan">
      <formula>0</formula>
    </cfRule>
    <cfRule type="cellIs" dxfId="57" priority="67" stopIfTrue="1" operator="greaterThan">
      <formula>0</formula>
    </cfRule>
  </conditionalFormatting>
  <conditionalFormatting sqref="S48:S49">
    <cfRule type="cellIs" dxfId="56" priority="64" stopIfTrue="1" operator="lessThan">
      <formula>0</formula>
    </cfRule>
    <cfRule type="cellIs" dxfId="55" priority="65" stopIfTrue="1" operator="greaterThan">
      <formula>0</formula>
    </cfRule>
  </conditionalFormatting>
  <conditionalFormatting sqref="W32">
    <cfRule type="cellIs" dxfId="54" priority="56" stopIfTrue="1" operator="lessThan">
      <formula>0</formula>
    </cfRule>
    <cfRule type="cellIs" dxfId="53" priority="57" stopIfTrue="1" operator="greaterThan">
      <formula>0</formula>
    </cfRule>
  </conditionalFormatting>
  <conditionalFormatting sqref="W48">
    <cfRule type="cellIs" dxfId="52" priority="54" stopIfTrue="1" operator="lessThan">
      <formula>0</formula>
    </cfRule>
    <cfRule type="cellIs" dxfId="51" priority="55" stopIfTrue="1" operator="greaterThan">
      <formula>0</formula>
    </cfRule>
  </conditionalFormatting>
  <conditionalFormatting sqref="W31">
    <cfRule type="cellIs" dxfId="50" priority="53" operator="lessThan">
      <formula>0</formula>
    </cfRule>
  </conditionalFormatting>
  <conditionalFormatting sqref="W47">
    <cfRule type="cellIs" dxfId="49" priority="52" operator="lessThan">
      <formula>0</formula>
    </cfRule>
  </conditionalFormatting>
  <conditionalFormatting sqref="W58">
    <cfRule type="cellIs" dxfId="48" priority="50" operator="lessThan">
      <formula>0</formula>
    </cfRule>
  </conditionalFormatting>
  <conditionalFormatting sqref="C10:C11">
    <cfRule type="cellIs" dxfId="47" priority="49" operator="lessThan">
      <formula>0.0499</formula>
    </cfRule>
  </conditionalFormatting>
  <conditionalFormatting sqref="H10">
    <cfRule type="cellIs" dxfId="46" priority="46" operator="equal">
      <formula>0</formula>
    </cfRule>
    <cfRule type="cellIs" dxfId="45" priority="47" operator="notEqual">
      <formula>0</formula>
    </cfRule>
  </conditionalFormatting>
  <conditionalFormatting sqref="N9:P9 O10:O12">
    <cfRule type="expression" dxfId="44" priority="45">
      <formula>$O$14&gt;VALUE($D$5)</formula>
    </cfRule>
  </conditionalFormatting>
  <conditionalFormatting sqref="J9:L9 K10:K12">
    <cfRule type="expression" dxfId="43" priority="44">
      <formula>$K$14&gt;$D$5</formula>
    </cfRule>
  </conditionalFormatting>
  <conditionalFormatting sqref="R9:T9 S10:S12">
    <cfRule type="expression" dxfId="42" priority="43">
      <formula>$S$14&gt;$D$5</formula>
    </cfRule>
  </conditionalFormatting>
  <conditionalFormatting sqref="H11">
    <cfRule type="cellIs" dxfId="41" priority="41" operator="equal">
      <formula>0</formula>
    </cfRule>
    <cfRule type="cellIs" dxfId="40" priority="42" operator="notEqual">
      <formula>0</formula>
    </cfRule>
  </conditionalFormatting>
  <conditionalFormatting sqref="R16:T16">
    <cfRule type="expression" dxfId="39" priority="40">
      <formula>$S$14&gt;$D$5</formula>
    </cfRule>
  </conditionalFormatting>
  <conditionalFormatting sqref="S21">
    <cfRule type="expression" dxfId="38" priority="39">
      <formula>$S$14&gt;$D$5</formula>
    </cfRule>
  </conditionalFormatting>
  <conditionalFormatting sqref="S29">
    <cfRule type="expression" dxfId="37" priority="38">
      <formula>$S$14&gt;$D$5</formula>
    </cfRule>
  </conditionalFormatting>
  <conditionalFormatting sqref="S31">
    <cfRule type="expression" dxfId="36" priority="37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S37">
    <cfRule type="expression" dxfId="1" priority="1">
      <formula>$O$14&gt;VALUE($D$5)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9" scale="76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2"/>
  <sheetViews>
    <sheetView tabSelected="1" topLeftCell="A12" zoomScale="80" zoomScaleNormal="80" workbookViewId="0">
      <selection activeCell="E23" sqref="E23"/>
    </sheetView>
  </sheetViews>
  <sheetFormatPr defaultColWidth="8.7109375" defaultRowHeight="14.45"/>
  <cols>
    <col min="1" max="1" width="32.7109375" style="229" customWidth="1"/>
    <col min="2" max="2" width="34.5703125" style="229" customWidth="1"/>
    <col min="3" max="3" width="36.5703125" style="229" customWidth="1"/>
    <col min="4" max="5" width="32.7109375" style="229" customWidth="1"/>
    <col min="6" max="6" width="20.28515625" style="229" customWidth="1"/>
    <col min="7" max="16384" width="8.7109375" style="229"/>
  </cols>
  <sheetData>
    <row r="1" spans="1:6" s="228" customFormat="1" ht="15.6">
      <c r="A1" s="290" t="s">
        <v>34</v>
      </c>
      <c r="B1" s="290"/>
      <c r="C1" s="290"/>
      <c r="D1" s="290"/>
      <c r="E1" s="290"/>
      <c r="F1" s="290"/>
    </row>
    <row r="2" spans="1:6">
      <c r="A2" s="236" t="s">
        <v>35</v>
      </c>
      <c r="B2" s="291" t="str">
        <f>Opleidingseis!C5</f>
        <v>MBO | LIFE College</v>
      </c>
      <c r="C2" s="291"/>
      <c r="D2" s="291"/>
      <c r="E2" s="291"/>
      <c r="F2" s="291"/>
    </row>
    <row r="3" spans="1:6">
      <c r="A3" s="236" t="s">
        <v>36</v>
      </c>
      <c r="B3" s="291" t="str">
        <f>B29</f>
        <v>Schiedam</v>
      </c>
      <c r="C3" s="291"/>
      <c r="D3" s="291"/>
      <c r="E3" s="291"/>
      <c r="F3" s="291"/>
    </row>
    <row r="4" spans="1:6">
      <c r="A4" s="236" t="s">
        <v>1</v>
      </c>
      <c r="B4" s="291" t="str">
        <f>Opleidingseis!F3</f>
        <v>Voeding en kwaliteit</v>
      </c>
      <c r="C4" s="291"/>
      <c r="D4" s="291"/>
      <c r="E4" s="291"/>
      <c r="F4" s="291"/>
    </row>
    <row r="5" spans="1:6">
      <c r="A5" s="236" t="s">
        <v>0</v>
      </c>
      <c r="B5" s="291" t="str">
        <f>Opleidingseis!C3</f>
        <v>2020-2021</v>
      </c>
      <c r="C5" s="291"/>
      <c r="D5" s="291"/>
      <c r="E5" s="291"/>
      <c r="F5" s="291"/>
    </row>
    <row r="6" spans="1:6" ht="14.65" customHeight="1">
      <c r="A6" s="236" t="s">
        <v>7</v>
      </c>
      <c r="B6" s="291" t="str">
        <f>Opleidingseis!H5</f>
        <v>Voeding (Vakexpert voeding en kwaliteit)</v>
      </c>
      <c r="C6" s="291"/>
      <c r="D6" s="291"/>
      <c r="E6" s="291"/>
      <c r="F6" s="291"/>
    </row>
    <row r="7" spans="1:6">
      <c r="A7" s="236" t="s">
        <v>6</v>
      </c>
      <c r="B7" s="291">
        <f>Opleidingseis!F5</f>
        <v>25462</v>
      </c>
      <c r="C7" s="291"/>
      <c r="D7" s="291"/>
      <c r="E7" s="291"/>
      <c r="F7" s="291"/>
    </row>
    <row r="8" spans="1:6">
      <c r="A8" s="236" t="s">
        <v>10</v>
      </c>
      <c r="B8" s="291" t="str">
        <f>Opleidingseis!C7</f>
        <v>BOL</v>
      </c>
      <c r="C8" s="291"/>
      <c r="D8" s="291"/>
      <c r="E8" s="291"/>
      <c r="F8" s="291"/>
    </row>
    <row r="9" spans="1:6">
      <c r="A9" s="236" t="s">
        <v>11</v>
      </c>
      <c r="B9" s="291">
        <f>Opleidingseis!D7</f>
        <v>4</v>
      </c>
      <c r="C9" s="291"/>
      <c r="D9" s="291"/>
      <c r="E9" s="291"/>
      <c r="F9" s="291"/>
    </row>
    <row r="10" spans="1:6">
      <c r="A10" s="230"/>
    </row>
    <row r="11" spans="1:6" s="231" customFormat="1" ht="73.900000000000006" customHeight="1">
      <c r="A11" s="247" t="s">
        <v>37</v>
      </c>
      <c r="B11" s="247" t="s">
        <v>38</v>
      </c>
      <c r="C11" s="247" t="s">
        <v>39</v>
      </c>
      <c r="D11" s="247" t="s">
        <v>40</v>
      </c>
      <c r="E11" s="247" t="s">
        <v>41</v>
      </c>
      <c r="F11" s="247" t="s">
        <v>42</v>
      </c>
    </row>
    <row r="12" spans="1:6" s="234" customFormat="1" ht="20.100000000000001" customHeight="1">
      <c r="A12" s="232" t="s">
        <v>43</v>
      </c>
      <c r="B12" s="295" t="s">
        <v>44</v>
      </c>
      <c r="C12" s="295" t="s">
        <v>44</v>
      </c>
      <c r="D12" s="295" t="s">
        <v>45</v>
      </c>
      <c r="E12" s="292" t="s">
        <v>46</v>
      </c>
      <c r="F12" s="233" t="s">
        <v>47</v>
      </c>
    </row>
    <row r="13" spans="1:6" s="234" customFormat="1" ht="20.100000000000001" customHeight="1">
      <c r="A13" s="232" t="s">
        <v>48</v>
      </c>
      <c r="B13" s="296"/>
      <c r="C13" s="296"/>
      <c r="D13" s="296"/>
      <c r="E13" s="293"/>
      <c r="F13" s="233" t="s">
        <v>49</v>
      </c>
    </row>
    <row r="14" spans="1:6" s="234" customFormat="1" ht="20.100000000000001" customHeight="1">
      <c r="A14" s="232" t="s">
        <v>50</v>
      </c>
      <c r="B14" s="296"/>
      <c r="C14" s="296"/>
      <c r="D14" s="296"/>
      <c r="E14" s="293"/>
      <c r="F14" s="233" t="s">
        <v>51</v>
      </c>
    </row>
    <row r="15" spans="1:6" s="234" customFormat="1" ht="20.100000000000001" customHeight="1">
      <c r="A15" s="232" t="s">
        <v>52</v>
      </c>
      <c r="B15" s="297"/>
      <c r="C15" s="297"/>
      <c r="D15" s="297"/>
      <c r="E15" s="293"/>
      <c r="F15" s="233" t="s">
        <v>51</v>
      </c>
    </row>
    <row r="16" spans="1:6" s="234" customFormat="1" ht="20.100000000000001" customHeight="1">
      <c r="A16" s="232" t="s">
        <v>53</v>
      </c>
      <c r="B16" s="295" t="s">
        <v>54</v>
      </c>
      <c r="C16" s="295" t="s">
        <v>54</v>
      </c>
      <c r="D16" s="243" t="s">
        <v>55</v>
      </c>
      <c r="E16" s="293"/>
      <c r="F16" s="233" t="s">
        <v>56</v>
      </c>
    </row>
    <row r="17" spans="1:7" s="234" customFormat="1" ht="20.100000000000001" customHeight="1">
      <c r="A17" s="232" t="s">
        <v>57</v>
      </c>
      <c r="B17" s="296"/>
      <c r="C17" s="296"/>
      <c r="D17" s="243" t="s">
        <v>58</v>
      </c>
      <c r="E17" s="293"/>
      <c r="F17" s="233" t="s">
        <v>49</v>
      </c>
    </row>
    <row r="18" spans="1:7" s="234" customFormat="1" ht="20.100000000000001" customHeight="1">
      <c r="A18" s="232" t="s">
        <v>59</v>
      </c>
      <c r="B18" s="296"/>
      <c r="C18" s="296"/>
      <c r="D18" s="243" t="s">
        <v>58</v>
      </c>
      <c r="E18" s="293"/>
      <c r="F18" s="233" t="s">
        <v>51</v>
      </c>
    </row>
    <row r="19" spans="1:7" s="234" customFormat="1" ht="20.100000000000001" customHeight="1">
      <c r="A19" s="232" t="s">
        <v>60</v>
      </c>
      <c r="B19" s="297"/>
      <c r="C19" s="297"/>
      <c r="D19" s="243" t="s">
        <v>58</v>
      </c>
      <c r="E19" s="293"/>
      <c r="F19" s="233" t="s">
        <v>51</v>
      </c>
    </row>
    <row r="20" spans="1:7" s="234" customFormat="1" ht="37.9" customHeight="1">
      <c r="A20" s="232" t="s">
        <v>61</v>
      </c>
      <c r="B20" s="243" t="s">
        <v>44</v>
      </c>
      <c r="C20" s="243" t="s">
        <v>44</v>
      </c>
      <c r="D20" s="243" t="s">
        <v>45</v>
      </c>
      <c r="E20" s="294"/>
      <c r="F20" s="233" t="s">
        <v>47</v>
      </c>
    </row>
    <row r="21" spans="1:7" s="234" customFormat="1" ht="88.15" customHeight="1">
      <c r="A21" s="232" t="s">
        <v>62</v>
      </c>
      <c r="B21" s="232" t="s">
        <v>63</v>
      </c>
      <c r="C21" s="232" t="s">
        <v>64</v>
      </c>
      <c r="D21" s="232"/>
      <c r="E21" s="243" t="s">
        <v>65</v>
      </c>
      <c r="F21" s="233"/>
    </row>
    <row r="22" spans="1:7" s="234" customFormat="1" ht="20.100000000000001" customHeight="1">
      <c r="A22" s="232" t="s">
        <v>22</v>
      </c>
      <c r="B22" s="232"/>
      <c r="C22" s="232"/>
      <c r="D22" s="232"/>
      <c r="E22" s="243" t="s">
        <v>66</v>
      </c>
      <c r="F22" s="233"/>
    </row>
    <row r="23" spans="1:7" s="234" customFormat="1" ht="120">
      <c r="A23" s="232" t="s">
        <v>67</v>
      </c>
      <c r="B23" s="232"/>
      <c r="C23" s="232"/>
      <c r="D23" s="232" t="s">
        <v>68</v>
      </c>
      <c r="E23" s="243" t="s">
        <v>69</v>
      </c>
      <c r="F23" s="233"/>
    </row>
    <row r="24" spans="1:7" s="234" customFormat="1" ht="154.5" customHeight="1">
      <c r="A24" s="253" t="s">
        <v>70</v>
      </c>
      <c r="B24" s="232" t="s">
        <v>71</v>
      </c>
      <c r="C24" s="238" t="s">
        <v>72</v>
      </c>
      <c r="D24" s="254"/>
      <c r="E24" s="255" t="s">
        <v>73</v>
      </c>
      <c r="F24" s="256" t="s">
        <v>74</v>
      </c>
    </row>
    <row r="25" spans="1:7" s="234" customFormat="1">
      <c r="A25" s="250"/>
      <c r="B25" s="244"/>
      <c r="C25" s="245"/>
      <c r="D25" s="244"/>
      <c r="E25" s="244"/>
      <c r="F25" s="246"/>
    </row>
    <row r="26" spans="1:7">
      <c r="A26" s="237"/>
    </row>
    <row r="28" spans="1:7">
      <c r="A28" s="194" t="s">
        <v>31</v>
      </c>
      <c r="B28" s="286">
        <v>43998</v>
      </c>
      <c r="C28" s="287"/>
      <c r="D28" s="195"/>
      <c r="E28" s="195"/>
      <c r="F28" s="195"/>
      <c r="G28" s="195"/>
    </row>
    <row r="29" spans="1:7">
      <c r="A29" s="194" t="s">
        <v>32</v>
      </c>
      <c r="B29" s="288" t="s">
        <v>75</v>
      </c>
      <c r="C29" s="289"/>
      <c r="D29" s="195"/>
      <c r="E29" s="195"/>
      <c r="F29" s="195"/>
      <c r="G29" s="195"/>
    </row>
    <row r="30" spans="1:7">
      <c r="A30" s="194" t="s">
        <v>33</v>
      </c>
      <c r="B30" s="288" t="s">
        <v>76</v>
      </c>
      <c r="C30" s="289"/>
      <c r="D30" s="235"/>
      <c r="E30" s="235"/>
      <c r="F30" s="235"/>
      <c r="G30" s="235"/>
    </row>
    <row r="31" spans="1:7" ht="15"/>
    <row r="32" spans="1:7" ht="15"/>
  </sheetData>
  <mergeCells count="18">
    <mergeCell ref="C16:C19"/>
    <mergeCell ref="D12:D15"/>
    <mergeCell ref="B28:C28"/>
    <mergeCell ref="B29:C29"/>
    <mergeCell ref="B30:C30"/>
    <mergeCell ref="A1:F1"/>
    <mergeCell ref="B9:F9"/>
    <mergeCell ref="B8:F8"/>
    <mergeCell ref="B7:F7"/>
    <mergeCell ref="B6:F6"/>
    <mergeCell ref="B5:F5"/>
    <mergeCell ref="B4:F4"/>
    <mergeCell ref="B3:F3"/>
    <mergeCell ref="E12:E20"/>
    <mergeCell ref="B12:B15"/>
    <mergeCell ref="B16:B19"/>
    <mergeCell ref="C12:C15"/>
    <mergeCell ref="B2:F2"/>
  </mergeCells>
  <pageMargins left="0.70866141732283472" right="0.70866141732283472" top="0.74803149606299213" bottom="0.74803149606299213" header="0.31496062992125984" footer="0.31496062992125984"/>
  <pageSetup paperSize="9" scale="53" orientation="landscape" cellComments="asDisplaye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E21:E25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28515625" defaultRowHeight="13.9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7109375" style="42" bestFit="1" customWidth="1"/>
    <col min="6" max="6" width="12.5703125" style="42" customWidth="1"/>
    <col min="7" max="7" width="108.71093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28515625" style="40"/>
  </cols>
  <sheetData>
    <row r="1" spans="1:13" s="32" customFormat="1" ht="42.75" customHeight="1">
      <c r="A1" s="29" t="s">
        <v>77</v>
      </c>
      <c r="B1" s="28" t="s">
        <v>78</v>
      </c>
      <c r="C1" s="29" t="s">
        <v>79</v>
      </c>
      <c r="D1" s="28" t="s">
        <v>78</v>
      </c>
      <c r="E1" s="29" t="s">
        <v>80</v>
      </c>
      <c r="F1" s="29" t="s">
        <v>81</v>
      </c>
      <c r="G1" s="29" t="s">
        <v>82</v>
      </c>
      <c r="H1" s="30" t="s">
        <v>83</v>
      </c>
      <c r="I1" s="30" t="s">
        <v>84</v>
      </c>
      <c r="J1" s="30" t="s">
        <v>85</v>
      </c>
      <c r="K1" s="31" t="s">
        <v>86</v>
      </c>
      <c r="L1" s="32" t="s">
        <v>87</v>
      </c>
      <c r="M1" s="32" t="s">
        <v>88</v>
      </c>
    </row>
    <row r="2" spans="1:13" s="32" customFormat="1">
      <c r="A2" s="32" t="str">
        <f t="shared" ref="A2:A73" si="0">CONCATENATE(B2," ","(",D2,")")</f>
        <v>97120 (22203)</v>
      </c>
      <c r="B2" s="33">
        <v>97120</v>
      </c>
      <c r="C2" s="33" t="s">
        <v>89</v>
      </c>
      <c r="D2" s="33">
        <v>22203</v>
      </c>
      <c r="E2" s="33" t="s">
        <v>90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91</v>
      </c>
      <c r="I2" s="32" t="s">
        <v>92</v>
      </c>
      <c r="J2" s="32">
        <v>2</v>
      </c>
      <c r="K2" s="34">
        <v>3200</v>
      </c>
      <c r="M2" s="32">
        <f>COUNTIF($A$2:$A$2000,A2)</f>
        <v>1</v>
      </c>
    </row>
    <row r="3" spans="1:13" s="32" customFormat="1">
      <c r="A3" s="32" t="str">
        <f t="shared" si="0"/>
        <v>97130 (22203)</v>
      </c>
      <c r="B3" s="33">
        <v>97130</v>
      </c>
      <c r="C3" s="33" t="s">
        <v>93</v>
      </c>
      <c r="D3" s="33">
        <v>22203</v>
      </c>
      <c r="E3" s="33" t="s">
        <v>90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94</v>
      </c>
      <c r="I3" s="32" t="s">
        <v>92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>
      <c r="A4" s="32" t="str">
        <f t="shared" si="0"/>
        <v>97640 (22203)</v>
      </c>
      <c r="B4" s="33">
        <v>97640</v>
      </c>
      <c r="C4" s="33" t="s">
        <v>95</v>
      </c>
      <c r="D4" s="33">
        <v>22203</v>
      </c>
      <c r="E4" s="33" t="s">
        <v>90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96</v>
      </c>
      <c r="I4" s="32" t="s">
        <v>92</v>
      </c>
      <c r="J4" s="32">
        <v>4</v>
      </c>
      <c r="K4" s="34">
        <v>6400</v>
      </c>
      <c r="M4" s="32">
        <f t="shared" si="3"/>
        <v>1</v>
      </c>
    </row>
    <row r="5" spans="1:13" s="32" customFormat="1">
      <c r="A5" s="32" t="str">
        <f t="shared" si="0"/>
        <v>97681 (22204)</v>
      </c>
      <c r="B5" s="33">
        <v>97681</v>
      </c>
      <c r="C5" s="33" t="s">
        <v>97</v>
      </c>
      <c r="D5" s="33">
        <v>22204</v>
      </c>
      <c r="E5" s="33" t="s">
        <v>98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96</v>
      </c>
      <c r="I5" s="32" t="s">
        <v>92</v>
      </c>
      <c r="J5" s="32">
        <v>4</v>
      </c>
      <c r="K5" s="34">
        <v>6400</v>
      </c>
      <c r="M5" s="32">
        <f t="shared" si="3"/>
        <v>1</v>
      </c>
    </row>
    <row r="6" spans="1:13" s="32" customFormat="1">
      <c r="A6" s="32" t="str">
        <f t="shared" si="0"/>
        <v>97682 (22204)</v>
      </c>
      <c r="B6" s="33">
        <v>97682</v>
      </c>
      <c r="C6" s="33" t="s">
        <v>99</v>
      </c>
      <c r="D6" s="33">
        <v>22204</v>
      </c>
      <c r="E6" s="33" t="s">
        <v>98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96</v>
      </c>
      <c r="I6" s="32" t="s">
        <v>92</v>
      </c>
      <c r="J6" s="32">
        <v>4</v>
      </c>
      <c r="K6" s="34">
        <v>6400</v>
      </c>
      <c r="M6" s="32">
        <f t="shared" si="3"/>
        <v>1</v>
      </c>
    </row>
    <row r="7" spans="1:13" s="32" customFormat="1">
      <c r="A7" s="32" t="str">
        <f t="shared" si="0"/>
        <v>97683 (22204)</v>
      </c>
      <c r="B7" s="33">
        <v>97683</v>
      </c>
      <c r="C7" s="33" t="s">
        <v>100</v>
      </c>
      <c r="D7" s="33">
        <v>22204</v>
      </c>
      <c r="E7" s="33" t="s">
        <v>98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96</v>
      </c>
      <c r="I7" s="32" t="s">
        <v>92</v>
      </c>
      <c r="J7" s="32">
        <v>4</v>
      </c>
      <c r="K7" s="34">
        <v>6400</v>
      </c>
      <c r="M7" s="32">
        <f t="shared" si="3"/>
        <v>1</v>
      </c>
    </row>
    <row r="8" spans="1:13" s="32" customFormat="1">
      <c r="A8" s="32" t="str">
        <f t="shared" si="0"/>
        <v>97520 (22205)</v>
      </c>
      <c r="B8" s="33">
        <v>97520</v>
      </c>
      <c r="C8" s="33" t="s">
        <v>101</v>
      </c>
      <c r="D8" s="33">
        <v>22205</v>
      </c>
      <c r="E8" s="33" t="s">
        <v>102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96</v>
      </c>
      <c r="I8" s="32" t="s">
        <v>92</v>
      </c>
      <c r="J8" s="32">
        <v>4</v>
      </c>
      <c r="K8" s="34">
        <v>6400</v>
      </c>
      <c r="M8" s="32">
        <f t="shared" si="3"/>
        <v>1</v>
      </c>
    </row>
    <row r="9" spans="1:13" s="32" customFormat="1">
      <c r="A9" s="32" t="str">
        <f t="shared" si="0"/>
        <v>97541 (22206)</v>
      </c>
      <c r="B9" s="33">
        <v>97541</v>
      </c>
      <c r="C9" s="33" t="s">
        <v>103</v>
      </c>
      <c r="D9" s="33">
        <v>22206</v>
      </c>
      <c r="E9" s="33" t="s">
        <v>104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96</v>
      </c>
      <c r="I9" s="32" t="s">
        <v>92</v>
      </c>
      <c r="J9" s="32">
        <v>4</v>
      </c>
      <c r="K9" s="34">
        <v>6400</v>
      </c>
      <c r="M9" s="32">
        <f t="shared" si="3"/>
        <v>1</v>
      </c>
    </row>
    <row r="10" spans="1:13" s="32" customFormat="1">
      <c r="A10" s="32" t="str">
        <f t="shared" si="0"/>
        <v>97542 (22206)</v>
      </c>
      <c r="B10" s="33">
        <v>97542</v>
      </c>
      <c r="C10" s="33" t="s">
        <v>105</v>
      </c>
      <c r="D10" s="33">
        <v>22206</v>
      </c>
      <c r="E10" s="33" t="s">
        <v>104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96</v>
      </c>
      <c r="I10" s="32" t="s">
        <v>92</v>
      </c>
      <c r="J10" s="32">
        <v>4</v>
      </c>
      <c r="K10" s="34">
        <v>6400</v>
      </c>
      <c r="M10" s="32">
        <f t="shared" si="3"/>
        <v>1</v>
      </c>
    </row>
    <row r="11" spans="1:13" s="32" customFormat="1">
      <c r="A11" s="32" t="str">
        <f t="shared" si="0"/>
        <v>97660 (22208)</v>
      </c>
      <c r="B11" s="33">
        <v>97660</v>
      </c>
      <c r="C11" s="33" t="s">
        <v>106</v>
      </c>
      <c r="D11" s="33">
        <v>22208</v>
      </c>
      <c r="E11" s="33" t="s">
        <v>107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91</v>
      </c>
      <c r="I11" s="32" t="s">
        <v>92</v>
      </c>
      <c r="J11" s="32">
        <v>2</v>
      </c>
      <c r="K11" s="34">
        <v>3200</v>
      </c>
      <c r="M11" s="32">
        <f t="shared" si="3"/>
        <v>1</v>
      </c>
    </row>
    <row r="12" spans="1:13" s="32" customFormat="1">
      <c r="A12" s="32" t="str">
        <f t="shared" si="0"/>
        <v>97670 (22208)</v>
      </c>
      <c r="B12" s="33">
        <v>97670</v>
      </c>
      <c r="C12" s="33" t="s">
        <v>108</v>
      </c>
      <c r="D12" s="33">
        <v>22208</v>
      </c>
      <c r="E12" s="33" t="s">
        <v>107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94</v>
      </c>
      <c r="I12" s="32" t="s">
        <v>92</v>
      </c>
      <c r="J12" s="32">
        <v>3</v>
      </c>
      <c r="K12" s="34">
        <v>4800</v>
      </c>
      <c r="M12" s="32">
        <f t="shared" si="3"/>
        <v>1</v>
      </c>
    </row>
    <row r="13" spans="1:13" s="32" customFormat="1">
      <c r="A13" s="32" t="str">
        <f t="shared" si="0"/>
        <v>97740 (22210)</v>
      </c>
      <c r="B13" s="33">
        <v>97740</v>
      </c>
      <c r="C13" s="33" t="s">
        <v>109</v>
      </c>
      <c r="D13" s="33">
        <v>22210</v>
      </c>
      <c r="E13" s="33" t="s">
        <v>110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91</v>
      </c>
      <c r="I13" s="32" t="s">
        <v>92</v>
      </c>
      <c r="J13" s="32">
        <v>2</v>
      </c>
      <c r="K13" s="34">
        <v>3200</v>
      </c>
      <c r="M13" s="32">
        <f t="shared" si="3"/>
        <v>1</v>
      </c>
    </row>
    <row r="14" spans="1:13" s="32" customFormat="1">
      <c r="A14" s="32" t="str">
        <f t="shared" si="0"/>
        <v>97750 (22210)</v>
      </c>
      <c r="B14" s="33">
        <v>97750</v>
      </c>
      <c r="C14" s="33" t="s">
        <v>111</v>
      </c>
      <c r="D14" s="33">
        <v>22210</v>
      </c>
      <c r="E14" s="33" t="s">
        <v>110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94</v>
      </c>
      <c r="I14" s="32" t="s">
        <v>92</v>
      </c>
      <c r="J14" s="32">
        <v>3</v>
      </c>
      <c r="K14" s="34">
        <v>4800</v>
      </c>
      <c r="M14" s="32">
        <f t="shared" si="3"/>
        <v>1</v>
      </c>
    </row>
    <row r="15" spans="1:13" s="32" customFormat="1">
      <c r="A15" s="32" t="str">
        <f t="shared" si="0"/>
        <v>97761 (22210)</v>
      </c>
      <c r="B15" s="33">
        <v>97761</v>
      </c>
      <c r="C15" s="33" t="s">
        <v>112</v>
      </c>
      <c r="D15" s="33">
        <v>22210</v>
      </c>
      <c r="E15" s="33" t="s">
        <v>110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96</v>
      </c>
      <c r="I15" s="32" t="s">
        <v>92</v>
      </c>
      <c r="J15" s="32">
        <v>4</v>
      </c>
      <c r="K15" s="34">
        <v>6400</v>
      </c>
      <c r="M15" s="32">
        <f t="shared" si="3"/>
        <v>1</v>
      </c>
    </row>
    <row r="16" spans="1:13" s="32" customFormat="1">
      <c r="A16" s="32" t="str">
        <f t="shared" si="0"/>
        <v>97690 (22211)</v>
      </c>
      <c r="B16" s="33">
        <v>97690</v>
      </c>
      <c r="C16" s="33" t="s">
        <v>113</v>
      </c>
      <c r="D16" s="33">
        <v>22211</v>
      </c>
      <c r="E16" s="33" t="s">
        <v>114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96</v>
      </c>
      <c r="I16" s="32" t="s">
        <v>92</v>
      </c>
      <c r="J16" s="32">
        <v>4</v>
      </c>
      <c r="K16" s="34">
        <v>6400</v>
      </c>
      <c r="M16" s="32">
        <f t="shared" si="3"/>
        <v>1</v>
      </c>
    </row>
    <row r="17" spans="1:13" s="32" customFormat="1">
      <c r="A17" s="32" t="str">
        <f t="shared" si="0"/>
        <v>97531 (22219)</v>
      </c>
      <c r="B17" s="33">
        <v>97531</v>
      </c>
      <c r="C17" s="33" t="s">
        <v>115</v>
      </c>
      <c r="D17" s="33">
        <v>22219</v>
      </c>
      <c r="E17" s="33" t="s">
        <v>116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91</v>
      </c>
      <c r="I17" s="32" t="s">
        <v>92</v>
      </c>
      <c r="J17" s="32">
        <v>2</v>
      </c>
      <c r="K17" s="34">
        <v>3200</v>
      </c>
      <c r="M17" s="32">
        <f t="shared" si="3"/>
        <v>1</v>
      </c>
    </row>
    <row r="18" spans="1:13" s="32" customFormat="1">
      <c r="A18" s="32" t="str">
        <f t="shared" si="0"/>
        <v>97532 (22219)</v>
      </c>
      <c r="B18" s="33">
        <v>97532</v>
      </c>
      <c r="C18" s="33" t="s">
        <v>117</v>
      </c>
      <c r="D18" s="33">
        <v>22219</v>
      </c>
      <c r="E18" s="33" t="s">
        <v>116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91</v>
      </c>
      <c r="I18" s="32" t="s">
        <v>92</v>
      </c>
      <c r="J18" s="32">
        <v>2</v>
      </c>
      <c r="K18" s="34">
        <v>3200</v>
      </c>
      <c r="M18" s="32">
        <f t="shared" si="3"/>
        <v>1</v>
      </c>
    </row>
    <row r="19" spans="1:13" s="32" customFormat="1">
      <c r="A19" s="32" t="str">
        <f t="shared" si="0"/>
        <v>97252 (22220)</v>
      </c>
      <c r="B19" s="33">
        <v>97252</v>
      </c>
      <c r="C19" s="33" t="s">
        <v>118</v>
      </c>
      <c r="D19" s="33">
        <v>22220</v>
      </c>
      <c r="E19" s="33" t="s">
        <v>119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94</v>
      </c>
      <c r="I19" s="32" t="s">
        <v>92</v>
      </c>
      <c r="J19" s="32">
        <v>3</v>
      </c>
      <c r="K19" s="34">
        <v>4800</v>
      </c>
      <c r="M19" s="32">
        <f t="shared" si="3"/>
        <v>1</v>
      </c>
    </row>
    <row r="20" spans="1:13" s="32" customFormat="1">
      <c r="A20" s="32" t="str">
        <f t="shared" si="0"/>
        <v>97253 (22220)</v>
      </c>
      <c r="B20" s="33">
        <v>97253</v>
      </c>
      <c r="C20" s="33" t="s">
        <v>120</v>
      </c>
      <c r="D20" s="33">
        <v>22220</v>
      </c>
      <c r="E20" s="33" t="s">
        <v>119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94</v>
      </c>
      <c r="I20" s="32" t="s">
        <v>92</v>
      </c>
      <c r="J20" s="32">
        <v>3</v>
      </c>
      <c r="K20" s="34">
        <v>4800</v>
      </c>
      <c r="M20" s="32">
        <f t="shared" si="3"/>
        <v>1</v>
      </c>
    </row>
    <row r="21" spans="1:13" s="32" customFormat="1">
      <c r="A21" s="32" t="str">
        <f t="shared" si="0"/>
        <v>97254 (22220)</v>
      </c>
      <c r="B21" s="33">
        <v>97254</v>
      </c>
      <c r="C21" s="33" t="s">
        <v>121</v>
      </c>
      <c r="D21" s="33">
        <v>22220</v>
      </c>
      <c r="E21" s="33" t="s">
        <v>119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94</v>
      </c>
      <c r="I21" s="32" t="s">
        <v>92</v>
      </c>
      <c r="J21" s="32">
        <v>3</v>
      </c>
      <c r="K21" s="34">
        <v>4800</v>
      </c>
      <c r="M21" s="32">
        <f t="shared" si="3"/>
        <v>1</v>
      </c>
    </row>
    <row r="22" spans="1:13" s="32" customFormat="1">
      <c r="A22" s="32" t="str">
        <f t="shared" si="0"/>
        <v>97255 (22220)</v>
      </c>
      <c r="B22" s="33">
        <v>97255</v>
      </c>
      <c r="C22" s="33" t="s">
        <v>122</v>
      </c>
      <c r="D22" s="33">
        <v>22220</v>
      </c>
      <c r="E22" s="33" t="s">
        <v>119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94</v>
      </c>
      <c r="I22" s="32" t="s">
        <v>92</v>
      </c>
      <c r="J22" s="32">
        <v>3</v>
      </c>
      <c r="K22" s="34">
        <v>4800</v>
      </c>
      <c r="M22" s="32">
        <f t="shared" si="3"/>
        <v>1</v>
      </c>
    </row>
    <row r="23" spans="1:13" s="32" customFormat="1">
      <c r="A23" s="32" t="str">
        <f t="shared" si="0"/>
        <v>97090 (22221)</v>
      </c>
      <c r="B23" s="33">
        <v>97090</v>
      </c>
      <c r="C23" s="33" t="s">
        <v>123</v>
      </c>
      <c r="D23" s="33">
        <v>22221</v>
      </c>
      <c r="E23" s="33" t="s">
        <v>124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96</v>
      </c>
      <c r="I23" s="32" t="s">
        <v>92</v>
      </c>
      <c r="J23" s="32">
        <v>4</v>
      </c>
      <c r="K23" s="34">
        <v>6400</v>
      </c>
      <c r="M23" s="32">
        <f t="shared" si="3"/>
        <v>1</v>
      </c>
    </row>
    <row r="24" spans="1:13" s="32" customFormat="1">
      <c r="A24" s="32" t="str">
        <f t="shared" si="0"/>
        <v>97371 (22222)</v>
      </c>
      <c r="B24" s="33">
        <v>97371</v>
      </c>
      <c r="C24" s="33" t="s">
        <v>125</v>
      </c>
      <c r="D24" s="33">
        <v>22222</v>
      </c>
      <c r="E24" s="33" t="s">
        <v>126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96</v>
      </c>
      <c r="I24" s="32" t="s">
        <v>92</v>
      </c>
      <c r="J24" s="32">
        <v>4</v>
      </c>
      <c r="K24" s="34">
        <v>6400</v>
      </c>
      <c r="M24" s="32">
        <f t="shared" si="3"/>
        <v>1</v>
      </c>
    </row>
    <row r="25" spans="1:13" s="32" customFormat="1">
      <c r="A25" s="32" t="str">
        <f t="shared" si="0"/>
        <v>97372 (22222)</v>
      </c>
      <c r="B25" s="33">
        <v>97372</v>
      </c>
      <c r="C25" s="33" t="s">
        <v>127</v>
      </c>
      <c r="D25" s="33">
        <v>22222</v>
      </c>
      <c r="E25" s="33" t="s">
        <v>126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96</v>
      </c>
      <c r="I25" s="32" t="s">
        <v>92</v>
      </c>
      <c r="J25" s="32">
        <v>4</v>
      </c>
      <c r="K25" s="34">
        <v>6400</v>
      </c>
      <c r="M25" s="32">
        <f t="shared" si="3"/>
        <v>1</v>
      </c>
    </row>
    <row r="26" spans="1:13" s="32" customFormat="1">
      <c r="A26" s="32" t="str">
        <f t="shared" si="0"/>
        <v>97420 (22223)</v>
      </c>
      <c r="B26" s="33">
        <v>97420</v>
      </c>
      <c r="C26" s="33" t="s">
        <v>128</v>
      </c>
      <c r="D26" s="33">
        <v>22223</v>
      </c>
      <c r="E26" s="33" t="s">
        <v>129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91</v>
      </c>
      <c r="I26" s="32" t="s">
        <v>92</v>
      </c>
      <c r="J26" s="32">
        <v>2</v>
      </c>
      <c r="K26" s="34">
        <v>3200</v>
      </c>
      <c r="M26" s="32">
        <f t="shared" si="3"/>
        <v>1</v>
      </c>
    </row>
    <row r="27" spans="1:13" s="32" customFormat="1">
      <c r="A27" s="32" t="str">
        <f t="shared" si="0"/>
        <v>97430 (22223)</v>
      </c>
      <c r="B27" s="33">
        <v>97430</v>
      </c>
      <c r="C27" s="33" t="s">
        <v>130</v>
      </c>
      <c r="D27" s="33">
        <v>22223</v>
      </c>
      <c r="E27" s="33" t="s">
        <v>129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94</v>
      </c>
      <c r="I27" s="32" t="s">
        <v>92</v>
      </c>
      <c r="J27" s="32">
        <v>3</v>
      </c>
      <c r="K27" s="34">
        <v>4800</v>
      </c>
      <c r="M27" s="32">
        <f t="shared" si="3"/>
        <v>1</v>
      </c>
    </row>
    <row r="28" spans="1:13" s="32" customFormat="1">
      <c r="A28" s="32" t="str">
        <f t="shared" si="0"/>
        <v>97440 (22223)</v>
      </c>
      <c r="B28" s="33">
        <v>97440</v>
      </c>
      <c r="C28" s="33" t="s">
        <v>131</v>
      </c>
      <c r="D28" s="33">
        <v>22223</v>
      </c>
      <c r="E28" s="33" t="s">
        <v>129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96</v>
      </c>
      <c r="I28" s="32" t="s">
        <v>92</v>
      </c>
      <c r="J28" s="32">
        <v>4</v>
      </c>
      <c r="K28" s="34">
        <v>6400</v>
      </c>
      <c r="M28" s="32">
        <f t="shared" si="3"/>
        <v>1</v>
      </c>
    </row>
    <row r="29" spans="1:13" s="32" customFormat="1">
      <c r="A29" s="32" t="str">
        <f t="shared" si="0"/>
        <v>97480 (22224)</v>
      </c>
      <c r="B29" s="33">
        <v>97480</v>
      </c>
      <c r="C29" s="33" t="s">
        <v>132</v>
      </c>
      <c r="D29" s="33">
        <v>22224</v>
      </c>
      <c r="E29" s="33" t="s">
        <v>133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94</v>
      </c>
      <c r="I29" s="32" t="s">
        <v>92</v>
      </c>
      <c r="J29" s="32">
        <v>3</v>
      </c>
      <c r="K29" s="34">
        <v>4800</v>
      </c>
      <c r="M29" s="32">
        <f t="shared" si="3"/>
        <v>1</v>
      </c>
    </row>
    <row r="30" spans="1:13" s="32" customFormat="1">
      <c r="A30" s="32" t="str">
        <f t="shared" si="0"/>
        <v>97490 (22224)</v>
      </c>
      <c r="B30" s="33">
        <v>97490</v>
      </c>
      <c r="C30" s="33" t="s">
        <v>134</v>
      </c>
      <c r="D30" s="33">
        <v>22224</v>
      </c>
      <c r="E30" s="33" t="s">
        <v>133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96</v>
      </c>
      <c r="I30" s="32" t="s">
        <v>92</v>
      </c>
      <c r="J30" s="32">
        <v>4</v>
      </c>
      <c r="K30" s="34">
        <v>6400</v>
      </c>
      <c r="M30" s="32">
        <f t="shared" si="3"/>
        <v>1</v>
      </c>
    </row>
    <row r="31" spans="1:13" s="32" customFormat="1">
      <c r="A31" s="32" t="str">
        <f t="shared" si="0"/>
        <v>97551 (22225)</v>
      </c>
      <c r="B31" s="33">
        <v>97551</v>
      </c>
      <c r="C31" s="33" t="s">
        <v>135</v>
      </c>
      <c r="D31" s="33">
        <v>22225</v>
      </c>
      <c r="E31" s="33" t="s">
        <v>136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94</v>
      </c>
      <c r="I31" s="32" t="s">
        <v>92</v>
      </c>
      <c r="J31" s="32">
        <v>3</v>
      </c>
      <c r="K31" s="34">
        <v>4800</v>
      </c>
      <c r="M31" s="32">
        <f t="shared" si="3"/>
        <v>1</v>
      </c>
    </row>
    <row r="32" spans="1:13" s="32" customFormat="1">
      <c r="A32" s="32" t="str">
        <f t="shared" si="0"/>
        <v>97552 (22225)</v>
      </c>
      <c r="B32" s="33">
        <v>97552</v>
      </c>
      <c r="C32" s="33" t="s">
        <v>137</v>
      </c>
      <c r="D32" s="33">
        <v>22225</v>
      </c>
      <c r="E32" s="33" t="s">
        <v>136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94</v>
      </c>
      <c r="I32" s="32" t="s">
        <v>92</v>
      </c>
      <c r="J32" s="32">
        <v>3</v>
      </c>
      <c r="K32" s="34">
        <v>4800</v>
      </c>
      <c r="M32" s="32">
        <f t="shared" si="3"/>
        <v>1</v>
      </c>
    </row>
    <row r="33" spans="1:13" s="32" customFormat="1">
      <c r="A33" s="32" t="str">
        <f t="shared" si="0"/>
        <v>97561 (22225)</v>
      </c>
      <c r="B33" s="33">
        <v>97561</v>
      </c>
      <c r="C33" s="33" t="s">
        <v>138</v>
      </c>
      <c r="D33" s="33">
        <v>22225</v>
      </c>
      <c r="E33" s="33" t="s">
        <v>136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96</v>
      </c>
      <c r="I33" s="32" t="s">
        <v>92</v>
      </c>
      <c r="J33" s="32">
        <v>4</v>
      </c>
      <c r="K33" s="34">
        <v>6400</v>
      </c>
      <c r="M33" s="32">
        <f t="shared" si="3"/>
        <v>1</v>
      </c>
    </row>
    <row r="34" spans="1:13" s="32" customFormat="1">
      <c r="A34" s="32" t="str">
        <f t="shared" si="0"/>
        <v>97562 (22225)</v>
      </c>
      <c r="B34" s="33">
        <v>97562</v>
      </c>
      <c r="C34" s="33" t="s">
        <v>139</v>
      </c>
      <c r="D34" s="33">
        <v>22225</v>
      </c>
      <c r="E34" s="33" t="s">
        <v>136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96</v>
      </c>
      <c r="I34" s="32" t="s">
        <v>92</v>
      </c>
      <c r="J34" s="32">
        <v>4</v>
      </c>
      <c r="K34" s="34">
        <v>6400</v>
      </c>
      <c r="M34" s="32">
        <f t="shared" si="3"/>
        <v>1</v>
      </c>
    </row>
    <row r="35" spans="1:13" s="32" customFormat="1">
      <c r="A35" s="32" t="s">
        <v>140</v>
      </c>
      <c r="B35" s="33">
        <v>23195</v>
      </c>
      <c r="C35" s="33" t="s">
        <v>141</v>
      </c>
      <c r="D35" s="33">
        <v>25501</v>
      </c>
      <c r="E35" s="33" t="s">
        <v>142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94</v>
      </c>
      <c r="I35" s="32" t="s">
        <v>92</v>
      </c>
      <c r="J35" s="32">
        <v>3</v>
      </c>
      <c r="K35" s="34">
        <v>4800</v>
      </c>
      <c r="M35" s="32">
        <f t="shared" si="3"/>
        <v>1</v>
      </c>
    </row>
    <row r="36" spans="1:13" s="32" customFormat="1">
      <c r="A36" s="32" t="s">
        <v>143</v>
      </c>
      <c r="B36" s="33">
        <v>23169</v>
      </c>
      <c r="C36" s="33" t="s">
        <v>144</v>
      </c>
      <c r="D36" s="33">
        <v>25443</v>
      </c>
      <c r="E36" s="33" t="s">
        <v>145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91</v>
      </c>
      <c r="I36" s="32" t="s">
        <v>92</v>
      </c>
      <c r="J36" s="32">
        <v>2</v>
      </c>
      <c r="K36" s="34">
        <v>3200</v>
      </c>
      <c r="M36" s="32">
        <f t="shared" si="3"/>
        <v>1</v>
      </c>
    </row>
    <row r="37" spans="1:13" s="32" customFormat="1">
      <c r="A37" s="32" t="s">
        <v>146</v>
      </c>
      <c r="B37" s="33">
        <v>23171</v>
      </c>
      <c r="C37" s="33" t="s">
        <v>147</v>
      </c>
      <c r="D37" s="33">
        <v>25451</v>
      </c>
      <c r="E37" s="33" t="s">
        <v>148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91</v>
      </c>
      <c r="I37" s="32" t="s">
        <v>92</v>
      </c>
      <c r="J37" s="32">
        <v>2</v>
      </c>
      <c r="K37" s="34">
        <v>3200</v>
      </c>
      <c r="M37" s="32">
        <f t="shared" si="3"/>
        <v>1</v>
      </c>
    </row>
    <row r="38" spans="1:13" s="32" customFormat="1">
      <c r="A38" s="32" t="s">
        <v>149</v>
      </c>
      <c r="B38" s="33">
        <v>23173</v>
      </c>
      <c r="C38" s="33" t="s">
        <v>150</v>
      </c>
      <c r="D38" s="33">
        <v>25464</v>
      </c>
      <c r="E38" s="33" t="s">
        <v>151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96</v>
      </c>
      <c r="I38" s="32" t="s">
        <v>92</v>
      </c>
      <c r="J38" s="32">
        <v>4</v>
      </c>
      <c r="K38" s="34">
        <v>6400</v>
      </c>
      <c r="M38" s="32">
        <f t="shared" si="3"/>
        <v>1</v>
      </c>
    </row>
    <row r="39" spans="1:13" s="32" customFormat="1">
      <c r="A39" s="32" t="s">
        <v>152</v>
      </c>
      <c r="B39" s="33">
        <v>23192</v>
      </c>
      <c r="C39" s="33" t="s">
        <v>153</v>
      </c>
      <c r="D39" s="33">
        <v>25258</v>
      </c>
      <c r="E39" s="33" t="s">
        <v>154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155</v>
      </c>
      <c r="I39" s="32" t="s">
        <v>92</v>
      </c>
      <c r="J39" s="32">
        <v>1</v>
      </c>
      <c r="K39" s="34">
        <v>1600</v>
      </c>
      <c r="M39" s="32">
        <f t="shared" si="3"/>
        <v>1</v>
      </c>
    </row>
    <row r="40" spans="1:13" s="32" customFormat="1">
      <c r="A40" s="32" t="s">
        <v>156</v>
      </c>
      <c r="B40" s="33">
        <v>23192</v>
      </c>
      <c r="C40" s="33" t="s">
        <v>157</v>
      </c>
      <c r="D40" s="33">
        <v>25259</v>
      </c>
      <c r="E40" s="33" t="s">
        <v>154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155</v>
      </c>
      <c r="I40" s="32" t="s">
        <v>92</v>
      </c>
      <c r="J40" s="32">
        <v>1</v>
      </c>
      <c r="K40" s="34">
        <v>1600</v>
      </c>
      <c r="M40" s="32">
        <f t="shared" si="3"/>
        <v>1</v>
      </c>
    </row>
    <row r="41" spans="1:13" s="32" customFormat="1">
      <c r="A41" s="32" t="s">
        <v>158</v>
      </c>
      <c r="B41" s="33">
        <v>23192</v>
      </c>
      <c r="C41" s="33" t="s">
        <v>159</v>
      </c>
      <c r="D41" s="33">
        <v>25260</v>
      </c>
      <c r="E41" s="33" t="s">
        <v>154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155</v>
      </c>
      <c r="I41" s="32" t="s">
        <v>92</v>
      </c>
      <c r="J41" s="32">
        <v>1</v>
      </c>
      <c r="K41" s="34">
        <v>1600</v>
      </c>
      <c r="M41" s="32">
        <f t="shared" si="3"/>
        <v>1</v>
      </c>
    </row>
    <row r="42" spans="1:13" s="32" customFormat="1">
      <c r="A42" s="32" t="s">
        <v>160</v>
      </c>
      <c r="B42" s="33">
        <v>23192</v>
      </c>
      <c r="C42" s="33" t="s">
        <v>161</v>
      </c>
      <c r="D42" s="33">
        <v>25261</v>
      </c>
      <c r="E42" s="33" t="s">
        <v>154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155</v>
      </c>
      <c r="I42" s="32" t="s">
        <v>92</v>
      </c>
      <c r="J42" s="32">
        <v>1</v>
      </c>
      <c r="K42" s="34">
        <v>1600</v>
      </c>
      <c r="M42" s="32">
        <f t="shared" si="3"/>
        <v>1</v>
      </c>
    </row>
    <row r="43" spans="1:13" s="32" customFormat="1">
      <c r="A43" s="32" t="str">
        <f t="shared" si="0"/>
        <v>97380 (22226)</v>
      </c>
      <c r="B43" s="33">
        <v>97380</v>
      </c>
      <c r="C43" s="33" t="s">
        <v>162</v>
      </c>
      <c r="D43" s="33">
        <v>22226</v>
      </c>
      <c r="E43" s="33" t="s">
        <v>163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91</v>
      </c>
      <c r="I43" s="32" t="s">
        <v>92</v>
      </c>
      <c r="J43" s="32">
        <v>2</v>
      </c>
      <c r="K43" s="34">
        <v>3200</v>
      </c>
      <c r="M43" s="32">
        <f t="shared" si="3"/>
        <v>1</v>
      </c>
    </row>
    <row r="44" spans="1:13" s="32" customFormat="1">
      <c r="A44" s="32" t="str">
        <f t="shared" si="0"/>
        <v>97340 (22227)</v>
      </c>
      <c r="B44" s="33">
        <v>97340</v>
      </c>
      <c r="C44" s="33" t="s">
        <v>164</v>
      </c>
      <c r="D44" s="33">
        <v>22227</v>
      </c>
      <c r="E44" s="33" t="s">
        <v>165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94</v>
      </c>
      <c r="I44" s="32" t="s">
        <v>92</v>
      </c>
      <c r="J44" s="32">
        <v>3</v>
      </c>
      <c r="K44" s="34">
        <v>4800</v>
      </c>
      <c r="M44" s="32">
        <f t="shared" si="3"/>
        <v>1</v>
      </c>
    </row>
    <row r="45" spans="1:13" s="32" customFormat="1">
      <c r="A45" s="32" t="str">
        <f t="shared" si="0"/>
        <v>97330 (22229)</v>
      </c>
      <c r="B45" s="33">
        <v>97330</v>
      </c>
      <c r="C45" s="33" t="s">
        <v>166</v>
      </c>
      <c r="D45" s="33">
        <v>22229</v>
      </c>
      <c r="E45" s="33" t="s">
        <v>167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91</v>
      </c>
      <c r="I45" s="32" t="s">
        <v>92</v>
      </c>
      <c r="J45" s="32">
        <v>2</v>
      </c>
      <c r="K45" s="34">
        <v>3200</v>
      </c>
      <c r="M45" s="32">
        <f t="shared" si="3"/>
        <v>1</v>
      </c>
    </row>
    <row r="46" spans="1:13" s="32" customFormat="1">
      <c r="A46" s="32" t="str">
        <f t="shared" si="0"/>
        <v>97220 (22230)</v>
      </c>
      <c r="B46" s="33">
        <v>97220</v>
      </c>
      <c r="C46" s="33" t="s">
        <v>168</v>
      </c>
      <c r="D46" s="33">
        <v>22230</v>
      </c>
      <c r="E46" s="33" t="s">
        <v>169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91</v>
      </c>
      <c r="I46" s="32" t="s">
        <v>92</v>
      </c>
      <c r="J46" s="32">
        <v>2</v>
      </c>
      <c r="K46" s="34">
        <v>3200</v>
      </c>
      <c r="M46" s="32">
        <f t="shared" si="3"/>
        <v>1</v>
      </c>
    </row>
    <row r="47" spans="1:13" s="32" customFormat="1">
      <c r="A47" s="32" t="str">
        <f t="shared" si="0"/>
        <v>97230 (22230)</v>
      </c>
      <c r="B47" s="33">
        <v>97230</v>
      </c>
      <c r="C47" s="33" t="s">
        <v>170</v>
      </c>
      <c r="D47" s="33">
        <v>22230</v>
      </c>
      <c r="E47" s="33" t="s">
        <v>169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94</v>
      </c>
      <c r="I47" s="32" t="s">
        <v>92</v>
      </c>
      <c r="J47" s="32">
        <v>3</v>
      </c>
      <c r="K47" s="34">
        <v>4800</v>
      </c>
      <c r="M47" s="32">
        <f t="shared" si="3"/>
        <v>1</v>
      </c>
    </row>
    <row r="48" spans="1:13" s="32" customFormat="1">
      <c r="A48" s="32" t="str">
        <f t="shared" si="0"/>
        <v>97241 (22230)</v>
      </c>
      <c r="B48" s="33">
        <v>97241</v>
      </c>
      <c r="C48" s="33" t="s">
        <v>171</v>
      </c>
      <c r="D48" s="33">
        <v>22230</v>
      </c>
      <c r="E48" s="33" t="s">
        <v>169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96</v>
      </c>
      <c r="I48" s="32" t="s">
        <v>92</v>
      </c>
      <c r="J48" s="32">
        <v>4</v>
      </c>
      <c r="K48" s="34">
        <v>6400</v>
      </c>
      <c r="M48" s="32">
        <f t="shared" si="3"/>
        <v>1</v>
      </c>
    </row>
    <row r="49" spans="1:13" s="32" customFormat="1">
      <c r="A49" s="32" t="str">
        <f t="shared" si="0"/>
        <v>97242 (22230)</v>
      </c>
      <c r="B49" s="33">
        <v>97242</v>
      </c>
      <c r="C49" s="33" t="s">
        <v>172</v>
      </c>
      <c r="D49" s="33">
        <v>22230</v>
      </c>
      <c r="E49" s="33" t="s">
        <v>169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96</v>
      </c>
      <c r="I49" s="32" t="s">
        <v>92</v>
      </c>
      <c r="J49" s="32">
        <v>4</v>
      </c>
      <c r="K49" s="34">
        <v>6400</v>
      </c>
      <c r="M49" s="32">
        <f t="shared" si="3"/>
        <v>1</v>
      </c>
    </row>
    <row r="50" spans="1:13" s="32" customFormat="1">
      <c r="A50" s="32" t="str">
        <f t="shared" si="0"/>
        <v>97510 (22231)</v>
      </c>
      <c r="B50" s="33">
        <v>97510</v>
      </c>
      <c r="C50" s="33" t="s">
        <v>173</v>
      </c>
      <c r="D50" s="33">
        <v>22231</v>
      </c>
      <c r="E50" s="33" t="s">
        <v>174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94</v>
      </c>
      <c r="I50" s="32" t="s">
        <v>92</v>
      </c>
      <c r="J50" s="32">
        <v>3</v>
      </c>
      <c r="K50" s="34">
        <v>4800</v>
      </c>
      <c r="M50" s="32">
        <f t="shared" si="3"/>
        <v>1</v>
      </c>
    </row>
    <row r="51" spans="1:13" s="32" customFormat="1">
      <c r="A51" s="32" t="str">
        <f t="shared" si="0"/>
        <v>97570 (22232)</v>
      </c>
      <c r="B51" s="33">
        <v>97570</v>
      </c>
      <c r="C51" s="33" t="s">
        <v>175</v>
      </c>
      <c r="D51" s="33">
        <v>22232</v>
      </c>
      <c r="E51" s="33" t="s">
        <v>176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94</v>
      </c>
      <c r="I51" s="32" t="s">
        <v>92</v>
      </c>
      <c r="J51" s="32">
        <v>3</v>
      </c>
      <c r="K51" s="34">
        <v>4800</v>
      </c>
      <c r="M51" s="32">
        <f t="shared" si="3"/>
        <v>1</v>
      </c>
    </row>
    <row r="52" spans="1:13" s="32" customFormat="1">
      <c r="A52" s="32" t="str">
        <f t="shared" si="0"/>
        <v>97460 (22233)</v>
      </c>
      <c r="B52" s="33">
        <v>97460</v>
      </c>
      <c r="C52" s="33" t="s">
        <v>177</v>
      </c>
      <c r="D52" s="33">
        <v>22233</v>
      </c>
      <c r="E52" s="33" t="s">
        <v>178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94</v>
      </c>
      <c r="I52" s="32" t="s">
        <v>92</v>
      </c>
      <c r="J52" s="32">
        <v>3</v>
      </c>
      <c r="K52" s="34">
        <v>4800</v>
      </c>
      <c r="M52" s="32">
        <f t="shared" si="3"/>
        <v>1</v>
      </c>
    </row>
    <row r="53" spans="1:13" s="32" customFormat="1">
      <c r="A53" s="32" t="str">
        <f t="shared" si="0"/>
        <v>97720 (22235)</v>
      </c>
      <c r="B53" s="33">
        <v>97720</v>
      </c>
      <c r="C53" s="33" t="s">
        <v>179</v>
      </c>
      <c r="D53" s="33">
        <v>22235</v>
      </c>
      <c r="E53" s="33" t="s">
        <v>180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94</v>
      </c>
      <c r="I53" s="32" t="s">
        <v>92</v>
      </c>
      <c r="J53" s="32">
        <v>3</v>
      </c>
      <c r="K53" s="34">
        <v>4800</v>
      </c>
      <c r="M53" s="32">
        <f t="shared" si="3"/>
        <v>1</v>
      </c>
    </row>
    <row r="54" spans="1:13" s="32" customFormat="1">
      <c r="A54" s="32" t="str">
        <f t="shared" si="0"/>
        <v>97730 (22235)</v>
      </c>
      <c r="B54" s="33">
        <v>97730</v>
      </c>
      <c r="C54" s="33" t="s">
        <v>181</v>
      </c>
      <c r="D54" s="33">
        <v>22235</v>
      </c>
      <c r="E54" s="33" t="s">
        <v>180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96</v>
      </c>
      <c r="I54" s="32" t="s">
        <v>92</v>
      </c>
      <c r="J54" s="32">
        <v>4</v>
      </c>
      <c r="K54" s="34">
        <v>6400</v>
      </c>
      <c r="M54" s="32">
        <f t="shared" si="3"/>
        <v>1</v>
      </c>
    </row>
    <row r="55" spans="1:13" s="32" customFormat="1">
      <c r="A55" s="32" t="str">
        <f t="shared" si="0"/>
        <v>97590 (22238)</v>
      </c>
      <c r="B55" s="33">
        <v>97590</v>
      </c>
      <c r="C55" s="33" t="s">
        <v>182</v>
      </c>
      <c r="D55" s="33">
        <v>22238</v>
      </c>
      <c r="E55" s="33" t="s">
        <v>183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96</v>
      </c>
      <c r="I55" s="32" t="s">
        <v>92</v>
      </c>
      <c r="J55" s="32">
        <v>4</v>
      </c>
      <c r="K55" s="34">
        <v>6400</v>
      </c>
      <c r="M55" s="32">
        <f t="shared" si="3"/>
        <v>1</v>
      </c>
    </row>
    <row r="56" spans="1:13" s="32" customFormat="1">
      <c r="A56" s="32" t="str">
        <f t="shared" si="0"/>
        <v>97140 (22239)</v>
      </c>
      <c r="B56" s="33">
        <v>97140</v>
      </c>
      <c r="C56" s="33" t="s">
        <v>184</v>
      </c>
      <c r="D56" s="33">
        <v>22239</v>
      </c>
      <c r="E56" s="33" t="s">
        <v>185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91</v>
      </c>
      <c r="I56" s="32" t="s">
        <v>92</v>
      </c>
      <c r="J56" s="32">
        <v>2</v>
      </c>
      <c r="K56" s="34">
        <v>3200</v>
      </c>
      <c r="M56" s="32">
        <f t="shared" si="3"/>
        <v>1</v>
      </c>
    </row>
    <row r="57" spans="1:13" s="32" customFormat="1">
      <c r="A57" s="32" t="str">
        <f t="shared" si="0"/>
        <v>97150 (22239)</v>
      </c>
      <c r="B57" s="33">
        <v>97150</v>
      </c>
      <c r="C57" s="33" t="s">
        <v>186</v>
      </c>
      <c r="D57" s="33">
        <v>22239</v>
      </c>
      <c r="E57" s="33" t="s">
        <v>185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94</v>
      </c>
      <c r="I57" s="32" t="s">
        <v>92</v>
      </c>
      <c r="J57" s="32">
        <v>3</v>
      </c>
      <c r="K57" s="34">
        <v>4800</v>
      </c>
      <c r="M57" s="32">
        <f t="shared" si="3"/>
        <v>1</v>
      </c>
    </row>
    <row r="58" spans="1:13" s="32" customFormat="1">
      <c r="A58" s="32" t="str">
        <f t="shared" si="0"/>
        <v>97650 (22239)</v>
      </c>
      <c r="B58" s="33">
        <v>97650</v>
      </c>
      <c r="C58" s="33" t="s">
        <v>187</v>
      </c>
      <c r="D58" s="33">
        <v>22239</v>
      </c>
      <c r="E58" s="33" t="s">
        <v>185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96</v>
      </c>
      <c r="I58" s="32" t="s">
        <v>92</v>
      </c>
      <c r="J58" s="32">
        <v>4</v>
      </c>
      <c r="K58" s="34">
        <v>6400</v>
      </c>
      <c r="M58" s="32">
        <f t="shared" si="3"/>
        <v>1</v>
      </c>
    </row>
    <row r="59" spans="1:13" s="32" customFormat="1">
      <c r="A59" s="32" t="str">
        <f t="shared" si="0"/>
        <v>97472 (22253)</v>
      </c>
      <c r="B59" s="33">
        <v>97472</v>
      </c>
      <c r="C59" s="33" t="s">
        <v>188</v>
      </c>
      <c r="D59" s="33">
        <v>22253</v>
      </c>
      <c r="E59" s="33" t="s">
        <v>189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190</v>
      </c>
      <c r="I59" s="32" t="s">
        <v>92</v>
      </c>
      <c r="J59" s="32">
        <v>1</v>
      </c>
      <c r="K59" s="34">
        <v>1600</v>
      </c>
      <c r="M59" s="32">
        <f t="shared" si="3"/>
        <v>1</v>
      </c>
    </row>
    <row r="60" spans="1:13" s="32" customFormat="1">
      <c r="A60" s="32" t="str">
        <f t="shared" si="0"/>
        <v>97473 (22253)</v>
      </c>
      <c r="B60" s="33">
        <v>97473</v>
      </c>
      <c r="C60" s="33" t="s">
        <v>191</v>
      </c>
      <c r="D60" s="33">
        <v>22253</v>
      </c>
      <c r="E60" s="33" t="s">
        <v>189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190</v>
      </c>
      <c r="I60" s="32" t="s">
        <v>92</v>
      </c>
      <c r="J60" s="32">
        <v>1</v>
      </c>
      <c r="K60" s="34">
        <v>1600</v>
      </c>
      <c r="M60" s="32">
        <f t="shared" si="3"/>
        <v>1</v>
      </c>
    </row>
    <row r="61" spans="1:13" s="32" customFormat="1">
      <c r="A61" s="32" t="str">
        <f t="shared" si="0"/>
        <v>97474 (22253)</v>
      </c>
      <c r="B61" s="33">
        <v>97474</v>
      </c>
      <c r="C61" s="33" t="s">
        <v>192</v>
      </c>
      <c r="D61" s="33">
        <v>22253</v>
      </c>
      <c r="E61" s="33" t="s">
        <v>189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190</v>
      </c>
      <c r="I61" s="32" t="s">
        <v>92</v>
      </c>
      <c r="J61" s="32">
        <v>1</v>
      </c>
      <c r="K61" s="34">
        <v>1600</v>
      </c>
      <c r="M61" s="32">
        <f t="shared" si="3"/>
        <v>1</v>
      </c>
    </row>
    <row r="62" spans="1:13" s="32" customFormat="1">
      <c r="A62" s="32" t="str">
        <f t="shared" si="0"/>
        <v>97475 (22253)</v>
      </c>
      <c r="B62" s="33">
        <v>97475</v>
      </c>
      <c r="C62" s="33" t="s">
        <v>193</v>
      </c>
      <c r="D62" s="33">
        <v>22253</v>
      </c>
      <c r="E62" s="33" t="s">
        <v>189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190</v>
      </c>
      <c r="I62" s="32" t="s">
        <v>92</v>
      </c>
      <c r="J62" s="32">
        <v>1</v>
      </c>
      <c r="K62" s="34">
        <v>1600</v>
      </c>
      <c r="M62" s="32">
        <f t="shared" si="3"/>
        <v>1</v>
      </c>
    </row>
    <row r="63" spans="1:13" s="32" customFormat="1">
      <c r="A63" s="32" t="str">
        <f t="shared" si="0"/>
        <v>97390 (22264)</v>
      </c>
      <c r="B63" s="33">
        <v>97390</v>
      </c>
      <c r="C63" s="33" t="s">
        <v>194</v>
      </c>
      <c r="D63" s="33">
        <v>22264</v>
      </c>
      <c r="E63" s="33" t="s">
        <v>195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190</v>
      </c>
      <c r="I63" s="32" t="s">
        <v>92</v>
      </c>
      <c r="J63" s="32">
        <v>1</v>
      </c>
      <c r="K63" s="34">
        <v>1600</v>
      </c>
      <c r="M63" s="32">
        <f t="shared" si="3"/>
        <v>1</v>
      </c>
    </row>
    <row r="64" spans="1:13" s="32" customFormat="1">
      <c r="A64" s="32" t="str">
        <f t="shared" si="0"/>
        <v>97792 (22209)</v>
      </c>
      <c r="B64" s="57">
        <v>97792</v>
      </c>
      <c r="C64" s="32" t="s">
        <v>196</v>
      </c>
      <c r="D64" s="36">
        <v>22209</v>
      </c>
      <c r="E64" s="32" t="s">
        <v>197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96</v>
      </c>
      <c r="I64" s="32" t="s">
        <v>92</v>
      </c>
      <c r="J64" s="32">
        <v>4</v>
      </c>
      <c r="K64" s="34">
        <v>6400</v>
      </c>
      <c r="M64" s="32">
        <f t="shared" si="3"/>
        <v>1</v>
      </c>
    </row>
    <row r="65" spans="1:13" s="32" customFormat="1">
      <c r="A65" s="32" t="str">
        <f>CONCATENATE(B65," ","(",D65,")")</f>
        <v>97793 (22209)</v>
      </c>
      <c r="B65" s="57">
        <v>97793</v>
      </c>
      <c r="C65" s="32" t="s">
        <v>198</v>
      </c>
      <c r="D65" s="36">
        <v>22209</v>
      </c>
      <c r="E65" s="32" t="s">
        <v>197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91</v>
      </c>
      <c r="I65" s="32" t="s">
        <v>92</v>
      </c>
      <c r="J65" s="32">
        <v>2</v>
      </c>
      <c r="K65" s="34">
        <v>3200</v>
      </c>
      <c r="M65" s="32">
        <f t="shared" si="3"/>
        <v>1</v>
      </c>
    </row>
    <row r="66" spans="1:13" s="32" customFormat="1">
      <c r="A66" s="32" t="str">
        <f t="shared" si="0"/>
        <v>97796 (22269)</v>
      </c>
      <c r="B66" s="57">
        <v>97796</v>
      </c>
      <c r="C66" s="32" t="s">
        <v>157</v>
      </c>
      <c r="D66" s="57">
        <v>22269</v>
      </c>
      <c r="E66" s="32" t="s">
        <v>154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155</v>
      </c>
      <c r="I66" s="32" t="s">
        <v>92</v>
      </c>
      <c r="J66" s="32">
        <v>1</v>
      </c>
      <c r="K66" s="34">
        <v>1600</v>
      </c>
      <c r="M66" s="32">
        <f t="shared" si="3"/>
        <v>1</v>
      </c>
    </row>
    <row r="67" spans="1:13" s="32" customFormat="1">
      <c r="A67" s="32" t="str">
        <f t="shared" si="0"/>
        <v>97797 (22266)</v>
      </c>
      <c r="B67" s="57">
        <v>97797</v>
      </c>
      <c r="C67" s="32" t="s">
        <v>159</v>
      </c>
      <c r="D67" s="57">
        <v>22266</v>
      </c>
      <c r="E67" s="32" t="s">
        <v>154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155</v>
      </c>
      <c r="I67" s="32" t="s">
        <v>92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>
      <c r="A68" s="32" t="str">
        <f t="shared" si="0"/>
        <v>97798 (22269)</v>
      </c>
      <c r="B68" s="57">
        <v>97798</v>
      </c>
      <c r="C68" s="58" t="s">
        <v>199</v>
      </c>
      <c r="D68" s="57">
        <v>22269</v>
      </c>
      <c r="E68" s="32" t="s">
        <v>154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155</v>
      </c>
      <c r="I68" s="32" t="s">
        <v>92</v>
      </c>
      <c r="J68" s="32">
        <v>1</v>
      </c>
      <c r="K68" s="34">
        <v>1600</v>
      </c>
      <c r="M68" s="32">
        <f t="shared" si="4"/>
        <v>1</v>
      </c>
    </row>
    <row r="69" spans="1:13" s="32" customFormat="1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22" workbookViewId="0">
      <selection activeCell="H43" sqref="H43"/>
    </sheetView>
  </sheetViews>
  <sheetFormatPr defaultColWidth="8.7109375" defaultRowHeight="13.9"/>
  <cols>
    <col min="1" max="5" width="12.7109375" style="1" customWidth="1"/>
    <col min="6" max="7" width="8.7109375" style="1"/>
    <col min="8" max="8" width="14.5703125" style="1" bestFit="1" customWidth="1"/>
    <col min="9" max="16384" width="8.7109375" style="1"/>
  </cols>
  <sheetData>
    <row r="1" spans="1:11">
      <c r="A1" s="6" t="s">
        <v>200</v>
      </c>
    </row>
    <row r="3" spans="1:11">
      <c r="A3" s="6" t="s">
        <v>201</v>
      </c>
      <c r="H3" s="44" t="s">
        <v>202</v>
      </c>
      <c r="I3" s="48">
        <v>1</v>
      </c>
    </row>
    <row r="4" spans="1:11">
      <c r="A4" s="3" t="s">
        <v>203</v>
      </c>
      <c r="B4" s="3" t="s">
        <v>204</v>
      </c>
      <c r="C4" s="3"/>
      <c r="D4" s="3" t="s">
        <v>205</v>
      </c>
      <c r="E4" s="3" t="s">
        <v>206</v>
      </c>
      <c r="H4" s="44" t="s">
        <v>207</v>
      </c>
      <c r="I4" s="48">
        <v>1</v>
      </c>
    </row>
    <row r="5" spans="1:11">
      <c r="A5" s="4" t="s">
        <v>154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>
      <c r="A6" s="4" t="s">
        <v>12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>
      <c r="A7" s="4" t="s">
        <v>12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>
      <c r="A8" s="4" t="s">
        <v>12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>
      <c r="A9" s="4" t="s">
        <v>12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208</v>
      </c>
      <c r="I9" s="1" t="s">
        <v>209</v>
      </c>
      <c r="J9" s="1" t="s">
        <v>84</v>
      </c>
      <c r="K9" s="1" t="s">
        <v>85</v>
      </c>
    </row>
    <row r="10" spans="1:11">
      <c r="A10" s="4" t="s">
        <v>210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211</v>
      </c>
      <c r="I10" s="1">
        <v>1</v>
      </c>
      <c r="J10" s="1" t="s">
        <v>12</v>
      </c>
      <c r="K10" s="1">
        <v>1</v>
      </c>
    </row>
    <row r="11" spans="1:11">
      <c r="A11" s="4" t="s">
        <v>210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212</v>
      </c>
      <c r="I11" s="1">
        <v>2</v>
      </c>
      <c r="J11" s="1" t="s">
        <v>210</v>
      </c>
      <c r="K11" s="1">
        <v>2</v>
      </c>
    </row>
    <row r="12" spans="1:11">
      <c r="A12" s="4" t="s">
        <v>210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8</v>
      </c>
      <c r="I12" s="1">
        <v>3</v>
      </c>
      <c r="J12" s="1" t="s">
        <v>154</v>
      </c>
      <c r="K12" s="1">
        <v>3</v>
      </c>
    </row>
    <row r="13" spans="1:11">
      <c r="A13" s="4" t="s">
        <v>210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>
      <c r="A16" s="6" t="s">
        <v>22</v>
      </c>
      <c r="H16" s="2" t="s">
        <v>213</v>
      </c>
    </row>
    <row r="17" spans="1:14">
      <c r="A17" s="3" t="s">
        <v>203</v>
      </c>
      <c r="B17" s="3" t="s">
        <v>204</v>
      </c>
      <c r="C17" s="3"/>
      <c r="D17" s="3" t="s">
        <v>205</v>
      </c>
      <c r="E17" s="3" t="s">
        <v>206</v>
      </c>
      <c r="H17" s="226"/>
      <c r="I17" s="226"/>
      <c r="J17" s="226"/>
      <c r="K17" s="226"/>
      <c r="L17" s="226"/>
      <c r="M17" s="226"/>
      <c r="N17" s="226"/>
    </row>
    <row r="18" spans="1:14">
      <c r="A18" s="4" t="s">
        <v>12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26"/>
      <c r="I18" s="226"/>
      <c r="J18" s="226"/>
      <c r="K18" s="226"/>
      <c r="L18" s="226"/>
      <c r="M18" s="226"/>
      <c r="N18" s="226"/>
    </row>
    <row r="19" spans="1:14">
      <c r="A19" s="4" t="s">
        <v>12</v>
      </c>
      <c r="B19" s="4">
        <v>2</v>
      </c>
      <c r="C19" s="4" t="str">
        <f t="shared" si="1"/>
        <v>BOL;2</v>
      </c>
      <c r="D19" s="3"/>
      <c r="E19" s="4">
        <v>450</v>
      </c>
      <c r="H19" s="226"/>
      <c r="I19" s="226"/>
      <c r="J19" s="226"/>
      <c r="K19" s="226"/>
      <c r="L19" s="226"/>
      <c r="M19" s="226"/>
      <c r="N19" s="226"/>
    </row>
    <row r="20" spans="1:14">
      <c r="A20" s="4" t="s">
        <v>12</v>
      </c>
      <c r="B20" s="4">
        <v>3</v>
      </c>
      <c r="C20" s="4" t="str">
        <f t="shared" si="1"/>
        <v>BOL;3</v>
      </c>
      <c r="D20" s="4"/>
      <c r="E20" s="4">
        <v>900</v>
      </c>
      <c r="H20" s="226"/>
      <c r="I20" s="226"/>
      <c r="J20" s="226"/>
      <c r="K20" s="226"/>
      <c r="L20" s="226"/>
      <c r="M20" s="226"/>
      <c r="N20" s="226"/>
    </row>
    <row r="21" spans="1:14">
      <c r="A21" s="4" t="s">
        <v>12</v>
      </c>
      <c r="B21" s="4">
        <v>4</v>
      </c>
      <c r="C21" s="4" t="str">
        <f t="shared" si="1"/>
        <v>BOL;4</v>
      </c>
      <c r="D21" s="4"/>
      <c r="E21" s="4">
        <v>1350</v>
      </c>
      <c r="H21" s="226"/>
      <c r="I21" s="226"/>
      <c r="J21" s="226"/>
      <c r="K21" s="226"/>
      <c r="L21" s="226"/>
      <c r="M21" s="226"/>
      <c r="N21" s="226"/>
    </row>
    <row r="22" spans="1:14">
      <c r="A22" s="4" t="s">
        <v>210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26"/>
      <c r="I22" s="226"/>
      <c r="J22" s="226"/>
      <c r="K22" s="226"/>
      <c r="L22" s="226"/>
      <c r="M22" s="226"/>
      <c r="N22" s="226"/>
    </row>
    <row r="23" spans="1:14">
      <c r="A23" s="4" t="s">
        <v>210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26"/>
      <c r="I23" s="226"/>
      <c r="J23" s="226"/>
      <c r="K23" s="226"/>
      <c r="L23" s="226"/>
      <c r="M23" s="226"/>
      <c r="N23" s="226"/>
    </row>
    <row r="24" spans="1:14">
      <c r="A24" s="4" t="s">
        <v>210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26" t="s">
        <v>46</v>
      </c>
      <c r="I24" s="226"/>
      <c r="J24" s="226"/>
      <c r="K24" s="226"/>
      <c r="L24" s="226"/>
      <c r="M24" s="226"/>
      <c r="N24" s="226"/>
    </row>
    <row r="25" spans="1:14">
      <c r="A25" s="4" t="s">
        <v>210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26" t="s">
        <v>214</v>
      </c>
      <c r="I25" s="226"/>
      <c r="J25" s="226"/>
      <c r="K25" s="226"/>
      <c r="L25" s="226"/>
      <c r="M25" s="226"/>
      <c r="N25" s="226"/>
    </row>
    <row r="26" spans="1:14">
      <c r="H26" s="226" t="s">
        <v>65</v>
      </c>
      <c r="I26" s="226"/>
      <c r="J26" s="226"/>
      <c r="K26" s="226"/>
      <c r="L26" s="226"/>
      <c r="M26" s="226"/>
      <c r="N26" s="226"/>
    </row>
    <row r="27" spans="1:14">
      <c r="A27" s="6" t="s">
        <v>215</v>
      </c>
      <c r="H27" s="226" t="s">
        <v>66</v>
      </c>
      <c r="I27" s="226"/>
      <c r="J27" s="226"/>
      <c r="K27" s="226"/>
      <c r="L27" s="226"/>
      <c r="M27" s="226"/>
      <c r="N27" s="226"/>
    </row>
    <row r="28" spans="1:14">
      <c r="A28" s="3" t="s">
        <v>203</v>
      </c>
      <c r="B28" s="3" t="s">
        <v>204</v>
      </c>
      <c r="C28" s="3"/>
      <c r="D28" s="3" t="s">
        <v>206</v>
      </c>
      <c r="H28" s="226" t="s">
        <v>73</v>
      </c>
      <c r="I28" s="226"/>
      <c r="J28" s="226"/>
      <c r="K28" s="226"/>
      <c r="L28" s="226"/>
      <c r="M28" s="226"/>
      <c r="N28" s="226"/>
    </row>
    <row r="29" spans="1:14">
      <c r="A29" s="4" t="s">
        <v>154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26"/>
      <c r="I29" s="226"/>
      <c r="J29" s="226"/>
      <c r="K29" s="226"/>
      <c r="L29" s="226"/>
      <c r="M29" s="226"/>
      <c r="N29" s="226"/>
    </row>
    <row r="30" spans="1:14">
      <c r="A30" s="4" t="s">
        <v>12</v>
      </c>
      <c r="B30" s="4">
        <v>1</v>
      </c>
      <c r="C30" s="4" t="str">
        <f t="shared" si="2"/>
        <v>BOL;1</v>
      </c>
      <c r="D30" s="4">
        <v>1000</v>
      </c>
      <c r="H30" s="227" t="s">
        <v>216</v>
      </c>
      <c r="I30" s="226"/>
      <c r="J30" s="226"/>
      <c r="K30" s="226"/>
      <c r="L30" s="226"/>
      <c r="M30" s="226"/>
      <c r="N30" s="226"/>
    </row>
    <row r="31" spans="1:14">
      <c r="A31" s="4" t="s">
        <v>12</v>
      </c>
      <c r="B31" s="4">
        <v>2</v>
      </c>
      <c r="C31" s="4" t="str">
        <f t="shared" si="2"/>
        <v>BOL;2</v>
      </c>
      <c r="D31" s="4">
        <v>2000</v>
      </c>
      <c r="H31" s="226" t="s">
        <v>43</v>
      </c>
      <c r="I31" s="226"/>
      <c r="J31" s="226"/>
      <c r="K31" s="226"/>
      <c r="L31" s="226"/>
      <c r="M31" s="226"/>
      <c r="N31" s="226"/>
    </row>
    <row r="32" spans="1:14">
      <c r="A32" s="4" t="s">
        <v>12</v>
      </c>
      <c r="B32" s="4">
        <v>3</v>
      </c>
      <c r="C32" s="4" t="str">
        <f t="shared" si="2"/>
        <v>BOL;3</v>
      </c>
      <c r="D32" s="4">
        <v>3000</v>
      </c>
      <c r="H32" s="226" t="s">
        <v>48</v>
      </c>
      <c r="I32" s="226"/>
      <c r="J32" s="226"/>
      <c r="K32" s="226"/>
      <c r="L32" s="226"/>
      <c r="M32" s="226"/>
      <c r="N32" s="226"/>
    </row>
    <row r="33" spans="1:14">
      <c r="A33" s="4" t="s">
        <v>12</v>
      </c>
      <c r="B33" s="4">
        <v>4</v>
      </c>
      <c r="C33" s="4" t="str">
        <f t="shared" si="2"/>
        <v>BOL;4</v>
      </c>
      <c r="D33" s="4">
        <v>4000</v>
      </c>
      <c r="H33" s="226" t="s">
        <v>50</v>
      </c>
      <c r="I33" s="226"/>
      <c r="J33" s="226"/>
      <c r="K33" s="226"/>
      <c r="L33" s="226"/>
      <c r="M33" s="226"/>
      <c r="N33" s="226"/>
    </row>
    <row r="34" spans="1:14">
      <c r="A34" s="4" t="s">
        <v>210</v>
      </c>
      <c r="B34" s="4">
        <v>1</v>
      </c>
      <c r="C34" s="4" t="str">
        <f t="shared" si="2"/>
        <v>BBL;1</v>
      </c>
      <c r="D34" s="4">
        <v>850</v>
      </c>
      <c r="H34" s="226" t="s">
        <v>52</v>
      </c>
      <c r="I34" s="226"/>
      <c r="J34" s="226"/>
      <c r="K34" s="226"/>
      <c r="L34" s="226"/>
      <c r="M34" s="226"/>
      <c r="N34" s="226"/>
    </row>
    <row r="35" spans="1:14">
      <c r="A35" s="4" t="s">
        <v>210</v>
      </c>
      <c r="B35" s="4">
        <v>2</v>
      </c>
      <c r="C35" s="4" t="str">
        <f t="shared" si="2"/>
        <v>BBL;2</v>
      </c>
      <c r="D35" s="4">
        <v>850</v>
      </c>
      <c r="H35" s="226" t="s">
        <v>61</v>
      </c>
      <c r="I35" s="226"/>
      <c r="J35" s="226"/>
      <c r="K35" s="226"/>
      <c r="L35" s="226"/>
      <c r="M35" s="226"/>
      <c r="N35" s="226"/>
    </row>
    <row r="36" spans="1:14">
      <c r="A36" s="4" t="s">
        <v>210</v>
      </c>
      <c r="B36" s="4">
        <v>3</v>
      </c>
      <c r="C36" s="4" t="str">
        <f t="shared" si="2"/>
        <v>BBL;3</v>
      </c>
      <c r="D36" s="4">
        <v>850</v>
      </c>
      <c r="H36" s="226" t="s">
        <v>62</v>
      </c>
      <c r="I36" s="226"/>
      <c r="J36" s="226"/>
      <c r="K36" s="226"/>
      <c r="L36" s="226"/>
      <c r="M36" s="226"/>
      <c r="N36" s="226"/>
    </row>
    <row r="37" spans="1:14">
      <c r="A37" s="4" t="s">
        <v>210</v>
      </c>
      <c r="B37" s="4">
        <v>4</v>
      </c>
      <c r="C37" s="4" t="str">
        <f t="shared" si="2"/>
        <v>BBL;4</v>
      </c>
      <c r="D37" s="4">
        <v>850</v>
      </c>
      <c r="H37" s="226" t="s">
        <v>22</v>
      </c>
      <c r="I37" s="226"/>
      <c r="J37" s="226"/>
      <c r="K37" s="226"/>
      <c r="L37" s="226"/>
      <c r="M37" s="226"/>
      <c r="N37" s="226"/>
    </row>
    <row r="38" spans="1:14">
      <c r="H38" s="226" t="s">
        <v>53</v>
      </c>
      <c r="I38" s="226"/>
      <c r="J38" s="226"/>
      <c r="K38" s="226"/>
      <c r="L38" s="226"/>
      <c r="M38" s="226"/>
      <c r="N38" s="226"/>
    </row>
    <row r="39" spans="1:14">
      <c r="H39" s="226" t="s">
        <v>57</v>
      </c>
      <c r="I39" s="226"/>
      <c r="J39" s="226"/>
      <c r="K39" s="226"/>
      <c r="L39" s="226"/>
      <c r="M39" s="226"/>
      <c r="N39" s="226"/>
    </row>
    <row r="40" spans="1:14">
      <c r="H40" s="226" t="s">
        <v>59</v>
      </c>
      <c r="I40" s="226"/>
      <c r="J40" s="226"/>
      <c r="K40" s="226"/>
      <c r="L40" s="226"/>
      <c r="M40" s="226"/>
      <c r="N40" s="226"/>
    </row>
    <row r="41" spans="1:14">
      <c r="H41" s="226" t="s">
        <v>60</v>
      </c>
      <c r="I41" s="226"/>
      <c r="J41" s="226"/>
      <c r="K41" s="226"/>
      <c r="L41" s="226"/>
      <c r="M41" s="226"/>
      <c r="N41" s="226"/>
    </row>
    <row r="42" spans="1:14">
      <c r="H42" s="226" t="s">
        <v>67</v>
      </c>
      <c r="I42" s="226"/>
      <c r="J42" s="226"/>
      <c r="K42" s="226"/>
      <c r="L42" s="226"/>
      <c r="M42" s="226"/>
      <c r="N42" s="226"/>
    </row>
    <row r="43" spans="1:14">
      <c r="H43" s="226" t="s">
        <v>217</v>
      </c>
      <c r="I43" s="226"/>
      <c r="J43" s="226"/>
      <c r="K43" s="226"/>
      <c r="L43" s="226"/>
      <c r="M43" s="226"/>
      <c r="N43" s="226"/>
    </row>
    <row r="44" spans="1:14">
      <c r="H44" s="226" t="s">
        <v>218</v>
      </c>
      <c r="I44" s="226"/>
      <c r="J44" s="226"/>
      <c r="K44" s="226"/>
      <c r="L44" s="226"/>
      <c r="M44" s="226"/>
      <c r="N44" s="226"/>
    </row>
    <row r="45" spans="1:14">
      <c r="H45" s="226"/>
      <c r="I45" s="226"/>
      <c r="J45" s="226"/>
      <c r="K45" s="226"/>
      <c r="L45" s="226"/>
      <c r="M45" s="226"/>
      <c r="N45" s="226"/>
    </row>
    <row r="46" spans="1:14">
      <c r="H46" s="226"/>
      <c r="I46" s="226"/>
      <c r="J46" s="226"/>
      <c r="K46" s="226"/>
      <c r="L46" s="226"/>
      <c r="M46" s="226"/>
      <c r="N46" s="226"/>
    </row>
    <row r="47" spans="1:14">
      <c r="H47" s="226"/>
      <c r="I47" s="226"/>
      <c r="J47" s="226"/>
      <c r="K47" s="226"/>
      <c r="L47" s="226"/>
      <c r="M47" s="226"/>
      <c r="N47" s="226"/>
    </row>
    <row r="48" spans="1:14">
      <c r="H48" s="226"/>
      <c r="I48" s="226"/>
      <c r="J48" s="226"/>
      <c r="K48" s="226"/>
      <c r="L48" s="226"/>
      <c r="M48" s="226"/>
      <c r="N48" s="226"/>
    </row>
    <row r="49" spans="8:14">
      <c r="H49" s="226"/>
      <c r="I49" s="226"/>
      <c r="J49" s="226"/>
      <c r="K49" s="226"/>
      <c r="L49" s="226"/>
      <c r="M49" s="226"/>
      <c r="N49" s="226"/>
    </row>
    <row r="50" spans="8:14">
      <c r="H50" s="226"/>
      <c r="I50" s="226"/>
      <c r="J50" s="226"/>
      <c r="K50" s="226"/>
      <c r="L50" s="226"/>
      <c r="M50" s="226"/>
      <c r="N50" s="226"/>
    </row>
    <row r="51" spans="8:14">
      <c r="H51" s="226"/>
      <c r="I51" s="226"/>
      <c r="J51" s="226"/>
      <c r="K51" s="226"/>
      <c r="L51" s="226"/>
      <c r="M51" s="226"/>
      <c r="N51" s="226"/>
    </row>
    <row r="52" spans="8:14">
      <c r="H52" s="226"/>
      <c r="I52" s="226"/>
      <c r="J52" s="226"/>
      <c r="K52" s="226"/>
      <c r="L52" s="226"/>
      <c r="M52" s="226"/>
      <c r="N52" s="226"/>
    </row>
    <row r="53" spans="8:14">
      <c r="H53" s="226"/>
      <c r="I53" s="226"/>
      <c r="J53" s="226"/>
      <c r="K53" s="226"/>
      <c r="L53" s="226"/>
      <c r="M53" s="226"/>
      <c r="N53" s="226"/>
    </row>
    <row r="54" spans="8:14">
      <c r="H54" s="226"/>
      <c r="I54" s="226"/>
      <c r="J54" s="226"/>
      <c r="K54" s="226"/>
      <c r="L54" s="226"/>
      <c r="M54" s="226"/>
      <c r="N54" s="226"/>
    </row>
    <row r="55" spans="8:14">
      <c r="H55" s="226"/>
      <c r="I55" s="226"/>
      <c r="J55" s="226"/>
      <c r="K55" s="226"/>
      <c r="L55" s="226"/>
      <c r="M55" s="226"/>
      <c r="N55" s="226"/>
    </row>
    <row r="56" spans="8:14">
      <c r="H56" s="226"/>
      <c r="I56" s="226"/>
      <c r="J56" s="226"/>
      <c r="K56" s="226"/>
      <c r="L56" s="226"/>
      <c r="M56" s="226"/>
      <c r="N56" s="226"/>
    </row>
    <row r="57" spans="8:14">
      <c r="H57" s="226"/>
      <c r="I57" s="226"/>
      <c r="J57" s="226"/>
      <c r="K57" s="226"/>
      <c r="L57" s="226"/>
      <c r="M57" s="226"/>
      <c r="N57" s="226"/>
    </row>
    <row r="58" spans="8:14">
      <c r="H58" s="226"/>
      <c r="I58" s="226"/>
      <c r="J58" s="226"/>
      <c r="K58" s="226"/>
      <c r="L58" s="226"/>
      <c r="M58" s="226"/>
      <c r="N58" s="226"/>
    </row>
    <row r="59" spans="8:14">
      <c r="H59" s="226"/>
      <c r="I59" s="226"/>
      <c r="J59" s="226"/>
      <c r="K59" s="226"/>
      <c r="L59" s="226"/>
      <c r="M59" s="226"/>
      <c r="N59" s="226"/>
    </row>
    <row r="60" spans="8:14">
      <c r="H60" s="226"/>
      <c r="I60" s="226"/>
      <c r="J60" s="226"/>
      <c r="K60" s="226"/>
      <c r="L60" s="226"/>
      <c r="M60" s="226"/>
      <c r="N60" s="226"/>
    </row>
    <row r="61" spans="8:14">
      <c r="H61" s="226"/>
      <c r="I61" s="226"/>
      <c r="J61" s="226"/>
      <c r="K61" s="226"/>
      <c r="L61" s="226"/>
      <c r="M61" s="226"/>
      <c r="N61" s="226"/>
    </row>
    <row r="62" spans="8:14">
      <c r="H62" s="226"/>
      <c r="I62" s="226"/>
      <c r="J62" s="226"/>
      <c r="K62" s="226"/>
      <c r="L62" s="226"/>
      <c r="M62" s="226"/>
      <c r="N62" s="226"/>
    </row>
    <row r="63" spans="8:14">
      <c r="H63" s="226"/>
      <c r="I63" s="226"/>
      <c r="J63" s="226"/>
      <c r="K63" s="226"/>
      <c r="L63" s="226"/>
      <c r="M63" s="226"/>
      <c r="N63" s="226"/>
    </row>
    <row r="64" spans="8:14">
      <c r="H64" s="226"/>
      <c r="I64" s="226"/>
      <c r="J64" s="226"/>
      <c r="K64" s="226"/>
      <c r="L64" s="226"/>
      <c r="M64" s="226"/>
      <c r="N64" s="226"/>
    </row>
    <row r="65" spans="8:14">
      <c r="H65" s="226"/>
      <c r="I65" s="226"/>
      <c r="J65" s="226"/>
      <c r="K65" s="226"/>
      <c r="L65" s="226"/>
      <c r="M65" s="226"/>
      <c r="N65" s="226"/>
    </row>
    <row r="66" spans="8:14">
      <c r="H66" s="226"/>
      <c r="I66" s="226"/>
      <c r="J66" s="226"/>
      <c r="K66" s="226"/>
      <c r="L66" s="226"/>
      <c r="M66" s="226"/>
      <c r="N66" s="226"/>
    </row>
    <row r="67" spans="8:14">
      <c r="H67" s="226"/>
      <c r="I67" s="226"/>
      <c r="J67" s="226"/>
      <c r="K67" s="226"/>
      <c r="L67" s="226"/>
      <c r="M67" s="226"/>
      <c r="N67" s="226"/>
    </row>
    <row r="68" spans="8:14">
      <c r="H68" s="226"/>
      <c r="I68" s="226"/>
      <c r="J68" s="226"/>
      <c r="K68" s="226"/>
      <c r="L68" s="226"/>
      <c r="M68" s="226"/>
      <c r="N68" s="226"/>
    </row>
    <row r="69" spans="8:14">
      <c r="H69" s="226"/>
      <c r="I69" s="226"/>
      <c r="J69" s="226"/>
      <c r="K69" s="226"/>
      <c r="L69" s="226"/>
      <c r="M69" s="226"/>
      <c r="N69" s="226"/>
    </row>
    <row r="70" spans="8:14">
      <c r="H70" s="226"/>
      <c r="I70" s="226"/>
      <c r="J70" s="226"/>
      <c r="K70" s="226"/>
      <c r="L70" s="226"/>
      <c r="M70" s="226"/>
      <c r="N70" s="226"/>
    </row>
    <row r="71" spans="8:14">
      <c r="H71" s="226"/>
      <c r="I71" s="226"/>
      <c r="J71" s="226"/>
      <c r="K71" s="226"/>
      <c r="L71" s="226"/>
      <c r="M71" s="226"/>
      <c r="N71" s="226"/>
    </row>
    <row r="72" spans="8:14">
      <c r="H72" s="226"/>
      <c r="I72" s="226"/>
      <c r="J72" s="226"/>
      <c r="K72" s="226"/>
      <c r="L72" s="226"/>
      <c r="M72" s="226"/>
      <c r="N72" s="226"/>
    </row>
    <row r="73" spans="8:14">
      <c r="H73" s="226"/>
      <c r="I73" s="226"/>
      <c r="J73" s="226"/>
      <c r="K73" s="226"/>
      <c r="L73" s="226"/>
      <c r="M73" s="226"/>
      <c r="N73" s="226"/>
    </row>
    <row r="74" spans="8:14">
      <c r="H74" s="226"/>
      <c r="I74" s="226"/>
      <c r="J74" s="226"/>
      <c r="K74" s="226"/>
      <c r="L74" s="226"/>
      <c r="M74" s="226"/>
      <c r="N74" s="226"/>
    </row>
    <row r="75" spans="8:14">
      <c r="H75" s="226"/>
      <c r="I75" s="226"/>
      <c r="J75" s="226"/>
      <c r="K75" s="226"/>
      <c r="L75" s="226"/>
      <c r="M75" s="226"/>
      <c r="N75" s="226"/>
    </row>
    <row r="76" spans="8:14">
      <c r="H76" s="226"/>
      <c r="I76" s="226"/>
      <c r="J76" s="226"/>
      <c r="K76" s="226"/>
      <c r="L76" s="226"/>
      <c r="M76" s="226"/>
      <c r="N76" s="226"/>
    </row>
    <row r="77" spans="8:14">
      <c r="H77" s="226"/>
      <c r="I77" s="226"/>
      <c r="J77" s="226"/>
      <c r="K77" s="226"/>
      <c r="L77" s="226"/>
      <c r="M77" s="226"/>
      <c r="N77" s="226"/>
    </row>
    <row r="78" spans="8:14">
      <c r="H78" s="226"/>
      <c r="I78" s="226"/>
      <c r="J78" s="226"/>
      <c r="K78" s="226"/>
      <c r="L78" s="226"/>
      <c r="M78" s="226"/>
      <c r="N78" s="226"/>
    </row>
    <row r="79" spans="8:14">
      <c r="H79" s="226"/>
      <c r="I79" s="226"/>
      <c r="J79" s="226"/>
      <c r="K79" s="226"/>
      <c r="L79" s="226"/>
      <c r="M79" s="226"/>
      <c r="N79" s="226"/>
    </row>
    <row r="80" spans="8:14">
      <c r="H80" s="226"/>
      <c r="I80" s="226"/>
      <c r="J80" s="226"/>
      <c r="K80" s="226"/>
      <c r="L80" s="226"/>
      <c r="M80" s="226"/>
      <c r="N80" s="226"/>
    </row>
    <row r="81" spans="8:14">
      <c r="H81" s="226"/>
      <c r="I81" s="226"/>
      <c r="J81" s="226"/>
      <c r="K81" s="226"/>
      <c r="L81" s="226"/>
      <c r="M81" s="226"/>
      <c r="N81" s="226"/>
    </row>
    <row r="82" spans="8:14">
      <c r="H82" s="226"/>
      <c r="I82" s="226"/>
      <c r="J82" s="226"/>
      <c r="K82" s="226"/>
      <c r="L82" s="226"/>
      <c r="M82" s="226"/>
      <c r="N82" s="226"/>
    </row>
    <row r="83" spans="8:14">
      <c r="H83" s="226"/>
      <c r="I83" s="226"/>
      <c r="J83" s="226"/>
      <c r="K83" s="226"/>
      <c r="L83" s="226"/>
      <c r="M83" s="226"/>
      <c r="N83" s="226"/>
    </row>
    <row r="84" spans="8:14">
      <c r="H84" s="226"/>
      <c r="I84" s="226"/>
      <c r="J84" s="226"/>
      <c r="K84" s="226"/>
      <c r="L84" s="226"/>
      <c r="M84" s="226"/>
      <c r="N84" s="226"/>
    </row>
    <row r="85" spans="8:14">
      <c r="H85" s="226"/>
      <c r="I85" s="226"/>
      <c r="J85" s="226"/>
      <c r="K85" s="226"/>
      <c r="L85" s="226"/>
      <c r="M85" s="226"/>
      <c r="N85" s="226"/>
    </row>
    <row r="86" spans="8:14">
      <c r="H86" s="226"/>
      <c r="I86" s="226"/>
      <c r="J86" s="226"/>
      <c r="K86" s="226"/>
      <c r="L86" s="226"/>
      <c r="M86" s="226"/>
      <c r="N86" s="226"/>
    </row>
    <row r="87" spans="8:14">
      <c r="H87" s="226"/>
      <c r="I87" s="226"/>
      <c r="J87" s="226"/>
      <c r="K87" s="226"/>
      <c r="L87" s="226"/>
      <c r="M87" s="226"/>
      <c r="N87" s="226"/>
    </row>
    <row r="88" spans="8:14">
      <c r="H88" s="226"/>
      <c r="I88" s="226"/>
      <c r="J88" s="226"/>
      <c r="K88" s="226"/>
      <c r="L88" s="226"/>
      <c r="M88" s="226"/>
      <c r="N88" s="226"/>
    </row>
    <row r="89" spans="8:14">
      <c r="H89" s="226"/>
      <c r="I89" s="226"/>
      <c r="J89" s="226"/>
      <c r="K89" s="226"/>
      <c r="L89" s="226"/>
      <c r="M89" s="226"/>
      <c r="N89" s="226"/>
    </row>
    <row r="90" spans="8:14">
      <c r="H90" s="226"/>
      <c r="I90" s="226"/>
      <c r="J90" s="226"/>
      <c r="K90" s="226"/>
      <c r="L90" s="226"/>
      <c r="M90" s="226"/>
      <c r="N90" s="226"/>
    </row>
    <row r="91" spans="8:14">
      <c r="H91" s="226"/>
      <c r="I91" s="226"/>
      <c r="J91" s="226"/>
      <c r="K91" s="226"/>
      <c r="L91" s="226"/>
      <c r="M91" s="226"/>
      <c r="N91" s="226"/>
    </row>
    <row r="92" spans="8:14">
      <c r="H92" s="226"/>
      <c r="I92" s="226"/>
      <c r="J92" s="226"/>
      <c r="K92" s="226"/>
      <c r="L92" s="226"/>
      <c r="M92" s="226"/>
      <c r="N92" s="226"/>
    </row>
    <row r="93" spans="8:14">
      <c r="H93" s="226"/>
      <c r="I93" s="226"/>
      <c r="J93" s="226"/>
      <c r="K93" s="226"/>
      <c r="L93" s="226"/>
      <c r="M93" s="226"/>
      <c r="N93" s="226"/>
    </row>
    <row r="94" spans="8:14">
      <c r="H94" s="226"/>
      <c r="I94" s="226"/>
      <c r="J94" s="226"/>
      <c r="K94" s="226"/>
      <c r="L94" s="226"/>
      <c r="M94" s="226"/>
      <c r="N94" s="226"/>
    </row>
    <row r="95" spans="8:14">
      <c r="H95" s="226"/>
      <c r="I95" s="226"/>
      <c r="J95" s="226"/>
      <c r="K95" s="226"/>
      <c r="L95" s="226"/>
      <c r="M95" s="226"/>
      <c r="N95" s="226"/>
    </row>
    <row r="96" spans="8:14">
      <c r="H96" s="226"/>
      <c r="I96" s="226"/>
      <c r="J96" s="226"/>
      <c r="K96" s="226"/>
      <c r="L96" s="226"/>
      <c r="M96" s="226"/>
      <c r="N96" s="226"/>
    </row>
    <row r="97" spans="8:14">
      <c r="H97" s="226"/>
      <c r="I97" s="226"/>
      <c r="J97" s="226"/>
      <c r="K97" s="226"/>
      <c r="L97" s="226"/>
      <c r="M97" s="226"/>
      <c r="N97" s="226"/>
    </row>
    <row r="98" spans="8:14">
      <c r="H98" s="226"/>
      <c r="I98" s="226"/>
      <c r="J98" s="226"/>
      <c r="K98" s="226"/>
      <c r="L98" s="226"/>
      <c r="M98" s="226"/>
      <c r="N98" s="226"/>
    </row>
    <row r="99" spans="8:14">
      <c r="H99" s="226"/>
      <c r="I99" s="226"/>
      <c r="J99" s="226"/>
      <c r="K99" s="226"/>
      <c r="L99" s="226"/>
      <c r="M99" s="226"/>
      <c r="N99" s="226"/>
    </row>
    <row r="100" spans="8:14">
      <c r="H100" s="226"/>
      <c r="I100" s="226"/>
      <c r="J100" s="226"/>
      <c r="K100" s="226"/>
      <c r="L100" s="226"/>
      <c r="M100" s="226"/>
      <c r="N100" s="226"/>
    </row>
    <row r="101" spans="8:14">
      <c r="H101" s="226"/>
      <c r="I101" s="226"/>
      <c r="J101" s="226"/>
      <c r="K101" s="226"/>
      <c r="L101" s="226"/>
      <c r="M101" s="226"/>
      <c r="N101" s="226"/>
    </row>
    <row r="102" spans="8:14">
      <c r="H102" s="226"/>
      <c r="I102" s="226"/>
      <c r="J102" s="226"/>
      <c r="K102" s="226"/>
      <c r="L102" s="226"/>
      <c r="M102" s="226"/>
      <c r="N102" s="226"/>
    </row>
    <row r="103" spans="8:14">
      <c r="H103" s="226"/>
      <c r="I103" s="226"/>
      <c r="J103" s="226"/>
      <c r="K103" s="226"/>
      <c r="L103" s="226"/>
      <c r="M103" s="226"/>
      <c r="N103" s="226"/>
    </row>
    <row r="104" spans="8:14">
      <c r="H104" s="226"/>
      <c r="I104" s="226"/>
      <c r="J104" s="226"/>
      <c r="K104" s="226"/>
      <c r="L104" s="226"/>
      <c r="M104" s="226"/>
      <c r="N104" s="226"/>
    </row>
    <row r="105" spans="8:14">
      <c r="H105" s="226"/>
      <c r="I105" s="226"/>
      <c r="J105" s="226"/>
      <c r="K105" s="226"/>
      <c r="L105" s="226"/>
      <c r="M105" s="226"/>
      <c r="N105" s="226"/>
    </row>
    <row r="106" spans="8:14">
      <c r="H106" s="226"/>
      <c r="I106" s="226"/>
      <c r="J106" s="226"/>
      <c r="K106" s="226"/>
      <c r="L106" s="226"/>
      <c r="M106" s="226"/>
      <c r="N106" s="226"/>
    </row>
    <row r="107" spans="8:14">
      <c r="H107" s="226"/>
      <c r="I107" s="226"/>
      <c r="J107" s="226"/>
      <c r="K107" s="226"/>
      <c r="L107" s="226"/>
      <c r="M107" s="226"/>
      <c r="N107" s="226"/>
    </row>
    <row r="108" spans="8:14">
      <c r="H108" s="226"/>
      <c r="I108" s="226"/>
      <c r="J108" s="226"/>
      <c r="K108" s="226"/>
      <c r="L108" s="226"/>
      <c r="M108" s="226"/>
      <c r="N108" s="226"/>
    </row>
    <row r="109" spans="8:14">
      <c r="H109" s="226"/>
      <c r="I109" s="226"/>
      <c r="J109" s="226"/>
      <c r="K109" s="226"/>
      <c r="L109" s="226"/>
      <c r="M109" s="226"/>
      <c r="N109" s="226"/>
    </row>
    <row r="110" spans="8:14">
      <c r="H110" s="226"/>
      <c r="I110" s="226"/>
      <c r="J110" s="226"/>
      <c r="K110" s="226"/>
      <c r="L110" s="226"/>
      <c r="M110" s="226"/>
      <c r="N110" s="226"/>
    </row>
    <row r="111" spans="8:14">
      <c r="H111" s="226"/>
      <c r="I111" s="226"/>
      <c r="J111" s="226"/>
      <c r="K111" s="226"/>
      <c r="L111" s="226"/>
      <c r="M111" s="226"/>
      <c r="N111" s="226"/>
    </row>
    <row r="112" spans="8:14">
      <c r="H112" s="226"/>
      <c r="I112" s="226"/>
      <c r="J112" s="226"/>
      <c r="K112" s="226"/>
      <c r="L112" s="226"/>
      <c r="M112" s="226"/>
      <c r="N112" s="226"/>
    </row>
    <row r="113" spans="8:14">
      <c r="H113" s="226"/>
      <c r="I113" s="226"/>
      <c r="J113" s="226"/>
      <c r="K113" s="226"/>
      <c r="L113" s="226"/>
      <c r="M113" s="226"/>
      <c r="N113" s="226"/>
    </row>
    <row r="114" spans="8:14">
      <c r="H114" s="226"/>
      <c r="I114" s="226"/>
      <c r="J114" s="226"/>
      <c r="K114" s="226"/>
      <c r="L114" s="226"/>
      <c r="M114" s="226"/>
      <c r="N114" s="226"/>
    </row>
    <row r="115" spans="8:14">
      <c r="H115" s="226"/>
      <c r="I115" s="226"/>
      <c r="J115" s="226"/>
      <c r="K115" s="226"/>
      <c r="L115" s="226"/>
      <c r="M115" s="226"/>
      <c r="N115" s="226"/>
    </row>
    <row r="116" spans="8:14">
      <c r="H116" s="226"/>
      <c r="I116" s="226"/>
      <c r="J116" s="226"/>
      <c r="K116" s="226"/>
      <c r="L116" s="226"/>
      <c r="M116" s="226"/>
      <c r="N116" s="226"/>
    </row>
    <row r="117" spans="8:14">
      <c r="H117" s="226"/>
      <c r="I117" s="226"/>
      <c r="J117" s="226"/>
      <c r="K117" s="226"/>
      <c r="L117" s="226"/>
      <c r="M117" s="226"/>
      <c r="N117" s="226"/>
    </row>
    <row r="118" spans="8:14">
      <c r="H118" s="226"/>
      <c r="I118" s="226"/>
      <c r="J118" s="226"/>
      <c r="K118" s="226"/>
      <c r="L118" s="226"/>
      <c r="M118" s="226"/>
      <c r="N118" s="226"/>
    </row>
    <row r="119" spans="8:14">
      <c r="H119" s="226"/>
      <c r="I119" s="226"/>
      <c r="J119" s="226"/>
      <c r="K119" s="226"/>
      <c r="L119" s="226"/>
      <c r="M119" s="226"/>
      <c r="N119" s="226"/>
    </row>
    <row r="120" spans="8:14">
      <c r="H120" s="226"/>
      <c r="I120" s="226"/>
      <c r="J120" s="226"/>
      <c r="K120" s="226"/>
      <c r="L120" s="226"/>
      <c r="M120" s="226"/>
      <c r="N120" s="226"/>
    </row>
    <row r="121" spans="8:14">
      <c r="H121" s="226"/>
      <c r="I121" s="226"/>
      <c r="J121" s="226"/>
      <c r="K121" s="226"/>
      <c r="L121" s="226"/>
      <c r="M121" s="226"/>
      <c r="N121" s="226"/>
    </row>
    <row r="122" spans="8:14">
      <c r="H122" s="226"/>
      <c r="I122" s="226"/>
      <c r="J122" s="226"/>
      <c r="K122" s="226"/>
      <c r="L122" s="226"/>
      <c r="M122" s="226"/>
      <c r="N122" s="226"/>
    </row>
    <row r="123" spans="8:14">
      <c r="H123" s="226"/>
      <c r="I123" s="226"/>
      <c r="J123" s="226"/>
      <c r="K123" s="226"/>
      <c r="L123" s="226"/>
      <c r="M123" s="226"/>
      <c r="N123" s="226"/>
    </row>
    <row r="124" spans="8:14">
      <c r="H124" s="226"/>
      <c r="I124" s="226"/>
      <c r="J124" s="226"/>
      <c r="K124" s="226"/>
      <c r="L124" s="226"/>
      <c r="M124" s="226"/>
      <c r="N124" s="226"/>
    </row>
    <row r="125" spans="8:14">
      <c r="H125" s="226"/>
      <c r="I125" s="226"/>
      <c r="J125" s="226"/>
      <c r="K125" s="226"/>
      <c r="L125" s="226"/>
      <c r="M125" s="226"/>
      <c r="N125" s="226"/>
    </row>
    <row r="126" spans="8:14">
      <c r="H126" s="226"/>
      <c r="I126" s="226"/>
      <c r="J126" s="226"/>
      <c r="K126" s="226"/>
      <c r="L126" s="226"/>
      <c r="M126" s="226"/>
      <c r="N126" s="226"/>
    </row>
    <row r="127" spans="8:14">
      <c r="H127" s="226"/>
      <c r="I127" s="226"/>
      <c r="J127" s="226"/>
      <c r="K127" s="226"/>
      <c r="L127" s="226"/>
      <c r="M127" s="226"/>
      <c r="N127" s="226"/>
    </row>
    <row r="128" spans="8:14">
      <c r="H128" s="226"/>
      <c r="I128" s="226"/>
      <c r="J128" s="226"/>
      <c r="K128" s="226"/>
      <c r="L128" s="226"/>
      <c r="M128" s="226"/>
      <c r="N128" s="226"/>
    </row>
    <row r="129" spans="8:14">
      <c r="H129" s="226"/>
      <c r="I129" s="226"/>
      <c r="J129" s="226"/>
      <c r="K129" s="226"/>
      <c r="L129" s="226"/>
      <c r="M129" s="226"/>
      <c r="N129" s="226"/>
    </row>
    <row r="130" spans="8:14">
      <c r="H130" s="226"/>
      <c r="I130" s="226"/>
      <c r="J130" s="226"/>
      <c r="K130" s="226"/>
      <c r="L130" s="226"/>
      <c r="M130" s="226"/>
      <c r="N130" s="226"/>
    </row>
    <row r="131" spans="8:14">
      <c r="H131" s="226"/>
      <c r="I131" s="226"/>
      <c r="J131" s="226"/>
      <c r="K131" s="226"/>
      <c r="L131" s="226"/>
      <c r="M131" s="226"/>
      <c r="N131" s="226"/>
    </row>
    <row r="132" spans="8:14">
      <c r="H132" s="226"/>
      <c r="I132" s="226"/>
      <c r="J132" s="226"/>
      <c r="K132" s="226"/>
      <c r="L132" s="226"/>
      <c r="M132" s="226"/>
      <c r="N132" s="226"/>
    </row>
    <row r="133" spans="8:14">
      <c r="H133" s="226"/>
      <c r="I133" s="226"/>
      <c r="J133" s="226"/>
      <c r="K133" s="226"/>
      <c r="L133" s="226"/>
      <c r="M133" s="226"/>
      <c r="N133" s="226"/>
    </row>
    <row r="134" spans="8:14">
      <c r="H134" s="226"/>
      <c r="I134" s="226"/>
      <c r="J134" s="226"/>
      <c r="K134" s="226"/>
      <c r="L134" s="226"/>
      <c r="M134" s="226"/>
      <c r="N134" s="226"/>
    </row>
    <row r="135" spans="8:14">
      <c r="H135" s="226"/>
      <c r="I135" s="226"/>
      <c r="J135" s="226"/>
      <c r="K135" s="226"/>
      <c r="L135" s="226"/>
      <c r="M135" s="226"/>
      <c r="N135" s="226"/>
    </row>
    <row r="136" spans="8:14">
      <c r="H136" s="226"/>
      <c r="I136" s="226"/>
      <c r="J136" s="226"/>
      <c r="K136" s="226"/>
      <c r="L136" s="226"/>
      <c r="M136" s="226"/>
      <c r="N136" s="226"/>
    </row>
    <row r="137" spans="8:14">
      <c r="H137" s="226"/>
      <c r="I137" s="226"/>
      <c r="J137" s="226"/>
      <c r="K137" s="226"/>
      <c r="L137" s="226"/>
      <c r="M137" s="226"/>
      <c r="N137" s="226"/>
    </row>
    <row r="138" spans="8:14">
      <c r="H138" s="226"/>
      <c r="I138" s="226"/>
      <c r="J138" s="226"/>
      <c r="K138" s="226"/>
      <c r="L138" s="226"/>
      <c r="M138" s="226"/>
      <c r="N138" s="226"/>
    </row>
    <row r="139" spans="8:14">
      <c r="H139" s="226"/>
      <c r="I139" s="226"/>
      <c r="J139" s="226"/>
      <c r="K139" s="226"/>
      <c r="L139" s="226"/>
      <c r="M139" s="226"/>
      <c r="N139" s="226"/>
    </row>
    <row r="140" spans="8:14">
      <c r="H140" s="226"/>
      <c r="I140" s="226"/>
      <c r="J140" s="226"/>
      <c r="K140" s="226"/>
      <c r="L140" s="226"/>
      <c r="M140" s="226"/>
      <c r="N140" s="226"/>
    </row>
    <row r="141" spans="8:14">
      <c r="H141" s="226"/>
      <c r="I141" s="226"/>
      <c r="J141" s="226"/>
      <c r="K141" s="226"/>
      <c r="L141" s="226"/>
      <c r="M141" s="226"/>
      <c r="N141" s="226"/>
    </row>
    <row r="142" spans="8:14">
      <c r="H142" s="226"/>
      <c r="I142" s="226"/>
      <c r="J142" s="226"/>
      <c r="K142" s="226"/>
      <c r="L142" s="226"/>
      <c r="M142" s="226"/>
      <c r="N142" s="226"/>
    </row>
    <row r="143" spans="8:14">
      <c r="H143" s="226"/>
      <c r="I143" s="226"/>
      <c r="J143" s="226"/>
      <c r="K143" s="226"/>
      <c r="L143" s="226"/>
      <c r="M143" s="226"/>
      <c r="N143" s="226"/>
    </row>
    <row r="144" spans="8:14">
      <c r="H144" s="226"/>
      <c r="I144" s="226"/>
      <c r="J144" s="226"/>
      <c r="K144" s="226"/>
      <c r="L144" s="226"/>
      <c r="M144" s="226"/>
      <c r="N144" s="226"/>
    </row>
    <row r="145" spans="8:14">
      <c r="H145" s="226"/>
      <c r="I145" s="226"/>
      <c r="J145" s="226"/>
      <c r="K145" s="226"/>
      <c r="L145" s="226"/>
      <c r="M145" s="226"/>
      <c r="N145" s="226"/>
    </row>
    <row r="146" spans="8:14">
      <c r="H146" s="226"/>
      <c r="I146" s="226"/>
      <c r="J146" s="226"/>
      <c r="K146" s="226"/>
      <c r="L146" s="226"/>
      <c r="M146" s="226"/>
      <c r="N146" s="226"/>
    </row>
    <row r="147" spans="8:14">
      <c r="H147" s="226"/>
      <c r="I147" s="226"/>
      <c r="J147" s="226"/>
      <c r="K147" s="226"/>
      <c r="L147" s="226"/>
      <c r="M147" s="226"/>
      <c r="N147" s="226"/>
    </row>
    <row r="148" spans="8:14">
      <c r="H148" s="226"/>
      <c r="I148" s="226"/>
      <c r="J148" s="226"/>
      <c r="K148" s="226"/>
      <c r="L148" s="226"/>
      <c r="M148" s="226"/>
      <c r="N148" s="226"/>
    </row>
    <row r="149" spans="8:14">
      <c r="H149" s="226"/>
      <c r="I149" s="226"/>
      <c r="J149" s="226"/>
      <c r="K149" s="226"/>
      <c r="L149" s="226"/>
      <c r="M149" s="226"/>
      <c r="N149" s="226"/>
    </row>
    <row r="150" spans="8:14">
      <c r="H150" s="226"/>
      <c r="I150" s="226"/>
      <c r="J150" s="226"/>
      <c r="K150" s="226"/>
      <c r="L150" s="226"/>
      <c r="M150" s="226"/>
      <c r="N150" s="226"/>
    </row>
    <row r="151" spans="8:14">
      <c r="H151" s="226"/>
      <c r="I151" s="226"/>
      <c r="J151" s="226"/>
      <c r="K151" s="226"/>
      <c r="L151" s="226"/>
      <c r="M151" s="226"/>
      <c r="N151" s="226"/>
    </row>
    <row r="152" spans="8:14">
      <c r="H152" s="226"/>
      <c r="I152" s="226"/>
      <c r="J152" s="226"/>
      <c r="K152" s="226"/>
      <c r="L152" s="226"/>
      <c r="M152" s="226"/>
      <c r="N152" s="226"/>
    </row>
    <row r="153" spans="8:14">
      <c r="H153" s="226"/>
      <c r="I153" s="226"/>
      <c r="J153" s="226"/>
      <c r="K153" s="226"/>
      <c r="L153" s="226"/>
      <c r="M153" s="226"/>
      <c r="N153" s="226"/>
    </row>
    <row r="154" spans="8:14">
      <c r="H154" s="226"/>
      <c r="I154" s="226"/>
      <c r="J154" s="226"/>
      <c r="K154" s="226"/>
      <c r="L154" s="226"/>
      <c r="M154" s="226"/>
      <c r="N154" s="226"/>
    </row>
    <row r="155" spans="8:14">
      <c r="H155" s="226"/>
      <c r="I155" s="226"/>
      <c r="J155" s="226"/>
      <c r="K155" s="226"/>
      <c r="L155" s="226"/>
      <c r="M155" s="226"/>
      <c r="N155" s="226"/>
    </row>
    <row r="156" spans="8:14">
      <c r="H156" s="226"/>
      <c r="I156" s="226"/>
      <c r="J156" s="226"/>
      <c r="K156" s="226"/>
      <c r="L156" s="226"/>
      <c r="M156" s="226"/>
      <c r="N156" s="226"/>
    </row>
    <row r="157" spans="8:14">
      <c r="H157" s="226"/>
      <c r="I157" s="226"/>
      <c r="J157" s="226"/>
      <c r="K157" s="226"/>
      <c r="L157" s="226"/>
      <c r="M157" s="226"/>
      <c r="N157" s="226"/>
    </row>
    <row r="158" spans="8:14">
      <c r="H158" s="226"/>
      <c r="I158" s="226"/>
      <c r="J158" s="226"/>
      <c r="K158" s="226"/>
      <c r="L158" s="226"/>
      <c r="M158" s="226"/>
      <c r="N158" s="226"/>
    </row>
    <row r="159" spans="8:14">
      <c r="H159" s="226"/>
      <c r="I159" s="226"/>
      <c r="J159" s="226"/>
      <c r="K159" s="226"/>
      <c r="L159" s="226"/>
      <c r="M159" s="226"/>
      <c r="N159" s="226"/>
    </row>
    <row r="160" spans="8:14">
      <c r="H160" s="226"/>
      <c r="I160" s="226"/>
      <c r="J160" s="226"/>
      <c r="K160" s="226"/>
      <c r="L160" s="226"/>
      <c r="M160" s="226"/>
      <c r="N160" s="226"/>
    </row>
    <row r="161" spans="8:14">
      <c r="H161" s="226"/>
      <c r="I161" s="226"/>
      <c r="J161" s="226"/>
      <c r="K161" s="226"/>
      <c r="L161" s="226"/>
      <c r="M161" s="226"/>
      <c r="N161" s="226"/>
    </row>
    <row r="162" spans="8:14">
      <c r="H162" s="226"/>
      <c r="I162" s="226"/>
      <c r="J162" s="226"/>
      <c r="K162" s="226"/>
      <c r="L162" s="226"/>
      <c r="M162" s="226"/>
      <c r="N162" s="226"/>
    </row>
    <row r="163" spans="8:14">
      <c r="H163" s="226"/>
      <c r="I163" s="226"/>
      <c r="J163" s="226"/>
      <c r="K163" s="226"/>
      <c r="L163" s="226"/>
      <c r="M163" s="226"/>
      <c r="N163" s="226"/>
    </row>
    <row r="164" spans="8:14">
      <c r="H164" s="226"/>
      <c r="I164" s="226"/>
      <c r="J164" s="226"/>
      <c r="K164" s="226"/>
      <c r="L164" s="226"/>
      <c r="M164" s="226"/>
      <c r="N164" s="226"/>
    </row>
    <row r="165" spans="8:14">
      <c r="H165" s="226"/>
      <c r="I165" s="226"/>
      <c r="J165" s="226"/>
      <c r="K165" s="226"/>
      <c r="L165" s="226"/>
      <c r="M165" s="226"/>
      <c r="N165" s="226"/>
    </row>
    <row r="166" spans="8:14">
      <c r="H166" s="226"/>
      <c r="I166" s="226"/>
      <c r="J166" s="226"/>
      <c r="K166" s="226"/>
      <c r="L166" s="226"/>
      <c r="M166" s="226"/>
      <c r="N166" s="226"/>
    </row>
    <row r="167" spans="8:14">
      <c r="H167" s="226"/>
      <c r="I167" s="226"/>
      <c r="J167" s="226"/>
      <c r="K167" s="226"/>
      <c r="L167" s="226"/>
      <c r="M167" s="226"/>
      <c r="N167" s="226"/>
    </row>
    <row r="168" spans="8:14">
      <c r="H168" s="226"/>
      <c r="I168" s="226"/>
      <c r="J168" s="226"/>
      <c r="K168" s="226"/>
      <c r="L168" s="226"/>
      <c r="M168" s="226"/>
      <c r="N168" s="226"/>
    </row>
    <row r="169" spans="8:14">
      <c r="H169" s="226"/>
      <c r="I169" s="226"/>
      <c r="J169" s="226"/>
      <c r="K169" s="226"/>
      <c r="L169" s="226"/>
      <c r="M169" s="226"/>
      <c r="N169" s="226"/>
    </row>
    <row r="170" spans="8:14">
      <c r="H170" s="226"/>
      <c r="I170" s="226"/>
      <c r="J170" s="226"/>
      <c r="K170" s="226"/>
      <c r="L170" s="226"/>
      <c r="M170" s="226"/>
      <c r="N170" s="226"/>
    </row>
    <row r="171" spans="8:14">
      <c r="H171" s="226"/>
      <c r="I171" s="226"/>
      <c r="J171" s="226"/>
      <c r="K171" s="226"/>
      <c r="L171" s="226"/>
      <c r="M171" s="226"/>
      <c r="N171" s="226"/>
    </row>
    <row r="172" spans="8:14">
      <c r="H172" s="226"/>
      <c r="I172" s="226"/>
      <c r="J172" s="226"/>
      <c r="K172" s="226"/>
      <c r="L172" s="226"/>
      <c r="M172" s="226"/>
      <c r="N172" s="226"/>
    </row>
    <row r="173" spans="8:14">
      <c r="H173" s="226"/>
      <c r="I173" s="226"/>
      <c r="J173" s="226"/>
      <c r="K173" s="226"/>
      <c r="L173" s="226"/>
      <c r="M173" s="226"/>
      <c r="N173" s="226"/>
    </row>
    <row r="174" spans="8:14">
      <c r="H174" s="226"/>
      <c r="I174" s="226"/>
      <c r="J174" s="226"/>
      <c r="K174" s="226"/>
      <c r="L174" s="226"/>
      <c r="M174" s="226"/>
      <c r="N174" s="226"/>
    </row>
    <row r="175" spans="8:14">
      <c r="H175" s="226"/>
      <c r="I175" s="226"/>
      <c r="J175" s="226"/>
      <c r="K175" s="226"/>
      <c r="L175" s="226"/>
      <c r="M175" s="226"/>
      <c r="N175" s="226"/>
    </row>
    <row r="176" spans="8:14">
      <c r="H176" s="226"/>
      <c r="I176" s="226"/>
      <c r="J176" s="226"/>
      <c r="K176" s="226"/>
      <c r="L176" s="226"/>
      <c r="M176" s="226"/>
      <c r="N176" s="226"/>
    </row>
    <row r="177" spans="8:14">
      <c r="H177" s="226"/>
      <c r="I177" s="226"/>
      <c r="J177" s="226"/>
      <c r="K177" s="226"/>
      <c r="L177" s="226"/>
      <c r="M177" s="226"/>
      <c r="N177" s="226"/>
    </row>
    <row r="178" spans="8:14">
      <c r="H178" s="226"/>
      <c r="I178" s="226"/>
      <c r="J178" s="226"/>
      <c r="K178" s="226"/>
      <c r="L178" s="226"/>
      <c r="M178" s="226"/>
      <c r="N178" s="226"/>
    </row>
    <row r="179" spans="8:14">
      <c r="H179" s="226"/>
      <c r="I179" s="226"/>
      <c r="J179" s="226"/>
      <c r="K179" s="226"/>
      <c r="L179" s="226"/>
      <c r="M179" s="226"/>
      <c r="N179" s="226"/>
    </row>
    <row r="180" spans="8:14">
      <c r="H180" s="226"/>
      <c r="I180" s="226"/>
      <c r="J180" s="226"/>
      <c r="K180" s="226"/>
      <c r="L180" s="226"/>
      <c r="M180" s="226"/>
      <c r="N180" s="226"/>
    </row>
    <row r="181" spans="8:14">
      <c r="H181" s="226"/>
      <c r="I181" s="226"/>
      <c r="J181" s="226"/>
      <c r="K181" s="226"/>
      <c r="L181" s="226"/>
      <c r="M181" s="226"/>
      <c r="N181" s="226"/>
    </row>
    <row r="182" spans="8:14">
      <c r="H182" s="226"/>
      <c r="I182" s="226"/>
      <c r="J182" s="226"/>
      <c r="K182" s="226"/>
      <c r="L182" s="226"/>
      <c r="M182" s="226"/>
      <c r="N182" s="226"/>
    </row>
    <row r="183" spans="8:14">
      <c r="H183" s="226"/>
      <c r="I183" s="226"/>
      <c r="J183" s="226"/>
      <c r="K183" s="226"/>
      <c r="L183" s="226"/>
      <c r="M183" s="226"/>
      <c r="N183" s="226"/>
    </row>
    <row r="184" spans="8:14">
      <c r="H184" s="226"/>
      <c r="I184" s="226"/>
      <c r="J184" s="226"/>
      <c r="K184" s="226"/>
      <c r="L184" s="226"/>
      <c r="M184" s="226"/>
      <c r="N184" s="226"/>
    </row>
    <row r="185" spans="8:14">
      <c r="H185" s="226"/>
      <c r="I185" s="226"/>
      <c r="J185" s="226"/>
      <c r="K185" s="226"/>
      <c r="L185" s="226"/>
      <c r="M185" s="226"/>
      <c r="N185" s="226"/>
    </row>
    <row r="186" spans="8:14">
      <c r="H186" s="226"/>
      <c r="I186" s="226"/>
      <c r="J186" s="226"/>
      <c r="K186" s="226"/>
      <c r="L186" s="226"/>
      <c r="M186" s="226"/>
      <c r="N186" s="226"/>
    </row>
    <row r="187" spans="8:14">
      <c r="H187" s="226"/>
      <c r="I187" s="226"/>
      <c r="J187" s="226"/>
      <c r="K187" s="226"/>
      <c r="L187" s="226"/>
      <c r="M187" s="226"/>
      <c r="N187" s="226"/>
    </row>
    <row r="188" spans="8:14">
      <c r="H188" s="226"/>
      <c r="I188" s="226"/>
      <c r="J188" s="226"/>
      <c r="K188" s="226"/>
      <c r="L188" s="226"/>
      <c r="M188" s="226"/>
      <c r="N188" s="226"/>
    </row>
    <row r="189" spans="8:14">
      <c r="H189" s="226"/>
      <c r="I189" s="226"/>
      <c r="J189" s="226"/>
      <c r="K189" s="226"/>
      <c r="L189" s="226"/>
      <c r="M189" s="226"/>
      <c r="N189" s="226"/>
    </row>
    <row r="190" spans="8:14">
      <c r="H190" s="226"/>
      <c r="I190" s="226"/>
      <c r="J190" s="226"/>
      <c r="K190" s="226"/>
      <c r="L190" s="226"/>
      <c r="M190" s="226"/>
      <c r="N190" s="226"/>
    </row>
    <row r="191" spans="8:14">
      <c r="H191" s="226"/>
      <c r="I191" s="226"/>
      <c r="J191" s="226"/>
      <c r="K191" s="226"/>
      <c r="L191" s="226"/>
      <c r="M191" s="226"/>
      <c r="N191" s="226"/>
    </row>
    <row r="192" spans="8:14">
      <c r="H192" s="226"/>
      <c r="I192" s="226"/>
      <c r="J192" s="226"/>
      <c r="K192" s="226"/>
      <c r="L192" s="226"/>
      <c r="M192" s="226"/>
      <c r="N192" s="226"/>
    </row>
    <row r="193" spans="8:14">
      <c r="H193" s="226"/>
      <c r="I193" s="226"/>
      <c r="J193" s="226"/>
      <c r="K193" s="226"/>
      <c r="L193" s="226"/>
      <c r="M193" s="226"/>
      <c r="N193" s="226"/>
    </row>
    <row r="194" spans="8:14">
      <c r="H194" s="226"/>
      <c r="I194" s="226"/>
      <c r="J194" s="226"/>
      <c r="K194" s="226"/>
      <c r="L194" s="226"/>
      <c r="M194" s="226"/>
      <c r="N194" s="226"/>
    </row>
    <row r="195" spans="8:14">
      <c r="H195" s="226"/>
      <c r="I195" s="226"/>
      <c r="J195" s="226"/>
      <c r="K195" s="226"/>
      <c r="L195" s="226"/>
      <c r="M195" s="226"/>
      <c r="N195" s="226"/>
    </row>
    <row r="196" spans="8:14">
      <c r="H196" s="226"/>
      <c r="I196" s="226"/>
      <c r="J196" s="226"/>
      <c r="K196" s="226"/>
      <c r="L196" s="226"/>
      <c r="M196" s="226"/>
      <c r="N196" s="226"/>
    </row>
    <row r="197" spans="8:14">
      <c r="H197" s="226"/>
      <c r="I197" s="226"/>
      <c r="J197" s="226"/>
      <c r="K197" s="226"/>
      <c r="L197" s="226"/>
      <c r="M197" s="226"/>
      <c r="N197" s="226"/>
    </row>
    <row r="198" spans="8:14">
      <c r="H198" s="226"/>
      <c r="I198" s="226"/>
      <c r="J198" s="226"/>
      <c r="K198" s="226"/>
      <c r="L198" s="226"/>
      <c r="M198" s="226"/>
      <c r="N198" s="226"/>
    </row>
    <row r="199" spans="8:14">
      <c r="H199" s="226"/>
      <c r="I199" s="226"/>
      <c r="J199" s="226"/>
      <c r="K199" s="226"/>
      <c r="L199" s="226"/>
      <c r="M199" s="226"/>
      <c r="N199" s="226"/>
    </row>
    <row r="200" spans="8:14">
      <c r="H200" s="226"/>
      <c r="I200" s="226"/>
      <c r="J200" s="226"/>
      <c r="K200" s="226"/>
      <c r="L200" s="226"/>
      <c r="M200" s="226"/>
      <c r="N200" s="226"/>
    </row>
    <row r="201" spans="8:14">
      <c r="H201" s="226"/>
      <c r="I201" s="226"/>
      <c r="J201" s="226"/>
      <c r="K201" s="226"/>
      <c r="L201" s="226"/>
      <c r="M201" s="226"/>
      <c r="N201" s="2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topLeftCell="D1" zoomScaleNormal="100" workbookViewId="0">
      <pane ySplit="2" topLeftCell="A253" activePane="bottomLeft" state="frozen"/>
      <selection pane="bottomLeft" activeCell="I259" sqref="I259"/>
      <selection activeCell="H10" sqref="H10"/>
    </sheetView>
  </sheetViews>
  <sheetFormatPr defaultColWidth="8.7109375" defaultRowHeight="13.9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28515625" style="125" customWidth="1"/>
    <col min="9" max="9" width="59.28515625" style="125" bestFit="1" customWidth="1"/>
    <col min="10" max="10" width="3.28515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28515625" style="124" bestFit="1" customWidth="1"/>
    <col min="16" max="16" width="3" style="125" bestFit="1" customWidth="1"/>
    <col min="17" max="16384" width="8.7109375" style="125"/>
  </cols>
  <sheetData>
    <row r="1" spans="1:20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79" customFormat="1" ht="52.15" customHeight="1">
      <c r="A2" s="179" t="s">
        <v>219</v>
      </c>
      <c r="B2" s="180" t="s">
        <v>220</v>
      </c>
      <c r="C2" s="180" t="s">
        <v>221</v>
      </c>
      <c r="D2" s="181" t="s">
        <v>222</v>
      </c>
      <c r="E2" s="182" t="s">
        <v>80</v>
      </c>
      <c r="F2" s="183"/>
      <c r="G2" s="183" t="s">
        <v>223</v>
      </c>
      <c r="H2" s="183" t="s">
        <v>224</v>
      </c>
      <c r="I2" s="183"/>
      <c r="J2" s="183"/>
      <c r="K2" s="184"/>
      <c r="L2" s="184"/>
      <c r="M2" s="185" t="s">
        <v>225</v>
      </c>
      <c r="N2" s="311"/>
      <c r="O2" s="186" t="s">
        <v>88</v>
      </c>
      <c r="Q2" s="312" t="s">
        <v>226</v>
      </c>
      <c r="R2" s="312"/>
      <c r="S2" s="313"/>
    </row>
    <row r="3" spans="1:20" s="155" customFormat="1" ht="20.100000000000001" customHeight="1">
      <c r="A3" s="155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227</v>
      </c>
      <c r="F3" s="151">
        <v>25001</v>
      </c>
      <c r="G3" s="151"/>
      <c r="H3" s="151" t="s">
        <v>228</v>
      </c>
      <c r="I3" s="151" t="s">
        <v>229</v>
      </c>
      <c r="J3" s="151">
        <v>2</v>
      </c>
      <c r="K3" s="152">
        <v>1.4</v>
      </c>
      <c r="L3" s="314" t="s">
        <v>91</v>
      </c>
      <c r="M3" s="153">
        <f>J3*1600</f>
        <v>3200</v>
      </c>
      <c r="N3" s="315" t="s">
        <v>92</v>
      </c>
      <c r="O3" s="154">
        <f t="shared" ref="O3:O66" si="2">COUNTIF($F$3:$F$505,F3)</f>
        <v>1</v>
      </c>
      <c r="Q3" s="154" t="str">
        <f t="shared" ref="Q3:Q66" si="3">CONCATENATE(E3," ", C3," ","(",I3,")")</f>
        <v>Afval, Milieu, Beheer &amp; Onderhoud Openbare Ruimte 23001 (Allround medewerker afvalbeheer)</v>
      </c>
    </row>
    <row r="4" spans="1:20" s="155" customFormat="1" ht="20.100000000000001" customHeight="1">
      <c r="A4" s="155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227</v>
      </c>
      <c r="F4" s="151">
        <v>25002</v>
      </c>
      <c r="G4" s="151"/>
      <c r="H4" s="151" t="s">
        <v>228</v>
      </c>
      <c r="I4" s="151" t="s">
        <v>230</v>
      </c>
      <c r="J4" s="151">
        <v>2</v>
      </c>
      <c r="K4" s="152">
        <v>1.4</v>
      </c>
      <c r="L4" s="314" t="s">
        <v>91</v>
      </c>
      <c r="M4" s="153">
        <f t="shared" ref="M4:M67" si="4">J4*1600</f>
        <v>3200</v>
      </c>
      <c r="N4" s="315" t="s">
        <v>92</v>
      </c>
      <c r="O4" s="154">
        <f t="shared" si="2"/>
        <v>1</v>
      </c>
      <c r="Q4" s="155" t="str">
        <f t="shared" si="3"/>
        <v>Afval, Milieu, Beheer &amp; Onderhoud Openbare Ruimte 23001 (Allround medewerker beheer openbare ruimte)</v>
      </c>
    </row>
    <row r="5" spans="1:20" s="155" customFormat="1" ht="20.100000000000001" customHeight="1">
      <c r="A5" s="155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231</v>
      </c>
      <c r="F5" s="151">
        <v>25003</v>
      </c>
      <c r="G5" s="151"/>
      <c r="H5" s="151" t="s">
        <v>228</v>
      </c>
      <c r="I5" s="151" t="s">
        <v>232</v>
      </c>
      <c r="J5" s="151">
        <v>2</v>
      </c>
      <c r="K5" s="152">
        <v>1.4</v>
      </c>
      <c r="L5" s="314" t="s">
        <v>91</v>
      </c>
      <c r="M5" s="153">
        <f t="shared" si="4"/>
        <v>3200</v>
      </c>
      <c r="N5" s="315" t="s">
        <v>92</v>
      </c>
      <c r="O5" s="154">
        <f t="shared" si="2"/>
        <v>1</v>
      </c>
      <c r="Q5" s="155" t="str">
        <f t="shared" si="3"/>
        <v>Dekvloeren leggen 23002 (Dekvloerenlegger)</v>
      </c>
    </row>
    <row r="6" spans="1:20" s="155" customFormat="1" ht="20.100000000000001" customHeight="1">
      <c r="A6" s="155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231</v>
      </c>
      <c r="F6" s="151">
        <v>25004</v>
      </c>
      <c r="G6" s="151"/>
      <c r="H6" s="151" t="s">
        <v>228</v>
      </c>
      <c r="I6" s="151" t="s">
        <v>233</v>
      </c>
      <c r="J6" s="151">
        <v>3</v>
      </c>
      <c r="K6" s="152">
        <v>1.4</v>
      </c>
      <c r="L6" s="314" t="s">
        <v>94</v>
      </c>
      <c r="M6" s="153">
        <f t="shared" si="4"/>
        <v>4800</v>
      </c>
      <c r="N6" s="315" t="s">
        <v>92</v>
      </c>
      <c r="O6" s="154">
        <f t="shared" si="2"/>
        <v>1</v>
      </c>
      <c r="Q6" s="155" t="str">
        <f t="shared" si="3"/>
        <v>Dekvloeren leggen 23002 (Gezel dekvloerenlegger)</v>
      </c>
    </row>
    <row r="7" spans="1:20" s="155" customFormat="1" ht="20.100000000000001" customHeight="1">
      <c r="A7" s="155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234</v>
      </c>
      <c r="F7" s="151">
        <v>25005</v>
      </c>
      <c r="G7" s="151"/>
      <c r="H7" s="151" t="s">
        <v>228</v>
      </c>
      <c r="I7" s="151" t="s">
        <v>235</v>
      </c>
      <c r="J7" s="151">
        <v>3</v>
      </c>
      <c r="K7" s="152">
        <v>1.4</v>
      </c>
      <c r="L7" s="314" t="s">
        <v>94</v>
      </c>
      <c r="M7" s="153">
        <f t="shared" si="4"/>
        <v>4800</v>
      </c>
      <c r="N7" s="315" t="s">
        <v>92</v>
      </c>
      <c r="O7" s="154">
        <f t="shared" si="2"/>
        <v>1</v>
      </c>
      <c r="Q7" s="155" t="str">
        <f t="shared" si="3"/>
        <v>Glaszetten 23003 (Gezel glaszetter)</v>
      </c>
    </row>
    <row r="8" spans="1:20" s="155" customFormat="1" ht="20.100000000000001" customHeight="1">
      <c r="A8" s="155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234</v>
      </c>
      <c r="F8" s="151">
        <v>25006</v>
      </c>
      <c r="G8" s="151"/>
      <c r="H8" s="151" t="s">
        <v>228</v>
      </c>
      <c r="I8" s="151" t="s">
        <v>236</v>
      </c>
      <c r="J8" s="151">
        <v>2</v>
      </c>
      <c r="K8" s="152">
        <v>1.4</v>
      </c>
      <c r="L8" s="314" t="s">
        <v>91</v>
      </c>
      <c r="M8" s="153">
        <f t="shared" si="4"/>
        <v>3200</v>
      </c>
      <c r="N8" s="315" t="s">
        <v>92</v>
      </c>
      <c r="O8" s="154">
        <f t="shared" si="2"/>
        <v>1</v>
      </c>
      <c r="Q8" s="155" t="str">
        <f t="shared" si="3"/>
        <v>Glaszetten 23003 (Glaszetter)</v>
      </c>
    </row>
    <row r="9" spans="1:20" s="155" customFormat="1" ht="20.100000000000001" customHeight="1">
      <c r="A9" s="155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237</v>
      </c>
      <c r="F9" s="151">
        <v>25007</v>
      </c>
      <c r="G9" s="151"/>
      <c r="H9" s="151" t="s">
        <v>228</v>
      </c>
      <c r="I9" s="151" t="s">
        <v>238</v>
      </c>
      <c r="J9" s="151">
        <v>3</v>
      </c>
      <c r="K9" s="152">
        <v>1.4</v>
      </c>
      <c r="L9" s="314" t="s">
        <v>94</v>
      </c>
      <c r="M9" s="153">
        <f t="shared" si="4"/>
        <v>4800</v>
      </c>
      <c r="N9" s="315" t="s">
        <v>92</v>
      </c>
      <c r="O9" s="154">
        <f t="shared" si="2"/>
        <v>1</v>
      </c>
      <c r="Q9" s="155" t="str">
        <f t="shared" si="3"/>
        <v>Industrieel produceren met hout 23004 (Allround montagemedewerker industrieel produceren met hout)</v>
      </c>
    </row>
    <row r="10" spans="1:20" s="155" customFormat="1" ht="20.100000000000001" customHeight="1">
      <c r="A10" s="155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237</v>
      </c>
      <c r="F10" s="151">
        <v>25008</v>
      </c>
      <c r="G10" s="151"/>
      <c r="H10" s="151" t="s">
        <v>228</v>
      </c>
      <c r="I10" s="151" t="s">
        <v>239</v>
      </c>
      <c r="J10" s="151">
        <v>2</v>
      </c>
      <c r="K10" s="152">
        <v>1.4</v>
      </c>
      <c r="L10" s="314" t="s">
        <v>91</v>
      </c>
      <c r="M10" s="153">
        <f t="shared" si="4"/>
        <v>3200</v>
      </c>
      <c r="N10" s="315" t="s">
        <v>92</v>
      </c>
      <c r="O10" s="154">
        <f t="shared" si="2"/>
        <v>1</v>
      </c>
      <c r="Q10" s="155" t="str">
        <f t="shared" si="3"/>
        <v>Industrieel produceren met hout 23004 (Montagemedewerker industrieel produceren met hout)</v>
      </c>
    </row>
    <row r="11" spans="1:20" s="155" customFormat="1" ht="20.100000000000001" customHeight="1">
      <c r="A11" s="155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237</v>
      </c>
      <c r="F11" s="151">
        <v>25009</v>
      </c>
      <c r="G11" s="151"/>
      <c r="H11" s="151" t="s">
        <v>228</v>
      </c>
      <c r="I11" s="151" t="s">
        <v>240</v>
      </c>
      <c r="J11" s="151">
        <v>4</v>
      </c>
      <c r="K11" s="152">
        <v>1.4</v>
      </c>
      <c r="L11" s="314" t="s">
        <v>96</v>
      </c>
      <c r="M11" s="153">
        <f t="shared" si="4"/>
        <v>6400</v>
      </c>
      <c r="N11" s="315" t="s">
        <v>92</v>
      </c>
      <c r="O11" s="154">
        <f t="shared" si="2"/>
        <v>1</v>
      </c>
      <c r="Q11" s="155" t="str">
        <f t="shared" si="3"/>
        <v>Industrieel produceren met hout 23004 (Werkvoorbereider industrieel produceren met hout)</v>
      </c>
    </row>
    <row r="12" spans="1:20" s="155" customFormat="1" ht="20.100000000000001" customHeight="1">
      <c r="A12" s="155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241</v>
      </c>
      <c r="F12" s="151">
        <v>25010</v>
      </c>
      <c r="G12" s="151"/>
      <c r="H12" s="151" t="s">
        <v>228</v>
      </c>
      <c r="I12" s="151" t="s">
        <v>242</v>
      </c>
      <c r="J12" s="151">
        <v>2</v>
      </c>
      <c r="K12" s="152">
        <v>1.4</v>
      </c>
      <c r="L12" s="314" t="s">
        <v>91</v>
      </c>
      <c r="M12" s="153">
        <f t="shared" si="4"/>
        <v>3200</v>
      </c>
      <c r="N12" s="315" t="s">
        <v>92</v>
      </c>
      <c r="O12" s="154">
        <f t="shared" si="2"/>
        <v>1</v>
      </c>
      <c r="Q12" s="155" t="str">
        <f t="shared" si="3"/>
        <v>Industriële lakverwerking 23005 (Industrieel lakverwerker)</v>
      </c>
    </row>
    <row r="13" spans="1:20" s="155" customFormat="1" ht="20.100000000000001" customHeight="1">
      <c r="A13" s="155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241</v>
      </c>
      <c r="F13" s="151">
        <v>25011</v>
      </c>
      <c r="G13" s="151"/>
      <c r="H13" s="151" t="s">
        <v>228</v>
      </c>
      <c r="I13" s="151" t="s">
        <v>243</v>
      </c>
      <c r="J13" s="151">
        <v>3</v>
      </c>
      <c r="K13" s="152">
        <v>1.4</v>
      </c>
      <c r="L13" s="314" t="s">
        <v>94</v>
      </c>
      <c r="M13" s="153">
        <f t="shared" si="4"/>
        <v>4800</v>
      </c>
      <c r="N13" s="315" t="s">
        <v>92</v>
      </c>
      <c r="O13" s="154">
        <f t="shared" si="2"/>
        <v>1</v>
      </c>
      <c r="Q13" s="155" t="str">
        <f t="shared" si="3"/>
        <v>Industriële lakverwerking 23005 (Vakkracht industrieel lakverwerker)</v>
      </c>
    </row>
    <row r="14" spans="1:20" s="155" customFormat="1" ht="20.100000000000001" customHeight="1">
      <c r="A14" s="155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244</v>
      </c>
      <c r="F14" s="151">
        <v>25012</v>
      </c>
      <c r="G14" s="151"/>
      <c r="H14" s="151" t="s">
        <v>228</v>
      </c>
      <c r="I14" s="151" t="s">
        <v>245</v>
      </c>
      <c r="J14" s="151">
        <v>4</v>
      </c>
      <c r="K14" s="152">
        <v>1.4</v>
      </c>
      <c r="L14" s="314" t="s">
        <v>96</v>
      </c>
      <c r="M14" s="153">
        <f t="shared" si="4"/>
        <v>6400</v>
      </c>
      <c r="N14" s="315" t="s">
        <v>92</v>
      </c>
      <c r="O14" s="154">
        <f t="shared" si="2"/>
        <v>1</v>
      </c>
      <c r="Q14" s="155" t="str">
        <f t="shared" si="3"/>
        <v>Kaderfunctie Afbouw, Onderhoud en Interieur 23006 (Kleur- en interieuradviseur)</v>
      </c>
    </row>
    <row r="15" spans="1:20" s="155" customFormat="1" ht="20.100000000000001" customHeight="1">
      <c r="A15" s="155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244</v>
      </c>
      <c r="F15" s="151">
        <v>25013</v>
      </c>
      <c r="G15" s="151"/>
      <c r="H15" s="151" t="s">
        <v>228</v>
      </c>
      <c r="I15" s="151" t="s">
        <v>246</v>
      </c>
      <c r="J15" s="151">
        <v>4</v>
      </c>
      <c r="K15" s="152">
        <v>1.4</v>
      </c>
      <c r="L15" s="314" t="s">
        <v>96</v>
      </c>
      <c r="M15" s="153">
        <f t="shared" si="4"/>
        <v>6400</v>
      </c>
      <c r="N15" s="315" t="s">
        <v>92</v>
      </c>
      <c r="O15" s="154">
        <f t="shared" si="2"/>
        <v>1</v>
      </c>
      <c r="Q15" s="155" t="str">
        <f t="shared" si="3"/>
        <v>Kaderfunctie Afbouw, Onderhoud en Interieur 23006 (Projectmanager vastgoedonderhoud)</v>
      </c>
    </row>
    <row r="16" spans="1:20" s="155" customFormat="1" ht="20.100000000000001" customHeight="1">
      <c r="A16" s="155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244</v>
      </c>
      <c r="F16" s="151">
        <v>25014</v>
      </c>
      <c r="G16" s="151"/>
      <c r="H16" s="151" t="s">
        <v>228</v>
      </c>
      <c r="I16" s="151" t="s">
        <v>247</v>
      </c>
      <c r="J16" s="151">
        <v>4</v>
      </c>
      <c r="K16" s="152">
        <v>1.4</v>
      </c>
      <c r="L16" s="314" t="s">
        <v>96</v>
      </c>
      <c r="M16" s="153">
        <f t="shared" si="4"/>
        <v>6400</v>
      </c>
      <c r="N16" s="315" t="s">
        <v>92</v>
      </c>
      <c r="O16" s="154">
        <f t="shared" si="2"/>
        <v>1</v>
      </c>
      <c r="Q16" s="155" t="str">
        <f t="shared" si="3"/>
        <v>Kaderfunctie Afbouw, Onderhoud en Interieur 23006 (Uitvoerder)</v>
      </c>
    </row>
    <row r="17" spans="1:17" s="155" customFormat="1" ht="20.100000000000001" customHeight="1">
      <c r="A17" s="155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248</v>
      </c>
      <c r="F17" s="151">
        <v>25015</v>
      </c>
      <c r="G17" s="151"/>
      <c r="H17" s="151" t="s">
        <v>228</v>
      </c>
      <c r="I17" s="151" t="s">
        <v>249</v>
      </c>
      <c r="J17" s="151">
        <v>3</v>
      </c>
      <c r="K17" s="152">
        <v>1.4</v>
      </c>
      <c r="L17" s="314" t="s">
        <v>94</v>
      </c>
      <c r="M17" s="153">
        <f t="shared" si="4"/>
        <v>4800</v>
      </c>
      <c r="N17" s="315" t="s">
        <v>92</v>
      </c>
      <c r="O17" s="154">
        <f t="shared" si="2"/>
        <v>1</v>
      </c>
      <c r="Q17" s="155" t="str">
        <f t="shared" si="3"/>
        <v>Machinaal houtbewerken 23007 (Allround machinaal houtbewerker)</v>
      </c>
    </row>
    <row r="18" spans="1:17" s="155" customFormat="1" ht="20.100000000000001" customHeight="1">
      <c r="A18" s="155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248</v>
      </c>
      <c r="F18" s="151">
        <v>25016</v>
      </c>
      <c r="G18" s="151"/>
      <c r="H18" s="151" t="s">
        <v>228</v>
      </c>
      <c r="I18" s="151" t="s">
        <v>250</v>
      </c>
      <c r="J18" s="151">
        <v>2</v>
      </c>
      <c r="K18" s="152">
        <v>1.4</v>
      </c>
      <c r="L18" s="314" t="s">
        <v>91</v>
      </c>
      <c r="M18" s="153">
        <f t="shared" si="4"/>
        <v>3200</v>
      </c>
      <c r="N18" s="315" t="s">
        <v>92</v>
      </c>
      <c r="O18" s="154">
        <f t="shared" si="2"/>
        <v>1</v>
      </c>
      <c r="Q18" s="155" t="str">
        <f t="shared" si="3"/>
        <v>Machinaal houtbewerken 23007 (Machinaal houtbewerker)</v>
      </c>
    </row>
    <row r="19" spans="1:17" s="155" customFormat="1" ht="20.100000000000001" customHeight="1">
      <c r="A19" s="155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251</v>
      </c>
      <c r="F19" s="151">
        <v>25017</v>
      </c>
      <c r="G19" s="151"/>
      <c r="H19" s="151" t="s">
        <v>228</v>
      </c>
      <c r="I19" s="151" t="s">
        <v>252</v>
      </c>
      <c r="J19" s="151">
        <v>3</v>
      </c>
      <c r="K19" s="152">
        <v>1.4</v>
      </c>
      <c r="L19" s="314" t="s">
        <v>94</v>
      </c>
      <c r="M19" s="153">
        <f t="shared" si="4"/>
        <v>4800</v>
      </c>
      <c r="N19" s="315" t="s">
        <v>92</v>
      </c>
      <c r="O19" s="154">
        <f t="shared" si="2"/>
        <v>1</v>
      </c>
      <c r="Q19" s="155" t="str">
        <f t="shared" si="3"/>
        <v>Meubels en (scheeps)interieurs maken 23008 (Allround meubelmaker/(scheeps)interieurbouwer)</v>
      </c>
    </row>
    <row r="20" spans="1:17" s="155" customFormat="1" ht="20.100000000000001" customHeight="1">
      <c r="A20" s="155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251</v>
      </c>
      <c r="F20" s="151">
        <v>25018</v>
      </c>
      <c r="G20" s="151"/>
      <c r="H20" s="151" t="s">
        <v>228</v>
      </c>
      <c r="I20" s="151" t="s">
        <v>253</v>
      </c>
      <c r="J20" s="151">
        <v>2</v>
      </c>
      <c r="K20" s="152">
        <v>1.4</v>
      </c>
      <c r="L20" s="314" t="s">
        <v>91</v>
      </c>
      <c r="M20" s="153">
        <f t="shared" si="4"/>
        <v>3200</v>
      </c>
      <c r="N20" s="315" t="s">
        <v>92</v>
      </c>
      <c r="O20" s="154">
        <f t="shared" si="2"/>
        <v>1</v>
      </c>
      <c r="Q20" s="155" t="str">
        <f t="shared" si="3"/>
        <v>Meubels en (scheeps)interieurs maken 23008 (Meubelmaker/(scheeps)interieurbouwer)</v>
      </c>
    </row>
    <row r="21" spans="1:17" s="155" customFormat="1" ht="20.100000000000001" customHeight="1">
      <c r="A21" s="155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251</v>
      </c>
      <c r="F21" s="151">
        <v>25019</v>
      </c>
      <c r="G21" s="151"/>
      <c r="H21" s="151" t="s">
        <v>228</v>
      </c>
      <c r="I21" s="151" t="s">
        <v>254</v>
      </c>
      <c r="J21" s="151">
        <v>4</v>
      </c>
      <c r="K21" s="152">
        <v>1.4</v>
      </c>
      <c r="L21" s="314" t="s">
        <v>96</v>
      </c>
      <c r="M21" s="153">
        <f t="shared" si="4"/>
        <v>6400</v>
      </c>
      <c r="N21" s="315" t="s">
        <v>92</v>
      </c>
      <c r="O21" s="154">
        <f t="shared" si="2"/>
        <v>1</v>
      </c>
      <c r="Q21" s="155" t="str">
        <f t="shared" si="3"/>
        <v>Meubels en (scheeps)interieurs maken 23008 (Ondernemend meubelmaker/(scheeps)interieurbouwer)</v>
      </c>
    </row>
    <row r="22" spans="1:17" s="155" customFormat="1" ht="20.100000000000001" customHeight="1">
      <c r="A22" s="155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251</v>
      </c>
      <c r="F22" s="151">
        <v>25020</v>
      </c>
      <c r="G22" s="151"/>
      <c r="H22" s="151" t="s">
        <v>228</v>
      </c>
      <c r="I22" s="151" t="s">
        <v>255</v>
      </c>
      <c r="J22" s="151">
        <v>4</v>
      </c>
      <c r="K22" s="152">
        <v>1.4</v>
      </c>
      <c r="L22" s="314" t="s">
        <v>96</v>
      </c>
      <c r="M22" s="153">
        <f t="shared" si="4"/>
        <v>6400</v>
      </c>
      <c r="N22" s="315" t="s">
        <v>92</v>
      </c>
      <c r="O22" s="154">
        <f t="shared" si="2"/>
        <v>1</v>
      </c>
      <c r="Q22" s="155" t="str">
        <f t="shared" si="3"/>
        <v>Meubels en (scheeps)interieurs maken 23008 (Werkvoorbereider meubelindustrie/(scheeps)interieurbouw)</v>
      </c>
    </row>
    <row r="23" spans="1:17" s="155" customFormat="1" ht="20.100000000000001" customHeight="1">
      <c r="A23" s="155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256</v>
      </c>
      <c r="F23" s="151">
        <v>25021</v>
      </c>
      <c r="G23" s="151"/>
      <c r="H23" s="151" t="s">
        <v>228</v>
      </c>
      <c r="I23" s="151" t="s">
        <v>257</v>
      </c>
      <c r="J23" s="151">
        <v>3</v>
      </c>
      <c r="K23" s="152">
        <v>1.4</v>
      </c>
      <c r="L23" s="314" t="s">
        <v>94</v>
      </c>
      <c r="M23" s="153">
        <f t="shared" si="4"/>
        <v>4800</v>
      </c>
      <c r="N23" s="315" t="s">
        <v>92</v>
      </c>
      <c r="O23" s="154">
        <f t="shared" si="2"/>
        <v>1</v>
      </c>
      <c r="Q23" s="155" t="str">
        <f t="shared" si="3"/>
        <v>Meubels stofferen 23009 (Allround meubelstoffeerder)</v>
      </c>
    </row>
    <row r="24" spans="1:17" s="155" customFormat="1" ht="20.100000000000001" customHeight="1">
      <c r="A24" s="155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256</v>
      </c>
      <c r="F24" s="151">
        <v>25022</v>
      </c>
      <c r="G24" s="151"/>
      <c r="H24" s="151" t="s">
        <v>228</v>
      </c>
      <c r="I24" s="151" t="s">
        <v>258</v>
      </c>
      <c r="J24" s="151">
        <v>2</v>
      </c>
      <c r="K24" s="152">
        <v>1.4</v>
      </c>
      <c r="L24" s="314" t="s">
        <v>91</v>
      </c>
      <c r="M24" s="153">
        <f t="shared" si="4"/>
        <v>3200</v>
      </c>
      <c r="N24" s="315" t="s">
        <v>92</v>
      </c>
      <c r="O24" s="154">
        <f t="shared" si="2"/>
        <v>1</v>
      </c>
      <c r="Q24" s="155" t="str">
        <f t="shared" si="3"/>
        <v>Meubels stofferen 23009 (Meubelstoffeerder)</v>
      </c>
    </row>
    <row r="25" spans="1:17" s="155" customFormat="1" ht="20.100000000000001" customHeight="1">
      <c r="A25" s="155">
        <f t="shared" si="0"/>
        <v>25023</v>
      </c>
      <c r="B25" s="148" t="str">
        <f t="shared" si="1"/>
        <v xml:space="preserve"> 7901</v>
      </c>
      <c r="C25" s="149">
        <v>23010</v>
      </c>
      <c r="D25" s="168">
        <v>1.3</v>
      </c>
      <c r="E25" s="151" t="s">
        <v>259</v>
      </c>
      <c r="F25" s="151">
        <v>25023</v>
      </c>
      <c r="G25" s="151"/>
      <c r="H25" s="151" t="s">
        <v>228</v>
      </c>
      <c r="I25" s="151" t="s">
        <v>260</v>
      </c>
      <c r="J25" s="151">
        <v>3</v>
      </c>
      <c r="K25" s="152">
        <v>1.3</v>
      </c>
      <c r="L25" s="314" t="s">
        <v>94</v>
      </c>
      <c r="M25" s="153">
        <f t="shared" si="4"/>
        <v>4800</v>
      </c>
      <c r="N25" s="315" t="s">
        <v>92</v>
      </c>
      <c r="O25" s="154">
        <f t="shared" si="2"/>
        <v>1</v>
      </c>
      <c r="Q25" s="155" t="str">
        <f t="shared" si="3"/>
        <v>Onderhoud- en verbouwbedrijf 23010 (Allround vakkracht onderhoud- en klussenbedrijf)</v>
      </c>
    </row>
    <row r="26" spans="1:17" s="155" customFormat="1" ht="20.100000000000001" customHeight="1">
      <c r="A26" s="155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259</v>
      </c>
      <c r="F26" s="151">
        <v>25024</v>
      </c>
      <c r="G26" s="151"/>
      <c r="H26" s="151" t="s">
        <v>228</v>
      </c>
      <c r="I26" s="151" t="s">
        <v>261</v>
      </c>
      <c r="J26" s="151">
        <v>2</v>
      </c>
      <c r="K26" s="152">
        <v>1.3</v>
      </c>
      <c r="L26" s="314" t="s">
        <v>91</v>
      </c>
      <c r="M26" s="153">
        <f t="shared" si="4"/>
        <v>3200</v>
      </c>
      <c r="N26" s="315" t="s">
        <v>92</v>
      </c>
      <c r="O26" s="154">
        <f t="shared" si="2"/>
        <v>1</v>
      </c>
      <c r="Q26" s="155" t="str">
        <f t="shared" si="3"/>
        <v>Onderhoud- en verbouwbedrijf 23010 (Servicemedewerker gebouwen)</v>
      </c>
    </row>
    <row r="27" spans="1:17" s="155" customFormat="1" ht="20.100000000000001" customHeight="1">
      <c r="A27" s="155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262</v>
      </c>
      <c r="F27" s="151">
        <v>25025</v>
      </c>
      <c r="G27" s="151"/>
      <c r="H27" s="151" t="s">
        <v>228</v>
      </c>
      <c r="I27" s="151" t="s">
        <v>263</v>
      </c>
      <c r="J27" s="151">
        <v>3</v>
      </c>
      <c r="K27" s="152">
        <v>1.4</v>
      </c>
      <c r="L27" s="314" t="s">
        <v>94</v>
      </c>
      <c r="M27" s="153">
        <f t="shared" si="4"/>
        <v>4800</v>
      </c>
      <c r="N27" s="315" t="s">
        <v>92</v>
      </c>
      <c r="O27" s="154">
        <f t="shared" si="2"/>
        <v>1</v>
      </c>
      <c r="Q27" s="155" t="str">
        <f t="shared" si="3"/>
        <v>Parketvloeren leggen 23011 (Allround parketteur)</v>
      </c>
    </row>
    <row r="28" spans="1:17" s="155" customFormat="1" ht="20.100000000000001" customHeight="1">
      <c r="A28" s="155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262</v>
      </c>
      <c r="F28" s="151">
        <v>25026</v>
      </c>
      <c r="G28" s="151"/>
      <c r="H28" s="151" t="s">
        <v>228</v>
      </c>
      <c r="I28" s="151" t="s">
        <v>264</v>
      </c>
      <c r="J28" s="151">
        <v>2</v>
      </c>
      <c r="K28" s="152">
        <v>1.4</v>
      </c>
      <c r="L28" s="314" t="s">
        <v>91</v>
      </c>
      <c r="M28" s="153">
        <f t="shared" si="4"/>
        <v>3200</v>
      </c>
      <c r="N28" s="315" t="s">
        <v>92</v>
      </c>
      <c r="O28" s="154">
        <f t="shared" si="2"/>
        <v>1</v>
      </c>
      <c r="Q28" s="155" t="str">
        <f t="shared" si="3"/>
        <v>Parketvloeren leggen 23011 (Parketteur)</v>
      </c>
    </row>
    <row r="29" spans="1:17" s="155" customFormat="1" ht="20.100000000000001" customHeight="1">
      <c r="A29" s="155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265</v>
      </c>
      <c r="F29" s="151">
        <v>25027</v>
      </c>
      <c r="G29" s="151"/>
      <c r="H29" s="151" t="s">
        <v>228</v>
      </c>
      <c r="I29" s="151" t="s">
        <v>266</v>
      </c>
      <c r="J29" s="151">
        <v>2</v>
      </c>
      <c r="K29" s="152">
        <v>1.4</v>
      </c>
      <c r="L29" s="314" t="s">
        <v>91</v>
      </c>
      <c r="M29" s="153">
        <f t="shared" si="4"/>
        <v>3200</v>
      </c>
      <c r="N29" s="315" t="s">
        <v>92</v>
      </c>
      <c r="O29" s="154">
        <f t="shared" si="2"/>
        <v>1</v>
      </c>
      <c r="Q29" s="155" t="str">
        <f t="shared" si="3"/>
        <v>Plafond-/wandmontage 23022 (Plafond- en wandmonteur)</v>
      </c>
    </row>
    <row r="30" spans="1:17" s="155" customFormat="1" ht="20.100000000000001" customHeight="1">
      <c r="A30" s="155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267</v>
      </c>
      <c r="F30" s="151">
        <v>25028</v>
      </c>
      <c r="G30" s="151"/>
      <c r="H30" s="151" t="s">
        <v>228</v>
      </c>
      <c r="I30" s="151" t="s">
        <v>268</v>
      </c>
      <c r="J30" s="151">
        <v>4</v>
      </c>
      <c r="K30" s="152">
        <v>1.4</v>
      </c>
      <c r="L30" s="314" t="s">
        <v>96</v>
      </c>
      <c r="M30" s="153">
        <f t="shared" si="4"/>
        <v>6400</v>
      </c>
      <c r="N30" s="315" t="s">
        <v>92</v>
      </c>
      <c r="O30" s="154">
        <f t="shared" si="2"/>
        <v>1</v>
      </c>
      <c r="Q30" s="155" t="str">
        <f t="shared" si="3"/>
        <v>Restauratiestukadoren 23023 (Restauratiestukadoor)</v>
      </c>
    </row>
    <row r="31" spans="1:17" s="155" customFormat="1" ht="20.100000000000001" customHeight="1">
      <c r="A31" s="155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269</v>
      </c>
      <c r="F31" s="151">
        <v>25029</v>
      </c>
      <c r="G31" s="151"/>
      <c r="H31" s="151" t="s">
        <v>228</v>
      </c>
      <c r="I31" s="151" t="s">
        <v>270</v>
      </c>
      <c r="J31" s="151">
        <v>3</v>
      </c>
      <c r="K31" s="152">
        <v>1.4</v>
      </c>
      <c r="L31" s="314" t="s">
        <v>94</v>
      </c>
      <c r="M31" s="153">
        <f t="shared" si="4"/>
        <v>4800</v>
      </c>
      <c r="N31" s="315" t="s">
        <v>92</v>
      </c>
      <c r="O31" s="154">
        <f t="shared" si="2"/>
        <v>1</v>
      </c>
      <c r="Q31" s="155" t="str">
        <f t="shared" si="3"/>
        <v>Schilderen 23024 (Gezel schilder)</v>
      </c>
    </row>
    <row r="32" spans="1:17" s="155" customFormat="1" ht="20.100000000000001" customHeight="1">
      <c r="A32" s="155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269</v>
      </c>
      <c r="F32" s="151">
        <v>25030</v>
      </c>
      <c r="G32" s="151"/>
      <c r="H32" s="151" t="s">
        <v>228</v>
      </c>
      <c r="I32" s="151" t="s">
        <v>271</v>
      </c>
      <c r="J32" s="151">
        <v>2</v>
      </c>
      <c r="K32" s="152">
        <v>1.4</v>
      </c>
      <c r="L32" s="314" t="s">
        <v>91</v>
      </c>
      <c r="M32" s="153">
        <f t="shared" si="4"/>
        <v>3200</v>
      </c>
      <c r="N32" s="315" t="s">
        <v>92</v>
      </c>
      <c r="O32" s="154">
        <f t="shared" si="2"/>
        <v>1</v>
      </c>
      <c r="Q32" s="155" t="str">
        <f t="shared" si="3"/>
        <v>Schilderen 23024 (Schilder)</v>
      </c>
    </row>
    <row r="33" spans="1:17" s="155" customFormat="1" ht="20.100000000000001" customHeight="1">
      <c r="A33" s="155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272</v>
      </c>
      <c r="F33" s="151">
        <v>25031</v>
      </c>
      <c r="G33" s="151"/>
      <c r="H33" s="151" t="s">
        <v>228</v>
      </c>
      <c r="I33" s="151" t="s">
        <v>273</v>
      </c>
      <c r="J33" s="151">
        <v>3</v>
      </c>
      <c r="K33" s="152">
        <v>1.4</v>
      </c>
      <c r="L33" s="314" t="s">
        <v>94</v>
      </c>
      <c r="M33" s="153">
        <f t="shared" si="4"/>
        <v>4800</v>
      </c>
      <c r="N33" s="315" t="s">
        <v>92</v>
      </c>
      <c r="O33" s="154">
        <f t="shared" si="2"/>
        <v>1</v>
      </c>
      <c r="Q33" s="155" t="str">
        <f t="shared" si="3"/>
        <v>Schoonmaak en Glazenwassen 23025 ((Ambulant) objectleider)</v>
      </c>
    </row>
    <row r="34" spans="1:17" s="155" customFormat="1" ht="20.100000000000001" customHeight="1">
      <c r="A34" s="155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272</v>
      </c>
      <c r="F34" s="151">
        <v>25032</v>
      </c>
      <c r="G34" s="151"/>
      <c r="H34" s="151" t="s">
        <v>228</v>
      </c>
      <c r="I34" s="151" t="s">
        <v>274</v>
      </c>
      <c r="J34" s="151">
        <v>2</v>
      </c>
      <c r="K34" s="152">
        <v>1.4</v>
      </c>
      <c r="L34" s="314" t="s">
        <v>91</v>
      </c>
      <c r="M34" s="153">
        <f t="shared" si="4"/>
        <v>3200</v>
      </c>
      <c r="N34" s="315" t="s">
        <v>92</v>
      </c>
      <c r="O34" s="154">
        <f t="shared" si="2"/>
        <v>1</v>
      </c>
      <c r="Q34" s="155" t="str">
        <f t="shared" si="3"/>
        <v>Schoonmaak en Glazenwassen 23025 (Glazenwasser)</v>
      </c>
    </row>
    <row r="35" spans="1:17" s="155" customFormat="1" ht="20.100000000000001" customHeight="1">
      <c r="A35" s="155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272</v>
      </c>
      <c r="F35" s="151">
        <v>25033</v>
      </c>
      <c r="G35" s="151"/>
      <c r="H35" s="151" t="s">
        <v>228</v>
      </c>
      <c r="I35" s="151" t="s">
        <v>275</v>
      </c>
      <c r="J35" s="151">
        <v>2</v>
      </c>
      <c r="K35" s="152">
        <v>1.4</v>
      </c>
      <c r="L35" s="314" t="s">
        <v>91</v>
      </c>
      <c r="M35" s="153">
        <f t="shared" si="4"/>
        <v>3200</v>
      </c>
      <c r="N35" s="315" t="s">
        <v>92</v>
      </c>
      <c r="O35" s="154">
        <f t="shared" si="2"/>
        <v>1</v>
      </c>
      <c r="Q35" s="155" t="str">
        <f t="shared" si="3"/>
        <v>Schoonmaak en Glazenwassen 23025 (Meewerkend leidinggevende algemeen schoonmaakonderhoud)</v>
      </c>
    </row>
    <row r="36" spans="1:17" s="155" customFormat="1" ht="20.100000000000001" customHeight="1">
      <c r="A36" s="155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272</v>
      </c>
      <c r="F36" s="151">
        <v>25034</v>
      </c>
      <c r="G36" s="151"/>
      <c r="H36" s="151" t="s">
        <v>228</v>
      </c>
      <c r="I36" s="151" t="s">
        <v>276</v>
      </c>
      <c r="J36" s="151">
        <v>2</v>
      </c>
      <c r="K36" s="152">
        <v>1.4</v>
      </c>
      <c r="L36" s="314" t="s">
        <v>91</v>
      </c>
      <c r="M36" s="153">
        <f t="shared" si="4"/>
        <v>3200</v>
      </c>
      <c r="N36" s="315" t="s">
        <v>92</v>
      </c>
      <c r="O36" s="154">
        <f t="shared" si="2"/>
        <v>1</v>
      </c>
      <c r="Q36" s="155" t="str">
        <f t="shared" si="3"/>
        <v>Schoonmaak en Glazenwassen 23025 (Schoonmaker in verschillende omgevingen)</v>
      </c>
    </row>
    <row r="37" spans="1:17" s="155" customFormat="1" ht="20.100000000000001" customHeight="1">
      <c r="A37" s="155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272</v>
      </c>
      <c r="F37" s="151">
        <v>25035</v>
      </c>
      <c r="G37" s="151"/>
      <c r="H37" s="151" t="s">
        <v>228</v>
      </c>
      <c r="I37" s="151" t="s">
        <v>277</v>
      </c>
      <c r="J37" s="151">
        <v>3</v>
      </c>
      <c r="K37" s="152">
        <v>1.4</v>
      </c>
      <c r="L37" s="314" t="s">
        <v>94</v>
      </c>
      <c r="M37" s="153">
        <f t="shared" si="4"/>
        <v>4800</v>
      </c>
      <c r="N37" s="315" t="s">
        <v>92</v>
      </c>
      <c r="O37" s="154">
        <f t="shared" si="2"/>
        <v>1</v>
      </c>
      <c r="Q37" s="155" t="str">
        <f t="shared" si="3"/>
        <v>Schoonmaak en Glazenwassen 23025 (Specialist vloeronderhoud)</v>
      </c>
    </row>
    <row r="38" spans="1:17" s="155" customFormat="1" ht="20.100000000000001" customHeight="1">
      <c r="A38" s="155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278</v>
      </c>
      <c r="F38" s="151">
        <v>25036</v>
      </c>
      <c r="G38" s="151"/>
      <c r="H38" s="151" t="s">
        <v>228</v>
      </c>
      <c r="I38" s="151" t="s">
        <v>279</v>
      </c>
      <c r="J38" s="151">
        <v>4</v>
      </c>
      <c r="K38" s="152">
        <v>1.4</v>
      </c>
      <c r="L38" s="314" t="s">
        <v>96</v>
      </c>
      <c r="M38" s="153">
        <f t="shared" si="4"/>
        <v>6400</v>
      </c>
      <c r="N38" s="315" t="s">
        <v>92</v>
      </c>
      <c r="O38" s="154">
        <f t="shared" si="2"/>
        <v>1</v>
      </c>
      <c r="Q38" s="155" t="str">
        <f t="shared" si="3"/>
        <v>Specialist schilderen 23026 (Decoratie- en restauratieschilder)</v>
      </c>
    </row>
    <row r="39" spans="1:17" s="155" customFormat="1" ht="20.100000000000001" customHeight="1">
      <c r="A39" s="155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280</v>
      </c>
      <c r="F39" s="151">
        <v>25037</v>
      </c>
      <c r="G39" s="151"/>
      <c r="H39" s="151" t="s">
        <v>228</v>
      </c>
      <c r="I39" s="151" t="s">
        <v>281</v>
      </c>
      <c r="J39" s="151">
        <v>3</v>
      </c>
      <c r="K39" s="152">
        <v>1.4</v>
      </c>
      <c r="L39" s="314" t="s">
        <v>94</v>
      </c>
      <c r="M39" s="153">
        <f t="shared" si="4"/>
        <v>4800</v>
      </c>
      <c r="N39" s="315" t="s">
        <v>92</v>
      </c>
      <c r="O39" s="154">
        <f t="shared" si="2"/>
        <v>1</v>
      </c>
      <c r="Q39" s="155" t="str">
        <f t="shared" si="3"/>
        <v>Stukadoren 23027 (Gezel stukadoor)</v>
      </c>
    </row>
    <row r="40" spans="1:17" s="155" customFormat="1" ht="20.100000000000001" customHeight="1">
      <c r="A40" s="155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280</v>
      </c>
      <c r="F40" s="151">
        <v>25038</v>
      </c>
      <c r="G40" s="151"/>
      <c r="H40" s="151" t="s">
        <v>228</v>
      </c>
      <c r="I40" s="151" t="s">
        <v>282</v>
      </c>
      <c r="J40" s="151">
        <v>2</v>
      </c>
      <c r="K40" s="152">
        <v>1.4</v>
      </c>
      <c r="L40" s="314" t="s">
        <v>91</v>
      </c>
      <c r="M40" s="153">
        <f t="shared" si="4"/>
        <v>3200</v>
      </c>
      <c r="N40" s="315" t="s">
        <v>92</v>
      </c>
      <c r="O40" s="154">
        <f t="shared" si="2"/>
        <v>1</v>
      </c>
      <c r="Q40" s="155" t="str">
        <f t="shared" si="3"/>
        <v>Stukadoren 23027 (Stukadoor)</v>
      </c>
    </row>
    <row r="41" spans="1:17" s="155" customFormat="1" ht="20.100000000000001" customHeight="1">
      <c r="A41" s="155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283</v>
      </c>
      <c r="F41" s="151">
        <v>25039</v>
      </c>
      <c r="G41" s="151"/>
      <c r="H41" s="151" t="s">
        <v>228</v>
      </c>
      <c r="I41" s="151" t="s">
        <v>284</v>
      </c>
      <c r="J41" s="151">
        <v>3</v>
      </c>
      <c r="K41" s="152">
        <v>1.3</v>
      </c>
      <c r="L41" s="314" t="s">
        <v>94</v>
      </c>
      <c r="M41" s="153">
        <f t="shared" si="4"/>
        <v>4800</v>
      </c>
      <c r="N41" s="315" t="s">
        <v>92</v>
      </c>
      <c r="O41" s="154">
        <f t="shared" si="2"/>
        <v>1</v>
      </c>
      <c r="Q41" s="155" t="str">
        <f t="shared" si="3"/>
        <v>Woningstofferen 23028 (Allround woningstoffeerder)</v>
      </c>
    </row>
    <row r="42" spans="1:17" s="155" customFormat="1" ht="20.100000000000001" customHeight="1">
      <c r="A42" s="155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283</v>
      </c>
      <c r="F42" s="151">
        <v>25040</v>
      </c>
      <c r="G42" s="151"/>
      <c r="H42" s="151" t="s">
        <v>228</v>
      </c>
      <c r="I42" s="151" t="s">
        <v>285</v>
      </c>
      <c r="J42" s="151">
        <v>2</v>
      </c>
      <c r="K42" s="152">
        <v>1.3</v>
      </c>
      <c r="L42" s="314" t="s">
        <v>91</v>
      </c>
      <c r="M42" s="153">
        <f t="shared" si="4"/>
        <v>3200</v>
      </c>
      <c r="N42" s="315" t="s">
        <v>92</v>
      </c>
      <c r="O42" s="154">
        <f t="shared" si="2"/>
        <v>1</v>
      </c>
      <c r="Q42" s="155" t="str">
        <f t="shared" si="3"/>
        <v>Woningstofferen 23028 (Woning-/projectstoffeerder)</v>
      </c>
    </row>
    <row r="43" spans="1:17" s="155" customFormat="1" ht="20.100000000000001" customHeight="1">
      <c r="A43" s="155">
        <f t="shared" si="0"/>
        <v>25041</v>
      </c>
      <c r="B43" s="148" t="str">
        <f t="shared" si="1"/>
        <v xml:space="preserve"> 7901</v>
      </c>
      <c r="C43" s="149">
        <v>23001</v>
      </c>
      <c r="D43" s="157"/>
      <c r="E43" s="151" t="s">
        <v>227</v>
      </c>
      <c r="F43" s="151">
        <v>25041</v>
      </c>
      <c r="G43" s="151"/>
      <c r="H43" s="151" t="s">
        <v>228</v>
      </c>
      <c r="I43" s="151" t="s">
        <v>286</v>
      </c>
      <c r="J43" s="151">
        <v>3</v>
      </c>
      <c r="K43" s="152">
        <v>1.4</v>
      </c>
      <c r="L43" s="314" t="s">
        <v>94</v>
      </c>
      <c r="M43" s="153">
        <f t="shared" si="4"/>
        <v>4800</v>
      </c>
      <c r="N43" s="315" t="s">
        <v>92</v>
      </c>
      <c r="O43" s="154">
        <f t="shared" si="2"/>
        <v>1</v>
      </c>
      <c r="Q43" s="155" t="str">
        <f t="shared" si="3"/>
        <v>Afval, Milieu, Beheer &amp; Onderhoud Openbare Ruimte 23001 (Beheerder milieustraat)</v>
      </c>
    </row>
    <row r="44" spans="1:17" s="155" customFormat="1" ht="20.100000000000001" customHeight="1">
      <c r="A44" s="155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227</v>
      </c>
      <c r="F44" s="151">
        <v>25042</v>
      </c>
      <c r="G44" s="151"/>
      <c r="H44" s="151" t="s">
        <v>228</v>
      </c>
      <c r="I44" s="151" t="s">
        <v>287</v>
      </c>
      <c r="J44" s="151">
        <v>4</v>
      </c>
      <c r="K44" s="152">
        <v>1.4</v>
      </c>
      <c r="L44" s="314" t="s">
        <v>96</v>
      </c>
      <c r="M44" s="153">
        <f t="shared" si="4"/>
        <v>6400</v>
      </c>
      <c r="N44" s="315" t="s">
        <v>92</v>
      </c>
      <c r="O44" s="154">
        <f t="shared" si="2"/>
        <v>1</v>
      </c>
      <c r="Q44" s="155" t="str">
        <f t="shared" si="3"/>
        <v>Afval, Milieu, Beheer &amp; Onderhoud Openbare Ruimte 23001 (Teamleider AMBOR)</v>
      </c>
    </row>
    <row r="45" spans="1:17" s="155" customFormat="1" ht="20.100000000000001" customHeight="1">
      <c r="A45" s="155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227</v>
      </c>
      <c r="F45" s="151">
        <v>25043</v>
      </c>
      <c r="G45" s="151"/>
      <c r="H45" s="151" t="s">
        <v>228</v>
      </c>
      <c r="I45" s="151" t="s">
        <v>288</v>
      </c>
      <c r="J45" s="151">
        <v>3</v>
      </c>
      <c r="K45" s="152">
        <v>1.4</v>
      </c>
      <c r="L45" s="314" t="s">
        <v>94</v>
      </c>
      <c r="M45" s="153">
        <f t="shared" si="4"/>
        <v>4800</v>
      </c>
      <c r="N45" s="315" t="s">
        <v>92</v>
      </c>
      <c r="O45" s="154">
        <f t="shared" si="2"/>
        <v>1</v>
      </c>
      <c r="Q45" s="155" t="str">
        <f t="shared" si="3"/>
        <v>Afval, Milieu, Beheer &amp; Onderhoud Openbare Ruimte 23001 (Voorman BOR)</v>
      </c>
    </row>
    <row r="46" spans="1:17" s="155" customFormat="1" ht="20.100000000000001" customHeight="1">
      <c r="A46" s="155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289</v>
      </c>
      <c r="F46" s="151">
        <v>25044</v>
      </c>
      <c r="G46" s="151"/>
      <c r="H46" s="151" t="s">
        <v>290</v>
      </c>
      <c r="I46" s="151" t="s">
        <v>291</v>
      </c>
      <c r="J46" s="151">
        <v>3</v>
      </c>
      <c r="K46" s="152">
        <v>1.6</v>
      </c>
      <c r="L46" s="314" t="s">
        <v>94</v>
      </c>
      <c r="M46" s="153">
        <f t="shared" si="4"/>
        <v>4800</v>
      </c>
      <c r="N46" s="315" t="s">
        <v>92</v>
      </c>
      <c r="O46" s="154">
        <f t="shared" si="2"/>
        <v>1</v>
      </c>
      <c r="Q46" s="155" t="str">
        <f t="shared" si="3"/>
        <v>Analisten 23030 (Allround laborant)</v>
      </c>
    </row>
    <row r="47" spans="1:17" s="155" customFormat="1" ht="20.100000000000001" customHeight="1">
      <c r="A47" s="155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289</v>
      </c>
      <c r="F47" s="151">
        <v>25045</v>
      </c>
      <c r="G47" s="151"/>
      <c r="H47" s="151" t="s">
        <v>290</v>
      </c>
      <c r="I47" s="151" t="s">
        <v>292</v>
      </c>
      <c r="J47" s="151">
        <v>4</v>
      </c>
      <c r="K47" s="152">
        <v>1.6</v>
      </c>
      <c r="L47" s="314" t="s">
        <v>96</v>
      </c>
      <c r="M47" s="153">
        <f t="shared" si="4"/>
        <v>6400</v>
      </c>
      <c r="N47" s="315" t="s">
        <v>92</v>
      </c>
      <c r="O47" s="154">
        <f t="shared" si="2"/>
        <v>1</v>
      </c>
      <c r="Q47" s="155" t="str">
        <f t="shared" si="3"/>
        <v>Analisten 23030 (Biologisch medisch analist)</v>
      </c>
    </row>
    <row r="48" spans="1:17" s="155" customFormat="1" ht="20.100000000000001" customHeight="1">
      <c r="A48" s="155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289</v>
      </c>
      <c r="F48" s="151">
        <v>25046</v>
      </c>
      <c r="G48" s="151"/>
      <c r="H48" s="151" t="s">
        <v>290</v>
      </c>
      <c r="I48" s="151" t="s">
        <v>293</v>
      </c>
      <c r="J48" s="151">
        <v>4</v>
      </c>
      <c r="K48" s="152">
        <v>1.6</v>
      </c>
      <c r="L48" s="314" t="s">
        <v>96</v>
      </c>
      <c r="M48" s="153">
        <f t="shared" si="4"/>
        <v>6400</v>
      </c>
      <c r="N48" s="315" t="s">
        <v>92</v>
      </c>
      <c r="O48" s="154">
        <f t="shared" si="2"/>
        <v>1</v>
      </c>
      <c r="Q48" s="155" t="str">
        <f t="shared" si="3"/>
        <v>Analisten 23030 (Chemisch-fysisch analist)</v>
      </c>
    </row>
    <row r="49" spans="1:18" s="155" customFormat="1" ht="20.100000000000001" customHeight="1">
      <c r="A49" s="155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294</v>
      </c>
      <c r="F49" s="151">
        <v>25047</v>
      </c>
      <c r="G49" s="151"/>
      <c r="H49" s="151" t="s">
        <v>290</v>
      </c>
      <c r="I49" s="151" t="s">
        <v>295</v>
      </c>
      <c r="J49" s="151">
        <v>4</v>
      </c>
      <c r="K49" s="152">
        <v>1.8</v>
      </c>
      <c r="L49" s="314" t="s">
        <v>96</v>
      </c>
      <c r="M49" s="153">
        <f t="shared" si="4"/>
        <v>6400</v>
      </c>
      <c r="N49" s="315" t="s">
        <v>92</v>
      </c>
      <c r="O49" s="154">
        <f t="shared" si="2"/>
        <v>1</v>
      </c>
      <c r="Q49" s="155" t="str">
        <f t="shared" si="3"/>
        <v>Audiciens 23031 (Audicien)</v>
      </c>
    </row>
    <row r="50" spans="1:18" s="155" customFormat="1" ht="20.100000000000001" customHeight="1">
      <c r="A50" s="155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296</v>
      </c>
      <c r="F50" s="151">
        <v>25048</v>
      </c>
      <c r="G50" s="151"/>
      <c r="H50" s="151" t="s">
        <v>290</v>
      </c>
      <c r="I50" s="151" t="s">
        <v>297</v>
      </c>
      <c r="J50" s="151">
        <v>4</v>
      </c>
      <c r="K50" s="152">
        <v>1.8</v>
      </c>
      <c r="L50" s="314" t="s">
        <v>96</v>
      </c>
      <c r="M50" s="153">
        <f t="shared" si="4"/>
        <v>6400</v>
      </c>
      <c r="N50" s="315" t="s">
        <v>92</v>
      </c>
      <c r="O50" s="154">
        <f t="shared" si="2"/>
        <v>1</v>
      </c>
      <c r="Q50" s="155" t="str">
        <f t="shared" si="3"/>
        <v>Collectiebeheer 23032 (Behoudsmedewerker)</v>
      </c>
    </row>
    <row r="51" spans="1:18" s="155" customFormat="1" ht="20.100000000000001" customHeight="1">
      <c r="A51" s="155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298</v>
      </c>
      <c r="F51" s="151">
        <v>25049</v>
      </c>
      <c r="G51" s="151"/>
      <c r="H51" s="151" t="s">
        <v>290</v>
      </c>
      <c r="I51" s="151" t="s">
        <v>299</v>
      </c>
      <c r="J51" s="151">
        <v>4</v>
      </c>
      <c r="K51" s="152">
        <v>1.8</v>
      </c>
      <c r="L51" s="314" t="s">
        <v>96</v>
      </c>
      <c r="M51" s="153">
        <f t="shared" si="4"/>
        <v>6400</v>
      </c>
      <c r="N51" s="315" t="s">
        <v>92</v>
      </c>
      <c r="O51" s="154">
        <f t="shared" si="2"/>
        <v>1</v>
      </c>
      <c r="Q51" s="155" t="str">
        <f t="shared" si="3"/>
        <v>Creatief Vakmanschap 23033 (Glazenier)</v>
      </c>
    </row>
    <row r="52" spans="1:18" s="155" customFormat="1" ht="20.100000000000001" customHeight="1">
      <c r="A52" s="155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298</v>
      </c>
      <c r="F52" s="151">
        <v>25050</v>
      </c>
      <c r="G52" s="151"/>
      <c r="H52" s="151" t="s">
        <v>290</v>
      </c>
      <c r="I52" s="151" t="s">
        <v>300</v>
      </c>
      <c r="J52" s="151">
        <v>4</v>
      </c>
      <c r="K52" s="152">
        <v>1.8</v>
      </c>
      <c r="L52" s="314" t="s">
        <v>96</v>
      </c>
      <c r="M52" s="153">
        <f t="shared" si="4"/>
        <v>6400</v>
      </c>
      <c r="N52" s="315" t="s">
        <v>92</v>
      </c>
      <c r="O52" s="154">
        <f t="shared" si="2"/>
        <v>1</v>
      </c>
      <c r="Q52" s="155" t="str">
        <f t="shared" si="3"/>
        <v>Creatief Vakmanschap 23033 (Keramist)</v>
      </c>
    </row>
    <row r="53" spans="1:18" s="155" customFormat="1" ht="20.100000000000001" customHeight="1">
      <c r="A53" s="155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298</v>
      </c>
      <c r="F53" s="151">
        <v>25051</v>
      </c>
      <c r="G53" s="151"/>
      <c r="H53" s="151" t="s">
        <v>290</v>
      </c>
      <c r="I53" s="151" t="s">
        <v>301</v>
      </c>
      <c r="J53" s="151">
        <v>4</v>
      </c>
      <c r="K53" s="152">
        <v>1.8</v>
      </c>
      <c r="L53" s="314" t="s">
        <v>96</v>
      </c>
      <c r="M53" s="153">
        <f t="shared" si="4"/>
        <v>6400</v>
      </c>
      <c r="N53" s="315" t="s">
        <v>92</v>
      </c>
      <c r="O53" s="154">
        <f t="shared" si="2"/>
        <v>1</v>
      </c>
      <c r="Q53" s="155" t="str">
        <f t="shared" si="3"/>
        <v>Creatief Vakmanschap 23033 (Ontwerpend Leer- en Textielverwerker)</v>
      </c>
    </row>
    <row r="54" spans="1:18" s="155" customFormat="1" ht="20.100000000000001" customHeight="1">
      <c r="A54" s="155">
        <f t="shared" si="0"/>
        <v>25052</v>
      </c>
      <c r="B54" s="148" t="str">
        <f t="shared" si="1"/>
        <v xml:space="preserve"> 7903</v>
      </c>
      <c r="C54" s="149">
        <v>23033</v>
      </c>
      <c r="D54" s="163"/>
      <c r="E54" s="164" t="s">
        <v>298</v>
      </c>
      <c r="F54" s="164">
        <v>25052</v>
      </c>
      <c r="G54" s="164"/>
      <c r="H54" s="164" t="s">
        <v>290</v>
      </c>
      <c r="I54" s="164" t="s">
        <v>302</v>
      </c>
      <c r="J54" s="164">
        <v>4</v>
      </c>
      <c r="K54" s="165">
        <v>1.4</v>
      </c>
      <c r="L54" s="316" t="s">
        <v>96</v>
      </c>
      <c r="M54" s="153">
        <f t="shared" si="4"/>
        <v>6400</v>
      </c>
      <c r="N54" s="317" t="s">
        <v>92</v>
      </c>
      <c r="O54" s="154">
        <f t="shared" si="2"/>
        <v>1</v>
      </c>
      <c r="Q54" s="155" t="str">
        <f t="shared" si="3"/>
        <v>Creatief Vakmanschap 23033 (Ontwerpend Meubelmaker)</v>
      </c>
    </row>
    <row r="55" spans="1:18" s="155" customFormat="1" ht="20.100000000000001" customHeight="1">
      <c r="A55" s="155">
        <f t="shared" si="0"/>
        <v>25053</v>
      </c>
      <c r="B55" s="148" t="str">
        <f t="shared" si="1"/>
        <v xml:space="preserve"> 7903</v>
      </c>
      <c r="C55" s="318">
        <v>23034</v>
      </c>
      <c r="D55" s="150">
        <v>1.8</v>
      </c>
      <c r="E55" s="166" t="s">
        <v>303</v>
      </c>
      <c r="F55" s="166">
        <v>25053</v>
      </c>
      <c r="G55" s="166"/>
      <c r="H55" s="166" t="s">
        <v>290</v>
      </c>
      <c r="I55" s="166" t="s">
        <v>304</v>
      </c>
      <c r="J55" s="166">
        <v>3</v>
      </c>
      <c r="K55" s="152">
        <v>1.8</v>
      </c>
      <c r="L55" s="187" t="s">
        <v>94</v>
      </c>
      <c r="M55" s="153">
        <f t="shared" si="4"/>
        <v>4800</v>
      </c>
      <c r="N55" s="317" t="s">
        <v>92</v>
      </c>
      <c r="O55" s="154">
        <f t="shared" si="2"/>
        <v>1</v>
      </c>
      <c r="Q55" s="155" t="str">
        <f t="shared" si="3"/>
        <v>Medewerkers Steriele Medische Hulpmiddelen 23034 (Medewerker Steriele Medische Hulpmiddelen)</v>
      </c>
    </row>
    <row r="56" spans="1:18" s="155" customFormat="1" ht="20.100000000000001" customHeight="1">
      <c r="A56" s="155">
        <f t="shared" si="0"/>
        <v>25054</v>
      </c>
      <c r="B56" s="148" t="str">
        <f t="shared" si="1"/>
        <v xml:space="preserve"> 7903</v>
      </c>
      <c r="C56" s="318">
        <v>23035</v>
      </c>
      <c r="D56" s="167">
        <v>1.8</v>
      </c>
      <c r="E56" s="166" t="s">
        <v>305</v>
      </c>
      <c r="F56" s="166">
        <v>25054</v>
      </c>
      <c r="G56" s="166"/>
      <c r="H56" s="166" t="s">
        <v>290</v>
      </c>
      <c r="I56" s="166" t="s">
        <v>306</v>
      </c>
      <c r="J56" s="166">
        <v>3</v>
      </c>
      <c r="K56" s="152">
        <v>1.8</v>
      </c>
      <c r="L56" s="187" t="s">
        <v>94</v>
      </c>
      <c r="M56" s="153">
        <f t="shared" si="4"/>
        <v>4800</v>
      </c>
      <c r="N56" s="317" t="s">
        <v>92</v>
      </c>
      <c r="O56" s="154">
        <f t="shared" si="2"/>
        <v>1</v>
      </c>
      <c r="Q56" s="155" t="str">
        <f t="shared" si="3"/>
        <v>Optiek 23035 (Allround Medewerker Optiek)</v>
      </c>
    </row>
    <row r="57" spans="1:18" s="155" customFormat="1" ht="20.100000000000001" customHeight="1">
      <c r="A57" s="155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305</v>
      </c>
      <c r="F57" s="151">
        <v>25055</v>
      </c>
      <c r="G57" s="151"/>
      <c r="H57" s="151" t="s">
        <v>290</v>
      </c>
      <c r="I57" s="151" t="s">
        <v>307</v>
      </c>
      <c r="J57" s="151">
        <v>4</v>
      </c>
      <c r="K57" s="152">
        <v>1.8</v>
      </c>
      <c r="L57" s="314" t="s">
        <v>96</v>
      </c>
      <c r="M57" s="153">
        <f t="shared" si="4"/>
        <v>6400</v>
      </c>
      <c r="N57" s="315" t="s">
        <v>92</v>
      </c>
      <c r="O57" s="154">
        <f t="shared" si="2"/>
        <v>1</v>
      </c>
      <c r="Q57" s="155" t="str">
        <f t="shared" si="3"/>
        <v>Optiek 23035 (Opticien)</v>
      </c>
      <c r="R57" s="154"/>
    </row>
    <row r="58" spans="1:18" s="155" customFormat="1" ht="20.100000000000001" customHeight="1">
      <c r="A58" s="155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305</v>
      </c>
      <c r="F58" s="151">
        <v>25056</v>
      </c>
      <c r="G58" s="151"/>
      <c r="H58" s="151" t="s">
        <v>290</v>
      </c>
      <c r="I58" s="151" t="s">
        <v>308</v>
      </c>
      <c r="J58" s="151">
        <v>2</v>
      </c>
      <c r="K58" s="152">
        <v>1.8</v>
      </c>
      <c r="L58" s="314" t="s">
        <v>91</v>
      </c>
      <c r="M58" s="153">
        <f t="shared" si="4"/>
        <v>3200</v>
      </c>
      <c r="N58" s="315" t="s">
        <v>92</v>
      </c>
      <c r="O58" s="154">
        <f t="shared" si="2"/>
        <v>1</v>
      </c>
      <c r="Q58" s="155" t="str">
        <f t="shared" si="3"/>
        <v>Optiek 23035 (Verkoopmedewerker Optiek)</v>
      </c>
    </row>
    <row r="59" spans="1:18" s="155" customFormat="1" ht="20.100000000000001" customHeight="1">
      <c r="A59" s="155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309</v>
      </c>
      <c r="F59" s="151">
        <v>25057</v>
      </c>
      <c r="G59" s="151"/>
      <c r="H59" s="151" t="s">
        <v>290</v>
      </c>
      <c r="I59" s="151" t="s">
        <v>310</v>
      </c>
      <c r="J59" s="151">
        <v>3</v>
      </c>
      <c r="K59" s="152">
        <v>1.8</v>
      </c>
      <c r="L59" s="314" t="s">
        <v>94</v>
      </c>
      <c r="M59" s="153">
        <f t="shared" si="4"/>
        <v>4800</v>
      </c>
      <c r="N59" s="315" t="s">
        <v>92</v>
      </c>
      <c r="O59" s="154">
        <f t="shared" si="2"/>
        <v>1</v>
      </c>
      <c r="Q59" s="155" t="str">
        <f t="shared" si="3"/>
        <v>Orthopedische Schoentechniek 23036 (Leestenmaker)</v>
      </c>
    </row>
    <row r="60" spans="1:18" s="155" customFormat="1" ht="20.100000000000001" customHeight="1">
      <c r="A60" s="155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309</v>
      </c>
      <c r="F60" s="151">
        <v>25058</v>
      </c>
      <c r="G60" s="151"/>
      <c r="H60" s="151" t="s">
        <v>290</v>
      </c>
      <c r="I60" s="151" t="s">
        <v>311</v>
      </c>
      <c r="J60" s="151">
        <v>4</v>
      </c>
      <c r="K60" s="152">
        <v>1.8</v>
      </c>
      <c r="L60" s="314" t="s">
        <v>96</v>
      </c>
      <c r="M60" s="153">
        <f t="shared" si="4"/>
        <v>6400</v>
      </c>
      <c r="N60" s="315" t="s">
        <v>92</v>
      </c>
      <c r="O60" s="154">
        <f t="shared" si="2"/>
        <v>1</v>
      </c>
      <c r="Q60" s="155" t="str">
        <f t="shared" si="3"/>
        <v>Orthopedische Schoentechniek 23036 (Orthopedisch Schoentechnicus)</v>
      </c>
    </row>
    <row r="61" spans="1:18" s="155" customFormat="1" ht="20.100000000000001" customHeight="1">
      <c r="A61" s="155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309</v>
      </c>
      <c r="F61" s="151">
        <v>25059</v>
      </c>
      <c r="G61" s="151"/>
      <c r="H61" s="151" t="s">
        <v>290</v>
      </c>
      <c r="I61" s="151" t="s">
        <v>312</v>
      </c>
      <c r="J61" s="151">
        <v>2</v>
      </c>
      <c r="K61" s="152">
        <v>1.8</v>
      </c>
      <c r="L61" s="314" t="s">
        <v>91</v>
      </c>
      <c r="M61" s="153">
        <f t="shared" si="4"/>
        <v>3200</v>
      </c>
      <c r="N61" s="315" t="s">
        <v>92</v>
      </c>
      <c r="O61" s="154">
        <f t="shared" si="2"/>
        <v>1</v>
      </c>
      <c r="Q61" s="155" t="str">
        <f t="shared" si="3"/>
        <v>Orthopedische Schoentechniek 23036 (Schoentechnisch Voorzieningenmaker)</v>
      </c>
    </row>
    <row r="62" spans="1:18" s="155" customFormat="1" ht="20.100000000000001" customHeight="1">
      <c r="A62" s="155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313</v>
      </c>
      <c r="F62" s="151">
        <v>25060</v>
      </c>
      <c r="G62" s="151"/>
      <c r="H62" s="151" t="s">
        <v>290</v>
      </c>
      <c r="I62" s="151" t="s">
        <v>314</v>
      </c>
      <c r="J62" s="151">
        <v>3</v>
      </c>
      <c r="K62" s="152">
        <v>1.8</v>
      </c>
      <c r="L62" s="314" t="s">
        <v>94</v>
      </c>
      <c r="M62" s="153">
        <f t="shared" si="4"/>
        <v>4800</v>
      </c>
      <c r="N62" s="315" t="s">
        <v>92</v>
      </c>
      <c r="O62" s="154">
        <f t="shared" si="2"/>
        <v>1</v>
      </c>
      <c r="Q62" s="155" t="str">
        <f t="shared" si="3"/>
        <v>Pianotechniek 23037 (Pianotechnicus)</v>
      </c>
    </row>
    <row r="63" spans="1:18" s="155" customFormat="1" ht="20.100000000000001" customHeight="1">
      <c r="A63" s="155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315</v>
      </c>
      <c r="F63" s="151">
        <v>25061</v>
      </c>
      <c r="G63" s="151"/>
      <c r="H63" s="151" t="s">
        <v>290</v>
      </c>
      <c r="I63" s="151" t="s">
        <v>316</v>
      </c>
      <c r="J63" s="151">
        <v>4</v>
      </c>
      <c r="K63" s="152">
        <v>1.8</v>
      </c>
      <c r="L63" s="314" t="s">
        <v>96</v>
      </c>
      <c r="M63" s="153">
        <f t="shared" si="4"/>
        <v>6400</v>
      </c>
      <c r="N63" s="315" t="s">
        <v>92</v>
      </c>
      <c r="O63" s="154">
        <f t="shared" si="2"/>
        <v>1</v>
      </c>
      <c r="Q63" s="155" t="str">
        <f t="shared" si="3"/>
        <v>Schoenen, Zadels en Lederwaren 23038 (Maatschoenmaker)</v>
      </c>
    </row>
    <row r="64" spans="1:18" s="155" customFormat="1" ht="20.100000000000001" customHeight="1">
      <c r="A64" s="155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315</v>
      </c>
      <c r="F64" s="151">
        <v>25062</v>
      </c>
      <c r="G64" s="151"/>
      <c r="H64" s="151" t="s">
        <v>290</v>
      </c>
      <c r="I64" s="151" t="s">
        <v>317</v>
      </c>
      <c r="J64" s="151">
        <v>2</v>
      </c>
      <c r="K64" s="152">
        <v>1.8</v>
      </c>
      <c r="L64" s="314" t="s">
        <v>91</v>
      </c>
      <c r="M64" s="153">
        <f t="shared" si="4"/>
        <v>3200</v>
      </c>
      <c r="N64" s="315" t="s">
        <v>92</v>
      </c>
      <c r="O64" s="154">
        <f t="shared" si="2"/>
        <v>1</v>
      </c>
      <c r="Q64" s="155" t="str">
        <f t="shared" si="3"/>
        <v>Schoenen, Zadels en Lederwaren 23038 (Schoenhersteller 2)</v>
      </c>
    </row>
    <row r="65" spans="1:17" s="155" customFormat="1" ht="20.100000000000001" customHeight="1">
      <c r="A65" s="155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315</v>
      </c>
      <c r="F65" s="151">
        <v>25063</v>
      </c>
      <c r="G65" s="151"/>
      <c r="H65" s="151" t="s">
        <v>290</v>
      </c>
      <c r="I65" s="151" t="s">
        <v>318</v>
      </c>
      <c r="J65" s="151">
        <v>3</v>
      </c>
      <c r="K65" s="152">
        <v>1.8</v>
      </c>
      <c r="L65" s="314" t="s">
        <v>94</v>
      </c>
      <c r="M65" s="153">
        <f t="shared" si="4"/>
        <v>4800</v>
      </c>
      <c r="N65" s="315" t="s">
        <v>92</v>
      </c>
      <c r="O65" s="154">
        <f t="shared" si="2"/>
        <v>1</v>
      </c>
      <c r="Q65" s="155" t="str">
        <f t="shared" si="3"/>
        <v>Schoenen, Zadels en Lederwaren 23038 (Schoenhersteller 3)</v>
      </c>
    </row>
    <row r="66" spans="1:17" s="155" customFormat="1" ht="20.100000000000001" customHeight="1">
      <c r="A66" s="155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315</v>
      </c>
      <c r="F66" s="151">
        <v>25064</v>
      </c>
      <c r="G66" s="151"/>
      <c r="H66" s="151" t="s">
        <v>290</v>
      </c>
      <c r="I66" s="151" t="s">
        <v>319</v>
      </c>
      <c r="J66" s="151">
        <v>3</v>
      </c>
      <c r="K66" s="152">
        <v>1.8</v>
      </c>
      <c r="L66" s="314" t="s">
        <v>94</v>
      </c>
      <c r="M66" s="153">
        <f t="shared" si="4"/>
        <v>4800</v>
      </c>
      <c r="N66" s="315" t="s">
        <v>92</v>
      </c>
      <c r="O66" s="154">
        <f t="shared" si="2"/>
        <v>1</v>
      </c>
      <c r="Q66" s="155" t="str">
        <f t="shared" si="3"/>
        <v>Schoenen, Zadels en Lederwaren 23038 (Zadel- en tuigenmaker)</v>
      </c>
    </row>
    <row r="67" spans="1:17" s="155" customFormat="1" ht="20.100000000000001" customHeight="1">
      <c r="A67" s="155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320</v>
      </c>
      <c r="F67" s="151">
        <v>25065</v>
      </c>
      <c r="G67" s="151"/>
      <c r="H67" s="151" t="s">
        <v>290</v>
      </c>
      <c r="I67" s="151" t="s">
        <v>321</v>
      </c>
      <c r="J67" s="151">
        <v>4</v>
      </c>
      <c r="K67" s="152">
        <v>1.8</v>
      </c>
      <c r="L67" s="314" t="s">
        <v>96</v>
      </c>
      <c r="M67" s="153">
        <f t="shared" si="4"/>
        <v>6400</v>
      </c>
      <c r="N67" s="315" t="s">
        <v>92</v>
      </c>
      <c r="O67" s="154">
        <f t="shared" ref="O67:O130" si="7">COUNTIF($F$3:$F$505,F67)</f>
        <v>1</v>
      </c>
      <c r="Q67" s="155" t="str">
        <f t="shared" ref="Q67:Q130" si="8">CONCATENATE(E67," ", C67," ","(",I67,")")</f>
        <v>Tandtechniek 23039 (Tandtechnicus Kroon- en Brugwerk)</v>
      </c>
    </row>
    <row r="68" spans="1:17" s="155" customFormat="1" ht="20.100000000000001" customHeight="1">
      <c r="A68" s="155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320</v>
      </c>
      <c r="F68" s="151">
        <v>25066</v>
      </c>
      <c r="G68" s="151"/>
      <c r="H68" s="151" t="s">
        <v>290</v>
      </c>
      <c r="I68" s="151" t="s">
        <v>322</v>
      </c>
      <c r="J68" s="151">
        <v>4</v>
      </c>
      <c r="K68" s="152">
        <v>1.8</v>
      </c>
      <c r="L68" s="314" t="s">
        <v>96</v>
      </c>
      <c r="M68" s="153">
        <f t="shared" ref="M68:M131" si="9">J68*1600</f>
        <v>6400</v>
      </c>
      <c r="N68" s="315" t="s">
        <v>92</v>
      </c>
      <c r="O68" s="154">
        <f t="shared" si="7"/>
        <v>1</v>
      </c>
      <c r="Q68" s="155" t="str">
        <f t="shared" si="8"/>
        <v>Tandtechniek 23039 (Tandtechnicus Prothese)</v>
      </c>
    </row>
    <row r="69" spans="1:17" s="155" customFormat="1" ht="20.100000000000001" customHeight="1">
      <c r="A69" s="155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320</v>
      </c>
      <c r="F69" s="151">
        <v>25067</v>
      </c>
      <c r="G69" s="151"/>
      <c r="H69" s="151" t="s">
        <v>290</v>
      </c>
      <c r="I69" s="151" t="s">
        <v>323</v>
      </c>
      <c r="J69" s="151">
        <v>2</v>
      </c>
      <c r="K69" s="152">
        <v>1.8</v>
      </c>
      <c r="L69" s="314" t="s">
        <v>91</v>
      </c>
      <c r="M69" s="153">
        <f t="shared" si="9"/>
        <v>3200</v>
      </c>
      <c r="N69" s="315" t="s">
        <v>92</v>
      </c>
      <c r="O69" s="154">
        <f t="shared" si="7"/>
        <v>1</v>
      </c>
      <c r="Q69" s="155" t="str">
        <f t="shared" si="8"/>
        <v>Tandtechniek 23039 (Tandtechnisch Medewerker Basistechnieken)</v>
      </c>
    </row>
    <row r="70" spans="1:17" s="155" customFormat="1" ht="20.100000000000001" customHeight="1">
      <c r="A70" s="155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324</v>
      </c>
      <c r="F70" s="151">
        <v>25068</v>
      </c>
      <c r="G70" s="151"/>
      <c r="H70" s="151" t="s">
        <v>290</v>
      </c>
      <c r="I70" s="151" t="s">
        <v>325</v>
      </c>
      <c r="J70" s="151">
        <v>4</v>
      </c>
      <c r="K70" s="152">
        <v>1.8</v>
      </c>
      <c r="L70" s="314" t="s">
        <v>96</v>
      </c>
      <c r="M70" s="153">
        <f t="shared" si="9"/>
        <v>6400</v>
      </c>
      <c r="N70" s="315" t="s">
        <v>92</v>
      </c>
      <c r="O70" s="154">
        <f t="shared" si="7"/>
        <v>1</v>
      </c>
      <c r="Q70" s="155" t="str">
        <f t="shared" si="8"/>
        <v>Technisch Oogheelkundig Assistenten 23040 (Technisch Oogheelkundig Assistent)</v>
      </c>
    </row>
    <row r="71" spans="1:17" s="155" customFormat="1" ht="20.100000000000001" customHeight="1">
      <c r="A71" s="155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326</v>
      </c>
      <c r="F71" s="151">
        <v>25069</v>
      </c>
      <c r="G71" s="151"/>
      <c r="H71" s="151" t="s">
        <v>290</v>
      </c>
      <c r="I71" s="151" t="s">
        <v>327</v>
      </c>
      <c r="J71" s="151">
        <v>3</v>
      </c>
      <c r="K71" s="152">
        <v>1.8</v>
      </c>
      <c r="L71" s="314" t="s">
        <v>94</v>
      </c>
      <c r="M71" s="153">
        <f t="shared" si="9"/>
        <v>4800</v>
      </c>
      <c r="N71" s="315" t="s">
        <v>92</v>
      </c>
      <c r="O71" s="154">
        <f t="shared" si="7"/>
        <v>1</v>
      </c>
      <c r="Q71" s="155" t="str">
        <f t="shared" si="8"/>
        <v>Goud- en Zilversmeden 23041 (Basisgoudsmid)</v>
      </c>
    </row>
    <row r="72" spans="1:17" s="155" customFormat="1" ht="20.100000000000001" customHeight="1">
      <c r="A72" s="155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326</v>
      </c>
      <c r="F72" s="151">
        <v>25070</v>
      </c>
      <c r="G72" s="151"/>
      <c r="H72" s="151" t="s">
        <v>290</v>
      </c>
      <c r="I72" s="151" t="s">
        <v>328</v>
      </c>
      <c r="J72" s="151">
        <v>4</v>
      </c>
      <c r="K72" s="152">
        <v>1.8</v>
      </c>
      <c r="L72" s="314" t="s">
        <v>96</v>
      </c>
      <c r="M72" s="153">
        <f t="shared" si="9"/>
        <v>6400</v>
      </c>
      <c r="N72" s="315" t="s">
        <v>92</v>
      </c>
      <c r="O72" s="154">
        <f t="shared" si="7"/>
        <v>1</v>
      </c>
      <c r="Q72" s="155" t="str">
        <f t="shared" si="8"/>
        <v>Goud- en Zilversmeden 23041 (Goudsmid)</v>
      </c>
    </row>
    <row r="73" spans="1:17" s="155" customFormat="1" ht="20.100000000000001" customHeight="1">
      <c r="A73" s="155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326</v>
      </c>
      <c r="F73" s="151">
        <v>25071</v>
      </c>
      <c r="G73" s="151"/>
      <c r="H73" s="151" t="s">
        <v>290</v>
      </c>
      <c r="I73" s="151" t="s">
        <v>329</v>
      </c>
      <c r="J73" s="151">
        <v>4</v>
      </c>
      <c r="K73" s="152">
        <v>1.8</v>
      </c>
      <c r="L73" s="314" t="s">
        <v>96</v>
      </c>
      <c r="M73" s="153">
        <f t="shared" si="9"/>
        <v>6400</v>
      </c>
      <c r="N73" s="315" t="s">
        <v>92</v>
      </c>
      <c r="O73" s="154">
        <f t="shared" si="7"/>
        <v>1</v>
      </c>
      <c r="Q73" s="155" t="str">
        <f t="shared" si="8"/>
        <v>Goud- en Zilversmeden 23041 (Zilversmid)</v>
      </c>
    </row>
    <row r="74" spans="1:17" s="155" customFormat="1" ht="20.100000000000001" customHeight="1">
      <c r="A74" s="155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330</v>
      </c>
      <c r="F74" s="151">
        <v>25072</v>
      </c>
      <c r="G74" s="151"/>
      <c r="H74" s="151" t="s">
        <v>290</v>
      </c>
      <c r="I74" s="151" t="s">
        <v>331</v>
      </c>
      <c r="J74" s="151">
        <v>4</v>
      </c>
      <c r="K74" s="152">
        <v>1.8</v>
      </c>
      <c r="L74" s="314" t="s">
        <v>96</v>
      </c>
      <c r="M74" s="153">
        <f t="shared" si="9"/>
        <v>6400</v>
      </c>
      <c r="N74" s="315" t="s">
        <v>92</v>
      </c>
      <c r="O74" s="154">
        <f t="shared" si="7"/>
        <v>1</v>
      </c>
      <c r="Q74" s="155" t="str">
        <f t="shared" si="8"/>
        <v>Juweliersbedrijf 23042 (Juwelier)</v>
      </c>
    </row>
    <row r="75" spans="1:17" s="155" customFormat="1" ht="20.100000000000001" customHeight="1">
      <c r="A75" s="155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330</v>
      </c>
      <c r="F75" s="151">
        <v>25073</v>
      </c>
      <c r="G75" s="151"/>
      <c r="H75" s="151" t="s">
        <v>290</v>
      </c>
      <c r="I75" s="151" t="s">
        <v>332</v>
      </c>
      <c r="J75" s="151">
        <v>3</v>
      </c>
      <c r="K75" s="152">
        <v>1.8</v>
      </c>
      <c r="L75" s="314" t="s">
        <v>94</v>
      </c>
      <c r="M75" s="153">
        <f t="shared" si="9"/>
        <v>4800</v>
      </c>
      <c r="N75" s="315" t="s">
        <v>92</v>
      </c>
      <c r="O75" s="154">
        <f t="shared" si="7"/>
        <v>1</v>
      </c>
      <c r="Q75" s="155" t="str">
        <f t="shared" si="8"/>
        <v>Juweliersbedrijf 23042 (Medewerker Juwelier)</v>
      </c>
    </row>
    <row r="76" spans="1:17" s="155" customFormat="1" ht="20.100000000000001" customHeight="1">
      <c r="A76" s="155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333</v>
      </c>
      <c r="F76" s="151">
        <v>25074</v>
      </c>
      <c r="G76" s="151"/>
      <c r="H76" s="151" t="s">
        <v>290</v>
      </c>
      <c r="I76" s="151" t="s">
        <v>334</v>
      </c>
      <c r="J76" s="151">
        <v>4</v>
      </c>
      <c r="K76" s="152">
        <v>1.8</v>
      </c>
      <c r="L76" s="314" t="s">
        <v>96</v>
      </c>
      <c r="M76" s="153">
        <f t="shared" si="9"/>
        <v>6400</v>
      </c>
      <c r="N76" s="315" t="s">
        <v>92</v>
      </c>
      <c r="O76" s="154">
        <f t="shared" si="7"/>
        <v>1</v>
      </c>
      <c r="Q76" s="155" t="str">
        <f t="shared" si="8"/>
        <v>Orthopedische Techniek 23043 (Orthopedisch Technicus)</v>
      </c>
    </row>
    <row r="77" spans="1:17" s="155" customFormat="1" ht="20.100000000000001" customHeight="1">
      <c r="A77" s="155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333</v>
      </c>
      <c r="F77" s="151">
        <v>25075</v>
      </c>
      <c r="G77" s="151"/>
      <c r="H77" s="151" t="s">
        <v>290</v>
      </c>
      <c r="I77" s="151" t="s">
        <v>335</v>
      </c>
      <c r="J77" s="151">
        <v>3</v>
      </c>
      <c r="K77" s="152">
        <v>1.8</v>
      </c>
      <c r="L77" s="314" t="s">
        <v>94</v>
      </c>
      <c r="M77" s="153">
        <f t="shared" si="9"/>
        <v>4800</v>
      </c>
      <c r="N77" s="315" t="s">
        <v>92</v>
      </c>
      <c r="O77" s="154">
        <f t="shared" si="7"/>
        <v>1</v>
      </c>
      <c r="Q77" s="155" t="str">
        <f t="shared" si="8"/>
        <v>Orthopedische Techniek 23043 (Orthopedisch Technisch Medewerker)</v>
      </c>
    </row>
    <row r="78" spans="1:17" s="155" customFormat="1" ht="20.100000000000001" customHeight="1">
      <c r="A78" s="155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336</v>
      </c>
      <c r="F78" s="151">
        <v>25076</v>
      </c>
      <c r="G78" s="151"/>
      <c r="H78" s="151" t="s">
        <v>290</v>
      </c>
      <c r="I78" s="151" t="s">
        <v>337</v>
      </c>
      <c r="J78" s="151">
        <v>3</v>
      </c>
      <c r="K78" s="152">
        <v>1.8</v>
      </c>
      <c r="L78" s="314" t="s">
        <v>94</v>
      </c>
      <c r="M78" s="153">
        <f t="shared" si="9"/>
        <v>4800</v>
      </c>
      <c r="N78" s="315" t="s">
        <v>92</v>
      </c>
      <c r="O78" s="154">
        <f t="shared" si="7"/>
        <v>1</v>
      </c>
      <c r="Q78" s="155" t="str">
        <f t="shared" si="8"/>
        <v>Uurwerktechniek 23044 (Medewerker Uurwerktechniek)</v>
      </c>
    </row>
    <row r="79" spans="1:17" s="155" customFormat="1" ht="20.100000000000001" customHeight="1">
      <c r="A79" s="155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336</v>
      </c>
      <c r="F79" s="151">
        <v>25077</v>
      </c>
      <c r="G79" s="151"/>
      <c r="H79" s="151" t="s">
        <v>290</v>
      </c>
      <c r="I79" s="151" t="s">
        <v>338</v>
      </c>
      <c r="J79" s="151">
        <v>4</v>
      </c>
      <c r="K79" s="152">
        <v>1.8</v>
      </c>
      <c r="L79" s="314" t="s">
        <v>96</v>
      </c>
      <c r="M79" s="153">
        <f t="shared" si="9"/>
        <v>6400</v>
      </c>
      <c r="N79" s="315" t="s">
        <v>92</v>
      </c>
      <c r="O79" s="154">
        <f t="shared" si="7"/>
        <v>1</v>
      </c>
      <c r="Q79" s="155" t="str">
        <f t="shared" si="8"/>
        <v>Uurwerktechniek 23044 (Uurwerktechnicus)</v>
      </c>
    </row>
    <row r="80" spans="1:17" s="155" customFormat="1" ht="20.100000000000001" customHeight="1">
      <c r="A80" s="155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339</v>
      </c>
      <c r="F80" s="151">
        <v>25078</v>
      </c>
      <c r="G80" s="151"/>
      <c r="H80" s="151" t="s">
        <v>340</v>
      </c>
      <c r="I80" s="151" t="s">
        <v>341</v>
      </c>
      <c r="J80" s="151">
        <v>3</v>
      </c>
      <c r="K80" s="152">
        <v>1.3</v>
      </c>
      <c r="L80" s="314" t="s">
        <v>94</v>
      </c>
      <c r="M80" s="153">
        <f t="shared" si="9"/>
        <v>4800</v>
      </c>
      <c r="N80" s="315" t="s">
        <v>92</v>
      </c>
      <c r="O80" s="154">
        <f t="shared" si="7"/>
        <v>1</v>
      </c>
      <c r="Q80" s="155" t="str">
        <f t="shared" si="8"/>
        <v>Betonboren 23045 (Betonboorder)</v>
      </c>
    </row>
    <row r="81" spans="1:17" s="155" customFormat="1" ht="20.100000000000001" customHeight="1">
      <c r="A81" s="155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342</v>
      </c>
      <c r="F81" s="151">
        <v>25079</v>
      </c>
      <c r="G81" s="151"/>
      <c r="H81" s="151" t="s">
        <v>340</v>
      </c>
      <c r="I81" s="151" t="s">
        <v>343</v>
      </c>
      <c r="J81" s="151">
        <v>3</v>
      </c>
      <c r="K81" s="152">
        <v>1.3</v>
      </c>
      <c r="L81" s="314" t="s">
        <v>94</v>
      </c>
      <c r="M81" s="153">
        <f t="shared" si="9"/>
        <v>4800</v>
      </c>
      <c r="N81" s="315" t="s">
        <v>92</v>
      </c>
      <c r="O81" s="154">
        <f t="shared" si="7"/>
        <v>1</v>
      </c>
      <c r="Q81" s="155" t="str">
        <f t="shared" si="8"/>
        <v>Betonreparatie 23046 (Allround betonreparateur)</v>
      </c>
    </row>
    <row r="82" spans="1:17" s="155" customFormat="1" ht="20.100000000000001" customHeight="1">
      <c r="A82" s="155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342</v>
      </c>
      <c r="F82" s="151">
        <v>25080</v>
      </c>
      <c r="G82" s="151"/>
      <c r="H82" s="151" t="s">
        <v>340</v>
      </c>
      <c r="I82" s="151" t="s">
        <v>344</v>
      </c>
      <c r="J82" s="151">
        <v>2</v>
      </c>
      <c r="K82" s="152">
        <v>1.3</v>
      </c>
      <c r="L82" s="314" t="s">
        <v>91</v>
      </c>
      <c r="M82" s="153">
        <f t="shared" si="9"/>
        <v>3200</v>
      </c>
      <c r="N82" s="315" t="s">
        <v>92</v>
      </c>
      <c r="O82" s="154">
        <f t="shared" si="7"/>
        <v>1</v>
      </c>
      <c r="Q82" s="155" t="str">
        <f t="shared" si="8"/>
        <v>Betonreparatie 23046 (Betonreparateur)</v>
      </c>
    </row>
    <row r="83" spans="1:17" s="155" customFormat="1" ht="20.100000000000001" customHeight="1">
      <c r="A83" s="155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345</v>
      </c>
      <c r="F83" s="151">
        <v>25081</v>
      </c>
      <c r="G83" s="151"/>
      <c r="H83" s="151" t="s">
        <v>340</v>
      </c>
      <c r="I83" s="151" t="s">
        <v>346</v>
      </c>
      <c r="J83" s="151">
        <v>3</v>
      </c>
      <c r="K83" s="152">
        <v>1.3</v>
      </c>
      <c r="L83" s="314" t="s">
        <v>94</v>
      </c>
      <c r="M83" s="153">
        <f t="shared" si="9"/>
        <v>4800</v>
      </c>
      <c r="N83" s="315" t="s">
        <v>92</v>
      </c>
      <c r="O83" s="154">
        <f t="shared" si="7"/>
        <v>1</v>
      </c>
      <c r="Q83" s="155" t="str">
        <f t="shared" si="8"/>
        <v>Betonstaalverwerken 23047 (Allround betonstaalverwerker bouwplaats)</v>
      </c>
    </row>
    <row r="84" spans="1:17" s="155" customFormat="1" ht="20.100000000000001" customHeight="1">
      <c r="A84" s="155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345</v>
      </c>
      <c r="F84" s="151">
        <v>25082</v>
      </c>
      <c r="G84" s="151"/>
      <c r="H84" s="151" t="s">
        <v>340</v>
      </c>
      <c r="I84" s="151" t="s">
        <v>347</v>
      </c>
      <c r="J84" s="151">
        <v>3</v>
      </c>
      <c r="K84" s="152">
        <v>1.3</v>
      </c>
      <c r="L84" s="314" t="s">
        <v>94</v>
      </c>
      <c r="M84" s="153">
        <f t="shared" si="9"/>
        <v>4800</v>
      </c>
      <c r="N84" s="315" t="s">
        <v>92</v>
      </c>
      <c r="O84" s="154">
        <f t="shared" si="7"/>
        <v>1</v>
      </c>
      <c r="Q84" s="155" t="str">
        <f t="shared" si="8"/>
        <v>Betonstaalverwerken 23047 (Allround betonstaalverwerker prefabricage)</v>
      </c>
    </row>
    <row r="85" spans="1:17" s="155" customFormat="1" ht="20.100000000000001" customHeight="1">
      <c r="A85" s="155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345</v>
      </c>
      <c r="F85" s="151">
        <v>25083</v>
      </c>
      <c r="G85" s="151"/>
      <c r="H85" s="151" t="s">
        <v>340</v>
      </c>
      <c r="I85" s="151" t="s">
        <v>348</v>
      </c>
      <c r="J85" s="151">
        <v>2</v>
      </c>
      <c r="K85" s="152">
        <v>1.3</v>
      </c>
      <c r="L85" s="314" t="s">
        <v>91</v>
      </c>
      <c r="M85" s="153">
        <f t="shared" si="9"/>
        <v>3200</v>
      </c>
      <c r="N85" s="315" t="s">
        <v>92</v>
      </c>
      <c r="O85" s="154">
        <f t="shared" si="7"/>
        <v>1</v>
      </c>
      <c r="Q85" s="155" t="str">
        <f t="shared" si="8"/>
        <v>Betonstaalverwerken 23047 (Betonstaallasser)</v>
      </c>
    </row>
    <row r="86" spans="1:17" s="155" customFormat="1" ht="20.100000000000001" customHeight="1">
      <c r="A86" s="155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345</v>
      </c>
      <c r="F86" s="151">
        <v>25084</v>
      </c>
      <c r="G86" s="151"/>
      <c r="H86" s="151" t="s">
        <v>340</v>
      </c>
      <c r="I86" s="151" t="s">
        <v>349</v>
      </c>
      <c r="J86" s="151">
        <v>2</v>
      </c>
      <c r="K86" s="152">
        <v>1.3</v>
      </c>
      <c r="L86" s="314" t="s">
        <v>91</v>
      </c>
      <c r="M86" s="153">
        <f t="shared" si="9"/>
        <v>3200</v>
      </c>
      <c r="N86" s="315" t="s">
        <v>92</v>
      </c>
      <c r="O86" s="154">
        <f t="shared" si="7"/>
        <v>1</v>
      </c>
      <c r="Q86" s="155" t="str">
        <f t="shared" si="8"/>
        <v>Betonstaalverwerken 23047 (Betonstaalvlechter)</v>
      </c>
    </row>
    <row r="87" spans="1:17" s="155" customFormat="1" ht="20.100000000000001" customHeight="1">
      <c r="A87" s="155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350</v>
      </c>
      <c r="F87" s="151">
        <v>25085</v>
      </c>
      <c r="G87" s="151"/>
      <c r="H87" s="151" t="s">
        <v>340</v>
      </c>
      <c r="I87" s="151" t="s">
        <v>351</v>
      </c>
      <c r="J87" s="151">
        <v>3</v>
      </c>
      <c r="K87" s="152">
        <v>1.3</v>
      </c>
      <c r="L87" s="314" t="s">
        <v>94</v>
      </c>
      <c r="M87" s="153">
        <f t="shared" si="9"/>
        <v>4800</v>
      </c>
      <c r="N87" s="315" t="s">
        <v>92</v>
      </c>
      <c r="O87" s="154">
        <f t="shared" si="7"/>
        <v>1</v>
      </c>
      <c r="Q87" s="155" t="str">
        <f t="shared" si="8"/>
        <v>Betontimmeren 23048 (Allround betontimmerman)</v>
      </c>
    </row>
    <row r="88" spans="1:17" s="155" customFormat="1" ht="20.100000000000001" customHeight="1">
      <c r="A88" s="155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352</v>
      </c>
      <c r="F88" s="151">
        <v>25086</v>
      </c>
      <c r="G88" s="151"/>
      <c r="H88" s="151" t="s">
        <v>340</v>
      </c>
      <c r="I88" s="151" t="s">
        <v>353</v>
      </c>
      <c r="J88" s="151">
        <v>3</v>
      </c>
      <c r="K88" s="152">
        <v>1.3</v>
      </c>
      <c r="L88" s="314" t="s">
        <v>94</v>
      </c>
      <c r="M88" s="153">
        <f t="shared" si="9"/>
        <v>4800</v>
      </c>
      <c r="N88" s="315" t="s">
        <v>92</v>
      </c>
      <c r="O88" s="154">
        <f t="shared" si="7"/>
        <v>1</v>
      </c>
      <c r="Q88" s="155" t="str">
        <f t="shared" si="8"/>
        <v>Dakdekken 23049 (Allround dakdekker bitumen en kunststof)</v>
      </c>
    </row>
    <row r="89" spans="1:17" s="155" customFormat="1" ht="20.100000000000001" customHeight="1">
      <c r="A89" s="155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352</v>
      </c>
      <c r="F89" s="151">
        <v>25087</v>
      </c>
      <c r="G89" s="151"/>
      <c r="H89" s="151" t="s">
        <v>340</v>
      </c>
      <c r="I89" s="151" t="s">
        <v>354</v>
      </c>
      <c r="J89" s="151">
        <v>3</v>
      </c>
      <c r="K89" s="152">
        <v>1.3</v>
      </c>
      <c r="L89" s="314" t="s">
        <v>94</v>
      </c>
      <c r="M89" s="153">
        <f t="shared" si="9"/>
        <v>4800</v>
      </c>
      <c r="N89" s="315" t="s">
        <v>92</v>
      </c>
      <c r="O89" s="154">
        <f t="shared" si="7"/>
        <v>1</v>
      </c>
      <c r="Q89" s="155" t="str">
        <f t="shared" si="8"/>
        <v>Dakdekken 23049 (Allround dakdekker pannen/leien)</v>
      </c>
    </row>
    <row r="90" spans="1:17" s="155" customFormat="1" ht="20.100000000000001" customHeight="1">
      <c r="A90" s="155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352</v>
      </c>
      <c r="F90" s="151">
        <v>25088</v>
      </c>
      <c r="G90" s="151"/>
      <c r="H90" s="151" t="s">
        <v>340</v>
      </c>
      <c r="I90" s="151" t="s">
        <v>355</v>
      </c>
      <c r="J90" s="151">
        <v>2</v>
      </c>
      <c r="K90" s="152">
        <v>1.3</v>
      </c>
      <c r="L90" s="314" t="s">
        <v>91</v>
      </c>
      <c r="M90" s="153">
        <f t="shared" si="9"/>
        <v>3200</v>
      </c>
      <c r="N90" s="315" t="s">
        <v>92</v>
      </c>
      <c r="O90" s="154">
        <f t="shared" si="7"/>
        <v>1</v>
      </c>
      <c r="Q90" s="155" t="str">
        <f t="shared" si="8"/>
        <v>Dakdekken 23049 (Dakdekker bitumen en kunststof)</v>
      </c>
    </row>
    <row r="91" spans="1:17" s="155" customFormat="1" ht="20.100000000000001" customHeight="1">
      <c r="A91" s="155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352</v>
      </c>
      <c r="F91" s="151">
        <v>25089</v>
      </c>
      <c r="G91" s="151"/>
      <c r="H91" s="151" t="s">
        <v>340</v>
      </c>
      <c r="I91" s="151" t="s">
        <v>356</v>
      </c>
      <c r="J91" s="151">
        <v>2</v>
      </c>
      <c r="K91" s="152">
        <v>1.3</v>
      </c>
      <c r="L91" s="314" t="s">
        <v>91</v>
      </c>
      <c r="M91" s="153">
        <f t="shared" si="9"/>
        <v>3200</v>
      </c>
      <c r="N91" s="315" t="s">
        <v>92</v>
      </c>
      <c r="O91" s="154">
        <f t="shared" si="7"/>
        <v>1</v>
      </c>
      <c r="Q91" s="155" t="str">
        <f t="shared" si="8"/>
        <v>Dakdekken 23049 (Dakdekker pannen/leien)</v>
      </c>
    </row>
    <row r="92" spans="1:17" s="155" customFormat="1" ht="20.100000000000001" customHeight="1">
      <c r="A92" s="155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352</v>
      </c>
      <c r="F92" s="151">
        <v>25090</v>
      </c>
      <c r="G92" s="151"/>
      <c r="H92" s="151" t="s">
        <v>340</v>
      </c>
      <c r="I92" s="151" t="s">
        <v>357</v>
      </c>
      <c r="J92" s="151">
        <v>2</v>
      </c>
      <c r="K92" s="152">
        <v>1.3</v>
      </c>
      <c r="L92" s="314" t="s">
        <v>91</v>
      </c>
      <c r="M92" s="153">
        <f t="shared" si="9"/>
        <v>3200</v>
      </c>
      <c r="N92" s="315" t="s">
        <v>92</v>
      </c>
      <c r="O92" s="154">
        <f t="shared" si="7"/>
        <v>1</v>
      </c>
      <c r="Q92" s="155" t="str">
        <f t="shared" si="8"/>
        <v>Dakdekken 23049 (Dakdekker riet)</v>
      </c>
    </row>
    <row r="93" spans="1:17" s="155" customFormat="1" ht="20.100000000000001" customHeight="1">
      <c r="A93" s="155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358</v>
      </c>
      <c r="F93" s="151">
        <v>25091</v>
      </c>
      <c r="G93" s="151"/>
      <c r="H93" s="151" t="s">
        <v>340</v>
      </c>
      <c r="I93" s="151" t="s">
        <v>359</v>
      </c>
      <c r="J93" s="151">
        <v>3</v>
      </c>
      <c r="K93" s="152">
        <v>1.3</v>
      </c>
      <c r="L93" s="314" t="s">
        <v>94</v>
      </c>
      <c r="M93" s="153">
        <f t="shared" si="9"/>
        <v>4800</v>
      </c>
      <c r="N93" s="315" t="s">
        <v>92</v>
      </c>
      <c r="O93" s="154">
        <f t="shared" si="7"/>
        <v>1</v>
      </c>
      <c r="Q93" s="155" t="str">
        <f t="shared" si="8"/>
        <v>Grond-, water- en wegenbouw 23050 (Allround vakman gww)</v>
      </c>
    </row>
    <row r="94" spans="1:17" s="155" customFormat="1" ht="20.100000000000001" customHeight="1">
      <c r="A94" s="155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358</v>
      </c>
      <c r="F94" s="151">
        <v>25092</v>
      </c>
      <c r="G94" s="151"/>
      <c r="H94" s="151" t="s">
        <v>340</v>
      </c>
      <c r="I94" s="151" t="s">
        <v>360</v>
      </c>
      <c r="J94" s="151">
        <v>3</v>
      </c>
      <c r="K94" s="152">
        <v>1.3</v>
      </c>
      <c r="L94" s="314" t="s">
        <v>94</v>
      </c>
      <c r="M94" s="153">
        <f t="shared" si="9"/>
        <v>4800</v>
      </c>
      <c r="N94" s="315" t="s">
        <v>92</v>
      </c>
      <c r="O94" s="154">
        <f t="shared" si="7"/>
        <v>1</v>
      </c>
      <c r="Q94" s="155" t="str">
        <f t="shared" si="8"/>
        <v>Grond-, water- en wegenbouw 23050 (Allround waterbouwer)</v>
      </c>
    </row>
    <row r="95" spans="1:17" s="155" customFormat="1" ht="20.100000000000001" customHeight="1">
      <c r="A95" s="155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358</v>
      </c>
      <c r="F95" s="151">
        <v>25093</v>
      </c>
      <c r="G95" s="151"/>
      <c r="H95" s="151" t="s">
        <v>340</v>
      </c>
      <c r="I95" s="151" t="s">
        <v>361</v>
      </c>
      <c r="J95" s="151">
        <v>2</v>
      </c>
      <c r="K95" s="152">
        <v>1.3</v>
      </c>
      <c r="L95" s="314" t="s">
        <v>91</v>
      </c>
      <c r="M95" s="153">
        <f t="shared" si="9"/>
        <v>3200</v>
      </c>
      <c r="N95" s="315" t="s">
        <v>92</v>
      </c>
      <c r="O95" s="154">
        <f t="shared" si="7"/>
        <v>1</v>
      </c>
      <c r="Q95" s="155" t="str">
        <f t="shared" si="8"/>
        <v>Grond-, water- en wegenbouw 23050 (Asfaltafwerker)</v>
      </c>
    </row>
    <row r="96" spans="1:17" s="155" customFormat="1" ht="20.100000000000001" customHeight="1">
      <c r="A96" s="155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358</v>
      </c>
      <c r="F96" s="151">
        <v>25094</v>
      </c>
      <c r="G96" s="151"/>
      <c r="H96" s="151" t="s">
        <v>340</v>
      </c>
      <c r="I96" s="151" t="s">
        <v>362</v>
      </c>
      <c r="J96" s="151">
        <v>3</v>
      </c>
      <c r="K96" s="152">
        <v>1.3</v>
      </c>
      <c r="L96" s="314" t="s">
        <v>94</v>
      </c>
      <c r="M96" s="153">
        <f t="shared" si="9"/>
        <v>4800</v>
      </c>
      <c r="N96" s="315" t="s">
        <v>92</v>
      </c>
      <c r="O96" s="154">
        <f t="shared" si="7"/>
        <v>1</v>
      </c>
      <c r="Q96" s="155" t="str">
        <f t="shared" si="8"/>
        <v>Grond-, water- en wegenbouw 23050 (Balkman)</v>
      </c>
    </row>
    <row r="97" spans="1:17" s="155" customFormat="1" ht="20.100000000000001" customHeight="1">
      <c r="A97" s="155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358</v>
      </c>
      <c r="F97" s="151">
        <v>25095</v>
      </c>
      <c r="G97" s="151"/>
      <c r="H97" s="151" t="s">
        <v>340</v>
      </c>
      <c r="I97" s="151" t="s">
        <v>363</v>
      </c>
      <c r="J97" s="151">
        <v>2</v>
      </c>
      <c r="K97" s="152">
        <v>1.3</v>
      </c>
      <c r="L97" s="314" t="s">
        <v>91</v>
      </c>
      <c r="M97" s="153">
        <f t="shared" si="9"/>
        <v>3200</v>
      </c>
      <c r="N97" s="315" t="s">
        <v>92</v>
      </c>
      <c r="O97" s="154">
        <f t="shared" si="7"/>
        <v>1</v>
      </c>
      <c r="Q97" s="155" t="str">
        <f t="shared" si="8"/>
        <v>Grond-, water- en wegenbouw 23050 (Opperman bestratingen)</v>
      </c>
    </row>
    <row r="98" spans="1:17" s="155" customFormat="1" ht="20.100000000000001" customHeight="1">
      <c r="A98" s="155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358</v>
      </c>
      <c r="F98" s="151">
        <v>25096</v>
      </c>
      <c r="G98" s="151"/>
      <c r="H98" s="151" t="s">
        <v>340</v>
      </c>
      <c r="I98" s="151" t="s">
        <v>364</v>
      </c>
      <c r="J98" s="151">
        <v>3</v>
      </c>
      <c r="K98" s="152">
        <v>1.3</v>
      </c>
      <c r="L98" s="314" t="s">
        <v>94</v>
      </c>
      <c r="M98" s="153">
        <f t="shared" si="9"/>
        <v>4800</v>
      </c>
      <c r="N98" s="315" t="s">
        <v>92</v>
      </c>
      <c r="O98" s="154">
        <f t="shared" si="7"/>
        <v>1</v>
      </c>
      <c r="Q98" s="155" t="str">
        <f t="shared" si="8"/>
        <v>Grond-, water- en wegenbouw 23050 (Straatmaker)</v>
      </c>
    </row>
    <row r="99" spans="1:17" s="155" customFormat="1" ht="20.100000000000001" customHeight="1">
      <c r="A99" s="155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358</v>
      </c>
      <c r="F99" s="151">
        <v>25097</v>
      </c>
      <c r="G99" s="151"/>
      <c r="H99" s="151" t="s">
        <v>340</v>
      </c>
      <c r="I99" s="151" t="s">
        <v>365</v>
      </c>
      <c r="J99" s="151">
        <v>2</v>
      </c>
      <c r="K99" s="152">
        <v>1.3</v>
      </c>
      <c r="L99" s="314" t="s">
        <v>91</v>
      </c>
      <c r="M99" s="153">
        <f t="shared" si="9"/>
        <v>3200</v>
      </c>
      <c r="N99" s="315" t="s">
        <v>92</v>
      </c>
      <c r="O99" s="154">
        <f t="shared" si="7"/>
        <v>1</v>
      </c>
      <c r="Q99" s="155" t="str">
        <f t="shared" si="8"/>
        <v>Grond-, water- en wegenbouw 23050 (Vakman gww)</v>
      </c>
    </row>
    <row r="100" spans="1:17" s="155" customFormat="1" ht="20.100000000000001" customHeight="1">
      <c r="A100" s="155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358</v>
      </c>
      <c r="F100" s="151">
        <v>25098</v>
      </c>
      <c r="G100" s="151"/>
      <c r="H100" s="151" t="s">
        <v>340</v>
      </c>
      <c r="I100" s="151" t="s">
        <v>366</v>
      </c>
      <c r="J100" s="151">
        <v>2</v>
      </c>
      <c r="K100" s="152">
        <v>1.3</v>
      </c>
      <c r="L100" s="314" t="s">
        <v>91</v>
      </c>
      <c r="M100" s="153">
        <f t="shared" si="9"/>
        <v>3200</v>
      </c>
      <c r="N100" s="315" t="s">
        <v>92</v>
      </c>
      <c r="O100" s="154">
        <f t="shared" si="7"/>
        <v>1</v>
      </c>
      <c r="Q100" s="155" t="str">
        <f t="shared" si="8"/>
        <v>Grond-, water- en wegenbouw 23050 (Waterbouwer)</v>
      </c>
    </row>
    <row r="101" spans="1:17" s="155" customFormat="1" ht="20.100000000000001" customHeight="1">
      <c r="A101" s="155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367</v>
      </c>
      <c r="F101" s="151">
        <v>25099</v>
      </c>
      <c r="G101" s="151"/>
      <c r="H101" s="151" t="s">
        <v>340</v>
      </c>
      <c r="I101" s="151" t="s">
        <v>368</v>
      </c>
      <c r="J101" s="151">
        <v>3</v>
      </c>
      <c r="K101" s="152">
        <v>1.8</v>
      </c>
      <c r="L101" s="314" t="s">
        <v>94</v>
      </c>
      <c r="M101" s="153">
        <f t="shared" si="9"/>
        <v>4800</v>
      </c>
      <c r="N101" s="315" t="s">
        <v>92</v>
      </c>
      <c r="O101" s="154">
        <f t="shared" si="7"/>
        <v>1</v>
      </c>
      <c r="Q101" s="155" t="str">
        <f t="shared" si="8"/>
        <v>Machinisten 23051 (Machinist grondverzet)</v>
      </c>
    </row>
    <row r="102" spans="1:17" s="155" customFormat="1" ht="20.100000000000001" customHeight="1">
      <c r="A102" s="155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367</v>
      </c>
      <c r="F102" s="151">
        <v>25100</v>
      </c>
      <c r="G102" s="151"/>
      <c r="H102" s="151" t="s">
        <v>340</v>
      </c>
      <c r="I102" s="151" t="s">
        <v>369</v>
      </c>
      <c r="J102" s="151">
        <v>3</v>
      </c>
      <c r="K102" s="152">
        <v>1.8</v>
      </c>
      <c r="L102" s="314" t="s">
        <v>94</v>
      </c>
      <c r="M102" s="153">
        <f t="shared" si="9"/>
        <v>4800</v>
      </c>
      <c r="N102" s="315" t="s">
        <v>92</v>
      </c>
      <c r="O102" s="154">
        <f t="shared" si="7"/>
        <v>1</v>
      </c>
      <c r="Q102" s="155" t="str">
        <f t="shared" si="8"/>
        <v>Machinisten 23051 (Machinist hijswerk)</v>
      </c>
    </row>
    <row r="103" spans="1:17" s="155" customFormat="1" ht="20.100000000000001" customHeight="1">
      <c r="A103" s="155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367</v>
      </c>
      <c r="F103" s="151">
        <v>25101</v>
      </c>
      <c r="G103" s="151"/>
      <c r="H103" s="151" t="s">
        <v>340</v>
      </c>
      <c r="I103" s="151" t="s">
        <v>370</v>
      </c>
      <c r="J103" s="151">
        <v>3</v>
      </c>
      <c r="K103" s="152">
        <v>1.8</v>
      </c>
      <c r="L103" s="314" t="s">
        <v>94</v>
      </c>
      <c r="M103" s="153">
        <f t="shared" si="9"/>
        <v>4800</v>
      </c>
      <c r="N103" s="315" t="s">
        <v>92</v>
      </c>
      <c r="O103" s="154">
        <f t="shared" si="7"/>
        <v>1</v>
      </c>
      <c r="Q103" s="155" t="str">
        <f t="shared" si="8"/>
        <v>Machinisten 23051 (Machinist wegenbouw)</v>
      </c>
    </row>
    <row r="104" spans="1:17" s="155" customFormat="1" ht="20.100000000000001" customHeight="1">
      <c r="A104" s="155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371</v>
      </c>
      <c r="F104" s="151">
        <v>25102</v>
      </c>
      <c r="G104" s="151"/>
      <c r="H104" s="151" t="s">
        <v>340</v>
      </c>
      <c r="I104" s="151" t="s">
        <v>372</v>
      </c>
      <c r="J104" s="151">
        <v>3</v>
      </c>
      <c r="K104" s="152">
        <v>1.3</v>
      </c>
      <c r="L104" s="314" t="s">
        <v>94</v>
      </c>
      <c r="M104" s="153">
        <f t="shared" si="9"/>
        <v>4800</v>
      </c>
      <c r="N104" s="315" t="s">
        <v>92</v>
      </c>
      <c r="O104" s="154">
        <f t="shared" si="7"/>
        <v>1</v>
      </c>
      <c r="Q104" s="155" t="str">
        <f t="shared" si="8"/>
        <v>Metselen 23052 (Allround Metselaar)</v>
      </c>
    </row>
    <row r="105" spans="1:17" s="155" customFormat="1" ht="20.100000000000001" customHeight="1">
      <c r="A105" s="155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371</v>
      </c>
      <c r="F105" s="151">
        <v>25103</v>
      </c>
      <c r="G105" s="151"/>
      <c r="H105" s="151" t="s">
        <v>340</v>
      </c>
      <c r="I105" s="151" t="s">
        <v>373</v>
      </c>
      <c r="J105" s="151">
        <v>2</v>
      </c>
      <c r="K105" s="152">
        <v>1.3</v>
      </c>
      <c r="L105" s="314" t="s">
        <v>91</v>
      </c>
      <c r="M105" s="153">
        <f t="shared" si="9"/>
        <v>3200</v>
      </c>
      <c r="N105" s="315" t="s">
        <v>92</v>
      </c>
      <c r="O105" s="154">
        <f t="shared" si="7"/>
        <v>1</v>
      </c>
      <c r="Q105" s="155" t="str">
        <f t="shared" si="8"/>
        <v>Metselen 23052 (Metselaar)</v>
      </c>
    </row>
    <row r="106" spans="1:17" s="155" customFormat="1" ht="20.100000000000001" customHeight="1">
      <c r="A106" s="155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374</v>
      </c>
      <c r="F106" s="151">
        <v>25104</v>
      </c>
      <c r="G106" s="151"/>
      <c r="H106" s="151" t="s">
        <v>340</v>
      </c>
      <c r="I106" s="151" t="s">
        <v>375</v>
      </c>
      <c r="J106" s="151">
        <v>4</v>
      </c>
      <c r="K106" s="152">
        <v>1.3</v>
      </c>
      <c r="L106" s="314" t="s">
        <v>96</v>
      </c>
      <c r="M106" s="153">
        <f t="shared" si="9"/>
        <v>6400</v>
      </c>
      <c r="N106" s="315" t="s">
        <v>92</v>
      </c>
      <c r="O106" s="154">
        <f t="shared" si="7"/>
        <v>1</v>
      </c>
      <c r="Q106" s="155" t="str">
        <f t="shared" si="8"/>
        <v>Middenkader bouw en infra 23053 (Middenkaderfunctionaris Bouw)</v>
      </c>
    </row>
    <row r="107" spans="1:17" s="155" customFormat="1" ht="20.100000000000001" customHeight="1">
      <c r="A107" s="155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374</v>
      </c>
      <c r="F107" s="151">
        <v>25105</v>
      </c>
      <c r="G107" s="151"/>
      <c r="H107" s="151" t="s">
        <v>340</v>
      </c>
      <c r="I107" s="151" t="s">
        <v>376</v>
      </c>
      <c r="J107" s="151">
        <v>4</v>
      </c>
      <c r="K107" s="152">
        <v>1.3</v>
      </c>
      <c r="L107" s="314" t="s">
        <v>96</v>
      </c>
      <c r="M107" s="153">
        <f t="shared" si="9"/>
        <v>6400</v>
      </c>
      <c r="N107" s="315" t="s">
        <v>92</v>
      </c>
      <c r="O107" s="154">
        <f t="shared" si="7"/>
        <v>1</v>
      </c>
      <c r="Q107" s="155" t="str">
        <f t="shared" si="8"/>
        <v>Middenkader bouw en infra 23053 (Middenkaderfunctionaris Infra)</v>
      </c>
    </row>
    <row r="108" spans="1:17" s="155" customFormat="1" ht="20.100000000000001" customHeight="1">
      <c r="A108" s="155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374</v>
      </c>
      <c r="F108" s="151">
        <v>25106</v>
      </c>
      <c r="G108" s="151"/>
      <c r="H108" s="151" t="s">
        <v>340</v>
      </c>
      <c r="I108" s="151" t="s">
        <v>377</v>
      </c>
      <c r="J108" s="151">
        <v>4</v>
      </c>
      <c r="K108" s="152">
        <v>1.3</v>
      </c>
      <c r="L108" s="314" t="s">
        <v>96</v>
      </c>
      <c r="M108" s="153">
        <f t="shared" si="9"/>
        <v>6400</v>
      </c>
      <c r="N108" s="315" t="s">
        <v>92</v>
      </c>
      <c r="O108" s="154">
        <f t="shared" si="7"/>
        <v>1</v>
      </c>
      <c r="Q108" s="155" t="str">
        <f t="shared" si="8"/>
        <v>Middenkader bouw en infra 23053 (Middenkaderfunctionaris Landmeetkunde)</v>
      </c>
    </row>
    <row r="109" spans="1:17" s="155" customFormat="1" ht="20.100000000000001" customHeight="1">
      <c r="A109" s="155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374</v>
      </c>
      <c r="F109" s="151">
        <v>25107</v>
      </c>
      <c r="G109" s="151"/>
      <c r="H109" s="151" t="s">
        <v>340</v>
      </c>
      <c r="I109" s="151" t="s">
        <v>378</v>
      </c>
      <c r="J109" s="151">
        <v>4</v>
      </c>
      <c r="K109" s="152">
        <v>1.3</v>
      </c>
      <c r="L109" s="314" t="s">
        <v>96</v>
      </c>
      <c r="M109" s="153">
        <f t="shared" si="9"/>
        <v>6400</v>
      </c>
      <c r="N109" s="315" t="s">
        <v>92</v>
      </c>
      <c r="O109" s="154">
        <f t="shared" si="7"/>
        <v>1</v>
      </c>
      <c r="Q109" s="155" t="str">
        <f t="shared" si="8"/>
        <v>Middenkader bouw en infra 23053 (Middenkaderfunctionaris Restauratie)</v>
      </c>
    </row>
    <row r="110" spans="1:17" s="155" customFormat="1" ht="20.100000000000001" customHeight="1">
      <c r="A110" s="155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374</v>
      </c>
      <c r="F110" s="151">
        <v>25108</v>
      </c>
      <c r="G110" s="151"/>
      <c r="H110" s="151" t="s">
        <v>340</v>
      </c>
      <c r="I110" s="151" t="s">
        <v>379</v>
      </c>
      <c r="J110" s="151">
        <v>4</v>
      </c>
      <c r="K110" s="152">
        <v>1.3</v>
      </c>
      <c r="L110" s="314" t="s">
        <v>96</v>
      </c>
      <c r="M110" s="153">
        <f t="shared" si="9"/>
        <v>6400</v>
      </c>
      <c r="N110" s="315" t="s">
        <v>92</v>
      </c>
      <c r="O110" s="154">
        <f t="shared" si="7"/>
        <v>1</v>
      </c>
      <c r="Q110" s="155" t="str">
        <f t="shared" si="8"/>
        <v>Middenkader bouw en infra 23053 (Middenkaderfunctionaris Verkeer en Stedenbouw)</v>
      </c>
    </row>
    <row r="111" spans="1:17" s="155" customFormat="1" ht="20.100000000000001" customHeight="1">
      <c r="A111" s="155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380</v>
      </c>
      <c r="F111" s="151">
        <v>25109</v>
      </c>
      <c r="G111" s="151"/>
      <c r="H111" s="151" t="s">
        <v>340</v>
      </c>
      <c r="I111" s="151" t="s">
        <v>381</v>
      </c>
      <c r="J111" s="151">
        <v>3</v>
      </c>
      <c r="K111" s="152">
        <v>1.3</v>
      </c>
      <c r="L111" s="314" t="s">
        <v>94</v>
      </c>
      <c r="M111" s="153">
        <f t="shared" si="9"/>
        <v>4800</v>
      </c>
      <c r="N111" s="315" t="s">
        <v>92</v>
      </c>
      <c r="O111" s="154">
        <f t="shared" si="7"/>
        <v>1</v>
      </c>
      <c r="Q111" s="155" t="str">
        <f t="shared" si="8"/>
        <v>Natuursteenbewerken 23054 (Allround natuursteenbewerker)</v>
      </c>
    </row>
    <row r="112" spans="1:17" s="155" customFormat="1" ht="20.100000000000001" customHeight="1">
      <c r="A112" s="155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380</v>
      </c>
      <c r="F112" s="151">
        <v>25111</v>
      </c>
      <c r="G112" s="151"/>
      <c r="H112" s="151" t="s">
        <v>340</v>
      </c>
      <c r="I112" s="151" t="s">
        <v>382</v>
      </c>
      <c r="J112" s="151">
        <v>2</v>
      </c>
      <c r="K112" s="152">
        <v>1.3</v>
      </c>
      <c r="L112" s="314" t="s">
        <v>91</v>
      </c>
      <c r="M112" s="153">
        <f t="shared" si="9"/>
        <v>3200</v>
      </c>
      <c r="N112" s="315" t="s">
        <v>92</v>
      </c>
      <c r="O112" s="154">
        <f t="shared" si="7"/>
        <v>1</v>
      </c>
      <c r="Q112" s="155" t="str">
        <f t="shared" si="8"/>
        <v>Natuursteenbewerken 23054 (Natuursteenbewerker machinaal)</v>
      </c>
    </row>
    <row r="113" spans="1:17" s="155" customFormat="1" ht="20.100000000000001" customHeight="1">
      <c r="A113" s="155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380</v>
      </c>
      <c r="F113" s="151">
        <v>25113</v>
      </c>
      <c r="G113" s="151"/>
      <c r="H113" s="151" t="s">
        <v>340</v>
      </c>
      <c r="I113" s="158" t="s">
        <v>383</v>
      </c>
      <c r="J113" s="151">
        <v>2</v>
      </c>
      <c r="K113" s="152">
        <v>1.3</v>
      </c>
      <c r="L113" s="314" t="s">
        <v>91</v>
      </c>
      <c r="M113" s="153">
        <f t="shared" si="9"/>
        <v>3200</v>
      </c>
      <c r="N113" s="315" t="s">
        <v>92</v>
      </c>
      <c r="O113" s="154">
        <f t="shared" si="7"/>
        <v>1</v>
      </c>
      <c r="Q113" s="155" t="str">
        <f t="shared" si="8"/>
        <v>Natuursteenbewerken 23054 (Natuursteenbewerker ambachtelijk)</v>
      </c>
    </row>
    <row r="114" spans="1:17" s="155" customFormat="1" ht="20.100000000000001" customHeight="1">
      <c r="A114" s="155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384</v>
      </c>
      <c r="F114" s="151">
        <v>25114</v>
      </c>
      <c r="G114" s="151"/>
      <c r="H114" s="151" t="s">
        <v>340</v>
      </c>
      <c r="I114" s="151" t="s">
        <v>385</v>
      </c>
      <c r="J114" s="151">
        <v>3</v>
      </c>
      <c r="K114" s="152">
        <v>1.4</v>
      </c>
      <c r="L114" s="314" t="s">
        <v>94</v>
      </c>
      <c r="M114" s="153">
        <f t="shared" si="9"/>
        <v>4800</v>
      </c>
      <c r="N114" s="315" t="s">
        <v>92</v>
      </c>
      <c r="O114" s="154">
        <f t="shared" si="7"/>
        <v>1</v>
      </c>
      <c r="Q114" s="155" t="str">
        <f t="shared" si="8"/>
        <v>Slopen 23055 (Allround sloper)</v>
      </c>
    </row>
    <row r="115" spans="1:17" s="155" customFormat="1" ht="20.100000000000001" customHeight="1">
      <c r="A115" s="155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384</v>
      </c>
      <c r="F115" s="151">
        <v>25115</v>
      </c>
      <c r="G115" s="151"/>
      <c r="H115" s="151" t="s">
        <v>340</v>
      </c>
      <c r="I115" s="151" t="s">
        <v>386</v>
      </c>
      <c r="J115" s="151">
        <v>2</v>
      </c>
      <c r="K115" s="152">
        <v>1.4</v>
      </c>
      <c r="L115" s="314" t="s">
        <v>91</v>
      </c>
      <c r="M115" s="153">
        <f t="shared" si="9"/>
        <v>3200</v>
      </c>
      <c r="N115" s="315" t="s">
        <v>92</v>
      </c>
      <c r="O115" s="154">
        <f t="shared" si="7"/>
        <v>1</v>
      </c>
      <c r="Q115" s="155" t="str">
        <f t="shared" si="8"/>
        <v>Slopen 23055 (Sloper)</v>
      </c>
    </row>
    <row r="116" spans="1:17" s="155" customFormat="1" ht="20.100000000000001" customHeight="1">
      <c r="A116" s="155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387</v>
      </c>
      <c r="F116" s="151">
        <v>25116</v>
      </c>
      <c r="G116" s="151"/>
      <c r="H116" s="151" t="s">
        <v>340</v>
      </c>
      <c r="I116" s="151" t="s">
        <v>388</v>
      </c>
      <c r="J116" s="151">
        <v>3</v>
      </c>
      <c r="K116" s="152">
        <v>1.3</v>
      </c>
      <c r="L116" s="314" t="s">
        <v>94</v>
      </c>
      <c r="M116" s="153">
        <f t="shared" si="9"/>
        <v>4800</v>
      </c>
      <c r="N116" s="315" t="s">
        <v>92</v>
      </c>
      <c r="O116" s="154">
        <f t="shared" si="7"/>
        <v>1</v>
      </c>
      <c r="Q116" s="155" t="str">
        <f t="shared" si="8"/>
        <v>Tegelzetten 23056 (Allround tegelzetter)</v>
      </c>
    </row>
    <row r="117" spans="1:17" s="155" customFormat="1" ht="20.100000000000001" customHeight="1">
      <c r="A117" s="155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387</v>
      </c>
      <c r="F117" s="151">
        <v>25117</v>
      </c>
      <c r="G117" s="151"/>
      <c r="H117" s="151" t="s">
        <v>340</v>
      </c>
      <c r="I117" s="151" t="s">
        <v>389</v>
      </c>
      <c r="J117" s="151">
        <v>2</v>
      </c>
      <c r="K117" s="152">
        <v>1.3</v>
      </c>
      <c r="L117" s="314" t="s">
        <v>91</v>
      </c>
      <c r="M117" s="153">
        <f t="shared" si="9"/>
        <v>3200</v>
      </c>
      <c r="N117" s="315" t="s">
        <v>92</v>
      </c>
      <c r="O117" s="154">
        <f t="shared" si="7"/>
        <v>1</v>
      </c>
      <c r="Q117" s="155" t="str">
        <f t="shared" si="8"/>
        <v>Tegelzetten 23056 (Tegelzetter)</v>
      </c>
    </row>
    <row r="118" spans="1:17" s="155" customFormat="1" ht="20.100000000000001" customHeight="1">
      <c r="A118" s="155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390</v>
      </c>
      <c r="F118" s="151">
        <v>25118</v>
      </c>
      <c r="G118" s="151"/>
      <c r="H118" s="151" t="s">
        <v>340</v>
      </c>
      <c r="I118" s="151" t="s">
        <v>391</v>
      </c>
      <c r="J118" s="151">
        <v>3</v>
      </c>
      <c r="K118" s="152">
        <v>1.3</v>
      </c>
      <c r="L118" s="314" t="s">
        <v>94</v>
      </c>
      <c r="M118" s="153">
        <f t="shared" si="9"/>
        <v>4800</v>
      </c>
      <c r="N118" s="315" t="s">
        <v>92</v>
      </c>
      <c r="O118" s="154">
        <f t="shared" si="7"/>
        <v>1</v>
      </c>
      <c r="Q118" s="155" t="str">
        <f t="shared" si="8"/>
        <v>Timmeren 23057 (Allround timmerman)</v>
      </c>
    </row>
    <row r="119" spans="1:17" s="155" customFormat="1" ht="20.100000000000001" customHeight="1">
      <c r="A119" s="155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392</v>
      </c>
      <c r="F119" s="151">
        <v>25119</v>
      </c>
      <c r="G119" s="151"/>
      <c r="H119" s="151" t="s">
        <v>340</v>
      </c>
      <c r="I119" s="151" t="s">
        <v>393</v>
      </c>
      <c r="J119" s="151">
        <v>4</v>
      </c>
      <c r="K119" s="152">
        <v>1.3</v>
      </c>
      <c r="L119" s="314" t="s">
        <v>96</v>
      </c>
      <c r="M119" s="153">
        <f t="shared" si="9"/>
        <v>6400</v>
      </c>
      <c r="N119" s="315" t="s">
        <v>92</v>
      </c>
      <c r="O119" s="154">
        <f t="shared" si="7"/>
        <v>1</v>
      </c>
      <c r="Q119" s="155" t="str">
        <f t="shared" si="8"/>
        <v>Werkvoorbereiden/uitvoeren 23058 (Uitvoerder bouw/infra)</v>
      </c>
    </row>
    <row r="120" spans="1:17" s="155" customFormat="1" ht="20.100000000000001" customHeight="1">
      <c r="A120" s="155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392</v>
      </c>
      <c r="F120" s="151">
        <v>25120</v>
      </c>
      <c r="G120" s="151"/>
      <c r="H120" s="151" t="s">
        <v>340</v>
      </c>
      <c r="I120" s="151" t="s">
        <v>394</v>
      </c>
      <c r="J120" s="151">
        <v>4</v>
      </c>
      <c r="K120" s="152">
        <v>1.3</v>
      </c>
      <c r="L120" s="314" t="s">
        <v>96</v>
      </c>
      <c r="M120" s="153">
        <f t="shared" si="9"/>
        <v>6400</v>
      </c>
      <c r="N120" s="315" t="s">
        <v>92</v>
      </c>
      <c r="O120" s="154">
        <f t="shared" si="7"/>
        <v>1</v>
      </c>
      <c r="Q120" s="155" t="str">
        <f t="shared" si="8"/>
        <v>Werkvoorbereiden/uitvoeren 23058 (Uitvoerder gespecialiseerde aannemerij)</v>
      </c>
    </row>
    <row r="121" spans="1:17" s="155" customFormat="1" ht="20.100000000000001" customHeight="1">
      <c r="A121" s="155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392</v>
      </c>
      <c r="F121" s="151">
        <v>25121</v>
      </c>
      <c r="G121" s="151"/>
      <c r="H121" s="151" t="s">
        <v>340</v>
      </c>
      <c r="I121" s="151" t="s">
        <v>395</v>
      </c>
      <c r="J121" s="151">
        <v>4</v>
      </c>
      <c r="K121" s="152">
        <v>1.3</v>
      </c>
      <c r="L121" s="314" t="s">
        <v>96</v>
      </c>
      <c r="M121" s="153">
        <f t="shared" si="9"/>
        <v>6400</v>
      </c>
      <c r="N121" s="315" t="s">
        <v>92</v>
      </c>
      <c r="O121" s="154">
        <f t="shared" si="7"/>
        <v>1</v>
      </c>
      <c r="Q121" s="155" t="str">
        <f t="shared" si="8"/>
        <v>Werkvoorbereiden/uitvoeren 23058 (Uitvoerder hijswerk)</v>
      </c>
    </row>
    <row r="122" spans="1:17" s="155" customFormat="1" ht="20.100000000000001" customHeight="1">
      <c r="A122" s="155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392</v>
      </c>
      <c r="F122" s="151">
        <v>25122</v>
      </c>
      <c r="G122" s="151"/>
      <c r="H122" s="151" t="s">
        <v>340</v>
      </c>
      <c r="I122" s="151" t="s">
        <v>396</v>
      </c>
      <c r="J122" s="151">
        <v>4</v>
      </c>
      <c r="K122" s="152">
        <v>1.3</v>
      </c>
      <c r="L122" s="314" t="s">
        <v>96</v>
      </c>
      <c r="M122" s="153">
        <f t="shared" si="9"/>
        <v>6400</v>
      </c>
      <c r="N122" s="315" t="s">
        <v>92</v>
      </c>
      <c r="O122" s="154">
        <f t="shared" si="7"/>
        <v>1</v>
      </c>
      <c r="Q122" s="155" t="str">
        <f t="shared" si="8"/>
        <v>Werkvoorbereiden/uitvoeren 23058 (Werkvoorbereider fabricage)</v>
      </c>
    </row>
    <row r="123" spans="1:17" s="155" customFormat="1" ht="20.100000000000001" customHeight="1">
      <c r="A123" s="155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392</v>
      </c>
      <c r="F123" s="151">
        <v>25123</v>
      </c>
      <c r="G123" s="151"/>
      <c r="H123" s="151" t="s">
        <v>340</v>
      </c>
      <c r="I123" s="151" t="s">
        <v>397</v>
      </c>
      <c r="J123" s="151">
        <v>4</v>
      </c>
      <c r="K123" s="152">
        <v>1.3</v>
      </c>
      <c r="L123" s="314" t="s">
        <v>96</v>
      </c>
      <c r="M123" s="153">
        <f t="shared" si="9"/>
        <v>6400</v>
      </c>
      <c r="N123" s="315" t="s">
        <v>92</v>
      </c>
      <c r="O123" s="154">
        <f t="shared" si="7"/>
        <v>1</v>
      </c>
      <c r="Q123" s="155" t="str">
        <f t="shared" si="8"/>
        <v>Werkvoorbereiden/uitvoeren 23058 (Werkvoorbereider gespecialiseerde aannemerij)</v>
      </c>
    </row>
    <row r="124" spans="1:17" s="155" customFormat="1" ht="20.100000000000001" customHeight="1">
      <c r="A124" s="155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392</v>
      </c>
      <c r="F124" s="151">
        <v>25124</v>
      </c>
      <c r="G124" s="151"/>
      <c r="H124" s="151" t="s">
        <v>340</v>
      </c>
      <c r="I124" s="151" t="s">
        <v>398</v>
      </c>
      <c r="J124" s="151">
        <v>4</v>
      </c>
      <c r="K124" s="152">
        <v>1.3</v>
      </c>
      <c r="L124" s="314" t="s">
        <v>96</v>
      </c>
      <c r="M124" s="153">
        <f t="shared" si="9"/>
        <v>6400</v>
      </c>
      <c r="N124" s="315" t="s">
        <v>92</v>
      </c>
      <c r="O124" s="154">
        <f t="shared" si="7"/>
        <v>1</v>
      </c>
      <c r="Q124" s="155" t="str">
        <f t="shared" si="8"/>
        <v>Werkvoorbereiden/uitvoeren 23058 (Werkvoorbereider installaties)</v>
      </c>
    </row>
    <row r="125" spans="1:17" s="155" customFormat="1" ht="20.100000000000001" customHeight="1">
      <c r="A125" s="155">
        <f t="shared" si="5"/>
        <v>25125</v>
      </c>
      <c r="B125" s="148" t="str">
        <f t="shared" si="6"/>
        <v xml:space="preserve"> 7900</v>
      </c>
      <c r="C125" s="149">
        <v>23048</v>
      </c>
      <c r="D125" s="157"/>
      <c r="E125" s="151" t="s">
        <v>350</v>
      </c>
      <c r="F125" s="151">
        <v>25125</v>
      </c>
      <c r="G125" s="151"/>
      <c r="H125" s="151" t="s">
        <v>340</v>
      </c>
      <c r="I125" s="151" t="s">
        <v>399</v>
      </c>
      <c r="J125" s="151">
        <v>2</v>
      </c>
      <c r="K125" s="152">
        <v>1.3</v>
      </c>
      <c r="L125" s="314" t="s">
        <v>91</v>
      </c>
      <c r="M125" s="153">
        <f t="shared" si="9"/>
        <v>3200</v>
      </c>
      <c r="N125" s="315" t="s">
        <v>92</v>
      </c>
      <c r="O125" s="154">
        <f t="shared" si="7"/>
        <v>1</v>
      </c>
      <c r="Q125" s="155" t="str">
        <f t="shared" si="8"/>
        <v>Betontimmeren 23048 (Betontimmerman)</v>
      </c>
    </row>
    <row r="126" spans="1:17" s="155" customFormat="1" ht="20.100000000000001" customHeight="1">
      <c r="A126" s="155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400</v>
      </c>
      <c r="F126" s="151">
        <v>25126</v>
      </c>
      <c r="G126" s="151"/>
      <c r="H126" s="151" t="s">
        <v>340</v>
      </c>
      <c r="I126" s="151" t="s">
        <v>401</v>
      </c>
      <c r="J126" s="151">
        <v>3</v>
      </c>
      <c r="K126" s="152">
        <v>1.3</v>
      </c>
      <c r="L126" s="314" t="s">
        <v>94</v>
      </c>
      <c r="M126" s="153">
        <f t="shared" si="9"/>
        <v>4800</v>
      </c>
      <c r="N126" s="315" t="s">
        <v>92</v>
      </c>
      <c r="O126" s="154">
        <f t="shared" si="7"/>
        <v>1</v>
      </c>
      <c r="Q126" s="155" t="str">
        <f t="shared" si="8"/>
        <v>Steigerbouw 23060 (Eerste monteur steigerbouw)</v>
      </c>
    </row>
    <row r="127" spans="1:17" s="155" customFormat="1" ht="20.100000000000001" customHeight="1">
      <c r="A127" s="155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400</v>
      </c>
      <c r="F127" s="151">
        <v>25127</v>
      </c>
      <c r="G127" s="151"/>
      <c r="H127" s="151" t="s">
        <v>340</v>
      </c>
      <c r="I127" s="151" t="s">
        <v>402</v>
      </c>
      <c r="J127" s="151">
        <v>2</v>
      </c>
      <c r="K127" s="152">
        <v>1.3</v>
      </c>
      <c r="L127" s="314" t="s">
        <v>91</v>
      </c>
      <c r="M127" s="153">
        <f t="shared" si="9"/>
        <v>3200</v>
      </c>
      <c r="N127" s="315" t="s">
        <v>92</v>
      </c>
      <c r="O127" s="154">
        <f t="shared" si="7"/>
        <v>1</v>
      </c>
      <c r="Q127" s="155" t="str">
        <f t="shared" si="8"/>
        <v>Steigerbouw 23060 (Monteur steigerbouw)</v>
      </c>
    </row>
    <row r="128" spans="1:17" s="155" customFormat="1" ht="20.100000000000001" customHeight="1">
      <c r="A128" s="155">
        <f t="shared" si="5"/>
        <v>25128</v>
      </c>
      <c r="B128" s="148" t="str">
        <f t="shared" si="6"/>
        <v xml:space="preserve"> 7900</v>
      </c>
      <c r="C128" s="149">
        <v>23057</v>
      </c>
      <c r="D128" s="157"/>
      <c r="E128" s="151" t="s">
        <v>390</v>
      </c>
      <c r="F128" s="151">
        <v>25128</v>
      </c>
      <c r="G128" s="151"/>
      <c r="H128" s="151" t="s">
        <v>340</v>
      </c>
      <c r="I128" s="151" t="s">
        <v>403</v>
      </c>
      <c r="J128" s="151">
        <v>2</v>
      </c>
      <c r="K128" s="152">
        <v>1.3</v>
      </c>
      <c r="L128" s="314" t="s">
        <v>91</v>
      </c>
      <c r="M128" s="153">
        <f t="shared" si="9"/>
        <v>3200</v>
      </c>
      <c r="N128" s="315" t="s">
        <v>92</v>
      </c>
      <c r="O128" s="154">
        <f t="shared" si="7"/>
        <v>1</v>
      </c>
      <c r="Q128" s="155" t="str">
        <f t="shared" si="8"/>
        <v>Timmeren 23057 (Timmerman)</v>
      </c>
    </row>
    <row r="129" spans="1:17" s="155" customFormat="1" ht="20.100000000000001" customHeight="1">
      <c r="A129" s="155">
        <f t="shared" si="5"/>
        <v>25129</v>
      </c>
      <c r="B129" s="148" t="str">
        <f t="shared" si="6"/>
        <v xml:space="preserve"> 7900</v>
      </c>
      <c r="C129" s="159">
        <v>23196</v>
      </c>
      <c r="D129" s="150">
        <v>1.3</v>
      </c>
      <c r="E129" s="151" t="s">
        <v>404</v>
      </c>
      <c r="F129" s="151">
        <v>25129</v>
      </c>
      <c r="G129" s="151"/>
      <c r="H129" s="151" t="s">
        <v>340</v>
      </c>
      <c r="I129" s="151" t="s">
        <v>405</v>
      </c>
      <c r="J129" s="151">
        <v>2</v>
      </c>
      <c r="K129" s="152">
        <v>1.3</v>
      </c>
      <c r="L129" s="314" t="s">
        <v>91</v>
      </c>
      <c r="M129" s="153">
        <f t="shared" si="9"/>
        <v>3200</v>
      </c>
      <c r="N129" s="315" t="s">
        <v>92</v>
      </c>
      <c r="O129" s="154">
        <f t="shared" si="7"/>
        <v>1</v>
      </c>
      <c r="Q129" s="155" t="str">
        <f t="shared" si="8"/>
        <v>Voegen / gevelbehandelen 23196 (Gevelbehandelaar voegbedrijf)</v>
      </c>
    </row>
    <row r="130" spans="1:17" s="155" customFormat="1" ht="20.100000000000001" customHeight="1">
      <c r="A130" s="155">
        <f t="shared" si="5"/>
        <v>25130</v>
      </c>
      <c r="B130" s="148" t="str">
        <f t="shared" si="6"/>
        <v xml:space="preserve"> 7900</v>
      </c>
      <c r="C130" s="159">
        <v>23196</v>
      </c>
      <c r="D130" s="150"/>
      <c r="E130" s="151" t="s">
        <v>404</v>
      </c>
      <c r="F130" s="151">
        <v>25130</v>
      </c>
      <c r="G130" s="151"/>
      <c r="H130" s="151" t="s">
        <v>340</v>
      </c>
      <c r="I130" s="151" t="s">
        <v>406</v>
      </c>
      <c r="J130" s="151">
        <v>2</v>
      </c>
      <c r="K130" s="152">
        <v>1.3</v>
      </c>
      <c r="L130" s="314" t="s">
        <v>91</v>
      </c>
      <c r="M130" s="153">
        <f t="shared" si="9"/>
        <v>3200</v>
      </c>
      <c r="N130" s="315" t="s">
        <v>92</v>
      </c>
      <c r="O130" s="154">
        <f t="shared" si="7"/>
        <v>1</v>
      </c>
      <c r="Q130" s="155" t="str">
        <f t="shared" si="8"/>
        <v>Voegen / gevelbehandelen 23196 (Voeger)</v>
      </c>
    </row>
    <row r="131" spans="1:17" s="155" customFormat="1" ht="20.100000000000001" customHeight="1">
      <c r="A131" s="155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407</v>
      </c>
      <c r="F131" s="151">
        <v>25131</v>
      </c>
      <c r="G131" s="151"/>
      <c r="H131" s="151" t="s">
        <v>408</v>
      </c>
      <c r="I131" s="151" t="s">
        <v>409</v>
      </c>
      <c r="J131" s="151">
        <v>4</v>
      </c>
      <c r="K131" s="152">
        <v>1</v>
      </c>
      <c r="L131" s="314" t="s">
        <v>96</v>
      </c>
      <c r="M131" s="153">
        <f t="shared" si="9"/>
        <v>6400</v>
      </c>
      <c r="N131" s="315" t="s">
        <v>92</v>
      </c>
      <c r="O131" s="154">
        <f t="shared" ref="O131:O194" si="12">COUNTIF($F$3:$F$505,F131)</f>
        <v>1</v>
      </c>
      <c r="Q131" s="155" t="str">
        <f t="shared" ref="Q131:Q194" si="13">CONCATENATE(E131," ", C131," ","(",I131,")")</f>
        <v>Bibliotheken 23063 (Bibliotheekmedewerker)</v>
      </c>
    </row>
    <row r="132" spans="1:17" s="155" customFormat="1" ht="20.100000000000001" customHeight="1">
      <c r="A132" s="155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410</v>
      </c>
      <c r="F132" s="151">
        <v>25132</v>
      </c>
      <c r="G132" s="151"/>
      <c r="H132" s="151" t="s">
        <v>408</v>
      </c>
      <c r="I132" s="151" t="s">
        <v>411</v>
      </c>
      <c r="J132" s="151">
        <v>4</v>
      </c>
      <c r="K132" s="152">
        <v>1</v>
      </c>
      <c r="L132" s="314" t="s">
        <v>96</v>
      </c>
      <c r="M132" s="153">
        <f t="shared" ref="M132:M195" si="14">J132*1600</f>
        <v>6400</v>
      </c>
      <c r="N132" s="315" t="s">
        <v>92</v>
      </c>
      <c r="O132" s="154">
        <f t="shared" si="12"/>
        <v>1</v>
      </c>
      <c r="Q132" s="155" t="str">
        <f t="shared" si="13"/>
        <v>Commercie 23064 ((Junior) accountmanager)</v>
      </c>
    </row>
    <row r="133" spans="1:17" s="155" customFormat="1" ht="20.100000000000001" customHeight="1">
      <c r="A133" s="155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410</v>
      </c>
      <c r="F133" s="151">
        <v>25133</v>
      </c>
      <c r="G133" s="151"/>
      <c r="H133" s="151" t="s">
        <v>408</v>
      </c>
      <c r="I133" s="151" t="s">
        <v>412</v>
      </c>
      <c r="J133" s="151">
        <v>4</v>
      </c>
      <c r="K133" s="152">
        <v>1.1000000000000001</v>
      </c>
      <c r="L133" s="314" t="s">
        <v>96</v>
      </c>
      <c r="M133" s="153">
        <f t="shared" si="14"/>
        <v>6400</v>
      </c>
      <c r="N133" s="315" t="s">
        <v>92</v>
      </c>
      <c r="O133" s="154">
        <f t="shared" si="12"/>
        <v>1</v>
      </c>
      <c r="Q133" s="155" t="str">
        <f t="shared" si="13"/>
        <v>Commercie 23064 (Assistent-manager internationale handel)</v>
      </c>
    </row>
    <row r="134" spans="1:17" s="155" customFormat="1" ht="20.100000000000001" customHeight="1">
      <c r="A134" s="155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410</v>
      </c>
      <c r="F134" s="151">
        <v>25134</v>
      </c>
      <c r="G134" s="151"/>
      <c r="H134" s="151" t="s">
        <v>408</v>
      </c>
      <c r="I134" s="151" t="s">
        <v>413</v>
      </c>
      <c r="J134" s="151">
        <v>3</v>
      </c>
      <c r="K134" s="152">
        <v>1</v>
      </c>
      <c r="L134" s="314" t="s">
        <v>94</v>
      </c>
      <c r="M134" s="153">
        <f t="shared" si="14"/>
        <v>4800</v>
      </c>
      <c r="N134" s="315" t="s">
        <v>92</v>
      </c>
      <c r="O134" s="154">
        <f t="shared" si="12"/>
        <v>1</v>
      </c>
      <c r="Q134" s="155" t="str">
        <f t="shared" si="13"/>
        <v>Commercie 23064 (Commercieel medewerker)</v>
      </c>
    </row>
    <row r="135" spans="1:17" s="155" customFormat="1" ht="20.100000000000001" customHeight="1">
      <c r="A135" s="155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410</v>
      </c>
      <c r="F135" s="151">
        <v>25135</v>
      </c>
      <c r="G135" s="151"/>
      <c r="H135" s="151" t="s">
        <v>408</v>
      </c>
      <c r="I135" s="151" t="s">
        <v>414</v>
      </c>
      <c r="J135" s="151">
        <v>3</v>
      </c>
      <c r="K135" s="152">
        <v>1</v>
      </c>
      <c r="L135" s="314" t="s">
        <v>94</v>
      </c>
      <c r="M135" s="153">
        <f t="shared" si="14"/>
        <v>4800</v>
      </c>
      <c r="N135" s="315" t="s">
        <v>92</v>
      </c>
      <c r="O135" s="154">
        <f t="shared" si="12"/>
        <v>1</v>
      </c>
      <c r="Q135" s="155" t="str">
        <f t="shared" si="13"/>
        <v>Commercie 23064 (Contactcenter medewerker)</v>
      </c>
    </row>
    <row r="136" spans="1:17" s="155" customFormat="1" ht="20.100000000000001" customHeight="1">
      <c r="A136" s="155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410</v>
      </c>
      <c r="F136" s="151">
        <v>25136</v>
      </c>
      <c r="G136" s="151"/>
      <c r="H136" s="151" t="s">
        <v>408</v>
      </c>
      <c r="I136" s="151" t="s">
        <v>415</v>
      </c>
      <c r="J136" s="151">
        <v>4</v>
      </c>
      <c r="K136" s="152">
        <v>1</v>
      </c>
      <c r="L136" s="314" t="s">
        <v>96</v>
      </c>
      <c r="M136" s="153">
        <f t="shared" si="14"/>
        <v>6400</v>
      </c>
      <c r="N136" s="315" t="s">
        <v>92</v>
      </c>
      <c r="O136" s="154">
        <f t="shared" si="12"/>
        <v>1</v>
      </c>
      <c r="Q136" s="155" t="str">
        <f t="shared" si="13"/>
        <v>Commercie 23064 (Intercedent)</v>
      </c>
    </row>
    <row r="137" spans="1:17" s="155" customFormat="1" ht="20.100000000000001" customHeight="1">
      <c r="A137" s="155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410</v>
      </c>
      <c r="F137" s="151">
        <v>25137</v>
      </c>
      <c r="G137" s="151"/>
      <c r="H137" s="151" t="s">
        <v>408</v>
      </c>
      <c r="I137" s="151" t="s">
        <v>416</v>
      </c>
      <c r="J137" s="151">
        <v>4</v>
      </c>
      <c r="K137" s="152">
        <v>1.1000000000000001</v>
      </c>
      <c r="L137" s="314" t="s">
        <v>96</v>
      </c>
      <c r="M137" s="153">
        <f t="shared" si="14"/>
        <v>6400</v>
      </c>
      <c r="N137" s="315" t="s">
        <v>92</v>
      </c>
      <c r="O137" s="154">
        <f t="shared" si="12"/>
        <v>1</v>
      </c>
      <c r="Q137" s="155" t="str">
        <f t="shared" si="13"/>
        <v>Commercie 23064 (Vestigingsmanager groothandel)</v>
      </c>
    </row>
    <row r="138" spans="1:17" s="155" customFormat="1" ht="20.100000000000001" customHeight="1">
      <c r="A138" s="155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417</v>
      </c>
      <c r="F138" s="151">
        <v>25138</v>
      </c>
      <c r="G138" s="151"/>
      <c r="H138" s="151" t="s">
        <v>408</v>
      </c>
      <c r="I138" s="151" t="s">
        <v>418</v>
      </c>
      <c r="J138" s="151">
        <v>4</v>
      </c>
      <c r="K138" s="152">
        <v>1</v>
      </c>
      <c r="L138" s="314" t="s">
        <v>96</v>
      </c>
      <c r="M138" s="153">
        <f t="shared" si="14"/>
        <v>6400</v>
      </c>
      <c r="N138" s="315" t="s">
        <v>92</v>
      </c>
      <c r="O138" s="154">
        <f t="shared" si="12"/>
        <v>1</v>
      </c>
      <c r="Q138" s="155" t="str">
        <f t="shared" si="13"/>
        <v>Financieel administratieve beroepen 23065 (Bedrijfsadministrateur)</v>
      </c>
    </row>
    <row r="139" spans="1:17" s="155" customFormat="1" ht="20.100000000000001" customHeight="1">
      <c r="A139" s="155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417</v>
      </c>
      <c r="F139" s="151">
        <v>25139</v>
      </c>
      <c r="G139" s="151"/>
      <c r="H139" s="151" t="s">
        <v>408</v>
      </c>
      <c r="I139" s="151" t="s">
        <v>419</v>
      </c>
      <c r="J139" s="151">
        <v>3</v>
      </c>
      <c r="K139" s="152">
        <v>1</v>
      </c>
      <c r="L139" s="314" t="s">
        <v>94</v>
      </c>
      <c r="M139" s="153">
        <f t="shared" si="14"/>
        <v>4800</v>
      </c>
      <c r="N139" s="315" t="s">
        <v>92</v>
      </c>
      <c r="O139" s="154">
        <f t="shared" si="12"/>
        <v>1</v>
      </c>
      <c r="Q139" s="155" t="str">
        <f t="shared" si="13"/>
        <v>Financieel administratieve beroepen 23065 (Financieel administratief medewerker)</v>
      </c>
    </row>
    <row r="140" spans="1:17" s="155" customFormat="1" ht="20.100000000000001" customHeight="1">
      <c r="A140" s="155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417</v>
      </c>
      <c r="F140" s="151">
        <v>25140</v>
      </c>
      <c r="G140" s="151"/>
      <c r="H140" s="151" t="s">
        <v>408</v>
      </c>
      <c r="I140" s="151" t="s">
        <v>420</v>
      </c>
      <c r="J140" s="151">
        <v>4</v>
      </c>
      <c r="K140" s="152">
        <v>1</v>
      </c>
      <c r="L140" s="314" t="s">
        <v>96</v>
      </c>
      <c r="M140" s="153">
        <f t="shared" si="14"/>
        <v>6400</v>
      </c>
      <c r="N140" s="315" t="s">
        <v>92</v>
      </c>
      <c r="O140" s="154">
        <f t="shared" si="12"/>
        <v>1</v>
      </c>
      <c r="Q140" s="155" t="str">
        <f t="shared" si="13"/>
        <v>Financieel administratieve beroepen 23065 (Junior assistent-accountant)</v>
      </c>
    </row>
    <row r="141" spans="1:17" s="155" customFormat="1" ht="20.100000000000001" customHeight="1">
      <c r="A141" s="155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421</v>
      </c>
      <c r="F141" s="151">
        <v>25141</v>
      </c>
      <c r="G141" s="151"/>
      <c r="H141" s="151" t="s">
        <v>408</v>
      </c>
      <c r="I141" s="151" t="s">
        <v>422</v>
      </c>
      <c r="J141" s="151">
        <v>4</v>
      </c>
      <c r="K141" s="152">
        <v>1</v>
      </c>
      <c r="L141" s="314" t="s">
        <v>96</v>
      </c>
      <c r="M141" s="153">
        <f t="shared" si="14"/>
        <v>6400</v>
      </c>
      <c r="N141" s="315" t="s">
        <v>92</v>
      </c>
      <c r="O141" s="154">
        <f t="shared" si="12"/>
        <v>1</v>
      </c>
      <c r="Q141" s="155" t="str">
        <f t="shared" si="13"/>
        <v>Financiële dienstverlening 23190 (Adviseur Bancaire Diensten)</v>
      </c>
    </row>
    <row r="142" spans="1:17" s="155" customFormat="1" ht="20.100000000000001" customHeight="1">
      <c r="A142" s="155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421</v>
      </c>
      <c r="F142" s="151">
        <v>25142</v>
      </c>
      <c r="G142" s="151"/>
      <c r="H142" s="151" t="s">
        <v>408</v>
      </c>
      <c r="I142" s="151" t="s">
        <v>423</v>
      </c>
      <c r="J142" s="151">
        <v>4</v>
      </c>
      <c r="K142" s="152">
        <v>1</v>
      </c>
      <c r="L142" s="314" t="s">
        <v>96</v>
      </c>
      <c r="M142" s="153">
        <f t="shared" si="14"/>
        <v>6400</v>
      </c>
      <c r="N142" s="315" t="s">
        <v>92</v>
      </c>
      <c r="O142" s="154">
        <f t="shared" si="12"/>
        <v>1</v>
      </c>
      <c r="Q142" s="155" t="str">
        <f t="shared" si="13"/>
        <v>Financiële dienstverlening 23190 (Adviseur Inkomensverzekeringen)</v>
      </c>
    </row>
    <row r="143" spans="1:17" s="155" customFormat="1" ht="20.100000000000001" customHeight="1">
      <c r="A143" s="155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421</v>
      </c>
      <c r="F143" s="151">
        <v>25143</v>
      </c>
      <c r="G143" s="151"/>
      <c r="H143" s="151" t="s">
        <v>408</v>
      </c>
      <c r="I143" s="151" t="s">
        <v>424</v>
      </c>
      <c r="J143" s="151">
        <v>4</v>
      </c>
      <c r="K143" s="152">
        <v>1</v>
      </c>
      <c r="L143" s="314" t="s">
        <v>96</v>
      </c>
      <c r="M143" s="153">
        <f t="shared" si="14"/>
        <v>6400</v>
      </c>
      <c r="N143" s="315" t="s">
        <v>92</v>
      </c>
      <c r="O143" s="154">
        <f t="shared" si="12"/>
        <v>1</v>
      </c>
      <c r="Q143" s="155" t="str">
        <f t="shared" si="13"/>
        <v>Financiële dienstverlening 23190 (Adviseur Schadeverzekeringen)</v>
      </c>
    </row>
    <row r="144" spans="1:17" s="155" customFormat="1" ht="20.100000000000001" customHeight="1">
      <c r="A144" s="155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421</v>
      </c>
      <c r="F144" s="151">
        <v>25144</v>
      </c>
      <c r="G144" s="151"/>
      <c r="H144" s="151" t="s">
        <v>408</v>
      </c>
      <c r="I144" s="151" t="s">
        <v>425</v>
      </c>
      <c r="J144" s="151">
        <v>4</v>
      </c>
      <c r="K144" s="152">
        <v>1</v>
      </c>
      <c r="L144" s="314" t="s">
        <v>96</v>
      </c>
      <c r="M144" s="153">
        <f t="shared" si="14"/>
        <v>6400</v>
      </c>
      <c r="N144" s="315" t="s">
        <v>92</v>
      </c>
      <c r="O144" s="154">
        <f t="shared" si="12"/>
        <v>1</v>
      </c>
      <c r="Q144" s="155" t="str">
        <f t="shared" si="13"/>
        <v>Financiële dienstverlening 23190 (Adviseur Vermogen)</v>
      </c>
    </row>
    <row r="145" spans="1:17" s="155" customFormat="1" ht="20.100000000000001" customHeight="1">
      <c r="A145" s="155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426</v>
      </c>
      <c r="F145" s="151">
        <v>25145</v>
      </c>
      <c r="G145" s="151"/>
      <c r="H145" s="151" t="s">
        <v>408</v>
      </c>
      <c r="I145" s="151" t="s">
        <v>427</v>
      </c>
      <c r="J145" s="151">
        <v>4</v>
      </c>
      <c r="K145" s="152">
        <v>1</v>
      </c>
      <c r="L145" s="314" t="s">
        <v>96</v>
      </c>
      <c r="M145" s="153">
        <f t="shared" si="14"/>
        <v>6400</v>
      </c>
      <c r="N145" s="315" t="s">
        <v>92</v>
      </c>
      <c r="O145" s="154">
        <f t="shared" si="12"/>
        <v>1</v>
      </c>
      <c r="Q145" s="155" t="str">
        <f t="shared" si="13"/>
        <v>Juridisch-administratieve beroepen 23066 (Juridisch-administratief dienstverlener)</v>
      </c>
    </row>
    <row r="146" spans="1:17" s="155" customFormat="1" ht="20.100000000000001" customHeight="1">
      <c r="A146" s="155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426</v>
      </c>
      <c r="F146" s="151">
        <v>25146</v>
      </c>
      <c r="G146" s="151"/>
      <c r="H146" s="151" t="s">
        <v>408</v>
      </c>
      <c r="I146" s="151" t="s">
        <v>428</v>
      </c>
      <c r="J146" s="151">
        <v>4</v>
      </c>
      <c r="K146" s="152">
        <v>1</v>
      </c>
      <c r="L146" s="314" t="s">
        <v>96</v>
      </c>
      <c r="M146" s="153">
        <f t="shared" si="14"/>
        <v>6400</v>
      </c>
      <c r="N146" s="315" t="s">
        <v>92</v>
      </c>
      <c r="O146" s="154">
        <f t="shared" si="12"/>
        <v>1</v>
      </c>
      <c r="Q146" s="155" t="str">
        <f t="shared" si="13"/>
        <v>Juridisch-administratieve beroepen 23066 (Medewerker human resource management (HRM))</v>
      </c>
    </row>
    <row r="147" spans="1:17" s="155" customFormat="1" ht="20.100000000000001" customHeight="1">
      <c r="A147" s="155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429</v>
      </c>
      <c r="F147" s="151">
        <v>25147</v>
      </c>
      <c r="G147" s="151"/>
      <c r="H147" s="151" t="s">
        <v>408</v>
      </c>
      <c r="I147" s="151" t="s">
        <v>430</v>
      </c>
      <c r="J147" s="151">
        <v>4</v>
      </c>
      <c r="K147" s="152">
        <v>1</v>
      </c>
      <c r="L147" s="314" t="s">
        <v>96</v>
      </c>
      <c r="M147" s="153">
        <f t="shared" si="14"/>
        <v>6400</v>
      </c>
      <c r="N147" s="315" t="s">
        <v>92</v>
      </c>
      <c r="O147" s="154">
        <f t="shared" si="12"/>
        <v>1</v>
      </c>
      <c r="Q147" s="155" t="str">
        <f t="shared" si="13"/>
        <v>Marketing, communicatie en evenementen 23067 (Medewerker evenementenorganisatie)</v>
      </c>
    </row>
    <row r="148" spans="1:17" s="155" customFormat="1" ht="20.100000000000001" customHeight="1">
      <c r="A148" s="155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429</v>
      </c>
      <c r="F148" s="151">
        <v>25148</v>
      </c>
      <c r="G148" s="151"/>
      <c r="H148" s="151" t="s">
        <v>408</v>
      </c>
      <c r="I148" s="151" t="s">
        <v>431</v>
      </c>
      <c r="J148" s="151">
        <v>4</v>
      </c>
      <c r="K148" s="152">
        <v>1</v>
      </c>
      <c r="L148" s="314" t="s">
        <v>96</v>
      </c>
      <c r="M148" s="153">
        <f t="shared" si="14"/>
        <v>6400</v>
      </c>
      <c r="N148" s="315" t="s">
        <v>92</v>
      </c>
      <c r="O148" s="154">
        <f t="shared" si="12"/>
        <v>1</v>
      </c>
      <c r="Q148" s="155" t="str">
        <f t="shared" si="13"/>
        <v>Marketing, communicatie en evenementen 23067 (Medewerker marketing en communicatie)</v>
      </c>
    </row>
    <row r="149" spans="1:17" s="155" customFormat="1" ht="20.100000000000001" customHeight="1">
      <c r="A149" s="155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432</v>
      </c>
      <c r="F149" s="151">
        <v>25149</v>
      </c>
      <c r="G149" s="151"/>
      <c r="H149" s="151" t="s">
        <v>408</v>
      </c>
      <c r="I149" s="151" t="s">
        <v>433</v>
      </c>
      <c r="J149" s="151">
        <v>2</v>
      </c>
      <c r="K149" s="152">
        <v>1</v>
      </c>
      <c r="L149" s="314" t="s">
        <v>91</v>
      </c>
      <c r="M149" s="153">
        <f t="shared" si="14"/>
        <v>3200</v>
      </c>
      <c r="N149" s="315" t="s">
        <v>92</v>
      </c>
      <c r="O149" s="154">
        <f t="shared" si="12"/>
        <v>1</v>
      </c>
      <c r="Q149" s="155" t="str">
        <f t="shared" si="13"/>
        <v>Ondersteunende administratieve beroepen 23068 (Medewerker (financiële) administratie)</v>
      </c>
    </row>
    <row r="150" spans="1:17" s="155" customFormat="1" ht="20.100000000000001" customHeight="1">
      <c r="A150" s="155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432</v>
      </c>
      <c r="F150" s="151">
        <v>25150</v>
      </c>
      <c r="G150" s="151"/>
      <c r="H150" s="151" t="s">
        <v>408</v>
      </c>
      <c r="I150" s="151" t="s">
        <v>434</v>
      </c>
      <c r="J150" s="151">
        <v>2</v>
      </c>
      <c r="K150" s="152">
        <v>1</v>
      </c>
      <c r="L150" s="314" t="s">
        <v>91</v>
      </c>
      <c r="M150" s="153">
        <f t="shared" si="14"/>
        <v>3200</v>
      </c>
      <c r="N150" s="315" t="s">
        <v>92</v>
      </c>
      <c r="O150" s="154">
        <f t="shared" si="12"/>
        <v>1</v>
      </c>
      <c r="Q150" s="155" t="str">
        <f t="shared" si="13"/>
        <v>Ondersteunende administratieve beroepen 23068 (Medewerker secretariaat en receptie)</v>
      </c>
    </row>
    <row r="151" spans="1:17" s="155" customFormat="1" ht="20.100000000000001" customHeight="1">
      <c r="A151" s="155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435</v>
      </c>
      <c r="F151" s="151">
        <v>25151</v>
      </c>
      <c r="G151" s="151"/>
      <c r="H151" s="151" t="s">
        <v>408</v>
      </c>
      <c r="I151" s="151" t="s">
        <v>436</v>
      </c>
      <c r="J151" s="151">
        <v>4</v>
      </c>
      <c r="K151" s="152">
        <v>1</v>
      </c>
      <c r="L151" s="314" t="s">
        <v>96</v>
      </c>
      <c r="M151" s="153">
        <f t="shared" si="14"/>
        <v>6400</v>
      </c>
      <c r="N151" s="315" t="s">
        <v>92</v>
      </c>
      <c r="O151" s="154">
        <f t="shared" si="12"/>
        <v>1</v>
      </c>
      <c r="Q151" s="155" t="str">
        <f t="shared" si="13"/>
        <v>Secretariële beroepen 23069 (Managementassistent/directiesecretaresse)</v>
      </c>
    </row>
    <row r="152" spans="1:17" s="155" customFormat="1" ht="20.100000000000001" customHeight="1">
      <c r="A152" s="155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435</v>
      </c>
      <c r="F152" s="151">
        <v>25152</v>
      </c>
      <c r="G152" s="151"/>
      <c r="H152" s="151" t="s">
        <v>408</v>
      </c>
      <c r="I152" s="151" t="s">
        <v>437</v>
      </c>
      <c r="J152" s="151">
        <v>3</v>
      </c>
      <c r="K152" s="152">
        <v>1</v>
      </c>
      <c r="L152" s="314" t="s">
        <v>94</v>
      </c>
      <c r="M152" s="153">
        <f t="shared" si="14"/>
        <v>4800</v>
      </c>
      <c r="N152" s="315" t="s">
        <v>92</v>
      </c>
      <c r="O152" s="154">
        <f t="shared" si="12"/>
        <v>1</v>
      </c>
      <c r="Q152" s="155" t="str">
        <f t="shared" si="13"/>
        <v>Secretariële beroepen 23069 (Secretaresse)</v>
      </c>
    </row>
    <row r="153" spans="1:17" s="155" customFormat="1" ht="20.100000000000001" customHeight="1">
      <c r="A153" s="155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0" t="s">
        <v>142</v>
      </c>
      <c r="F153" s="170">
        <v>25153</v>
      </c>
      <c r="G153" s="170"/>
      <c r="H153" s="170" t="s">
        <v>438</v>
      </c>
      <c r="I153" s="170" t="s">
        <v>439</v>
      </c>
      <c r="J153" s="170">
        <v>3</v>
      </c>
      <c r="K153" s="152">
        <v>1.1000000000000001</v>
      </c>
      <c r="L153" s="314" t="s">
        <v>94</v>
      </c>
      <c r="M153" s="153">
        <f t="shared" si="14"/>
        <v>4800</v>
      </c>
      <c r="N153" s="315" t="s">
        <v>92</v>
      </c>
      <c r="O153" s="154">
        <f t="shared" si="12"/>
        <v>1</v>
      </c>
      <c r="Q153" s="155" t="str">
        <f t="shared" si="13"/>
        <v>Advies en leiding in de verkoop 23070 (Eerste verkoper )</v>
      </c>
    </row>
    <row r="154" spans="1:17" s="155" customFormat="1" ht="20.100000000000001" customHeight="1">
      <c r="A154" s="155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0" t="s">
        <v>142</v>
      </c>
      <c r="F154" s="170">
        <v>25154</v>
      </c>
      <c r="G154" s="170"/>
      <c r="H154" s="170" t="s">
        <v>438</v>
      </c>
      <c r="I154" s="170" t="s">
        <v>440</v>
      </c>
      <c r="J154" s="170">
        <v>3</v>
      </c>
      <c r="K154" s="152">
        <v>1.1000000000000001</v>
      </c>
      <c r="L154" s="314" t="s">
        <v>94</v>
      </c>
      <c r="M154" s="153">
        <f t="shared" si="14"/>
        <v>4800</v>
      </c>
      <c r="N154" s="315" t="s">
        <v>92</v>
      </c>
      <c r="O154" s="154">
        <f t="shared" si="12"/>
        <v>1</v>
      </c>
      <c r="Q154" s="155" t="str">
        <f t="shared" si="13"/>
        <v>Advies en leiding in de verkoop 23070 (Verkoopadviseur )</v>
      </c>
    </row>
    <row r="155" spans="1:17" s="155" customFormat="1" ht="20.100000000000001" customHeight="1">
      <c r="A155" s="155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0" t="s">
        <v>142</v>
      </c>
      <c r="F155" s="170">
        <v>25155</v>
      </c>
      <c r="G155" s="170"/>
      <c r="H155" s="170" t="s">
        <v>438</v>
      </c>
      <c r="I155" s="170" t="s">
        <v>441</v>
      </c>
      <c r="J155" s="170">
        <v>3</v>
      </c>
      <c r="K155" s="152">
        <v>1.1000000000000001</v>
      </c>
      <c r="L155" s="314" t="s">
        <v>94</v>
      </c>
      <c r="M155" s="153">
        <f t="shared" si="14"/>
        <v>4800</v>
      </c>
      <c r="N155" s="315" t="s">
        <v>92</v>
      </c>
      <c r="O155" s="154">
        <f t="shared" si="12"/>
        <v>1</v>
      </c>
      <c r="Q155" s="155" t="str">
        <f t="shared" si="13"/>
        <v>Advies en leiding in de verkoop 23070 (Verkoopspecialist)</v>
      </c>
    </row>
    <row r="156" spans="1:17" s="155" customFormat="1" ht="20.100000000000001" customHeight="1">
      <c r="A156" s="155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442</v>
      </c>
      <c r="F156" s="151">
        <v>25158</v>
      </c>
      <c r="G156" s="151"/>
      <c r="H156" s="151" t="s">
        <v>438</v>
      </c>
      <c r="I156" s="151" t="s">
        <v>443</v>
      </c>
      <c r="J156" s="151">
        <v>4</v>
      </c>
      <c r="K156" s="152">
        <v>1.3</v>
      </c>
      <c r="L156" s="314" t="s">
        <v>96</v>
      </c>
      <c r="M156" s="153">
        <f t="shared" si="14"/>
        <v>6400</v>
      </c>
      <c r="N156" s="315" t="s">
        <v>92</v>
      </c>
      <c r="O156" s="154">
        <f t="shared" si="12"/>
        <v>1</v>
      </c>
      <c r="Q156" s="155" t="str">
        <f t="shared" si="13"/>
        <v>Interieuradvies 23073 (Interieuradviseur)</v>
      </c>
    </row>
    <row r="157" spans="1:17" s="155" customFormat="1" ht="20.100000000000001" customHeight="1">
      <c r="A157" s="155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444</v>
      </c>
      <c r="F157" s="151">
        <v>25159</v>
      </c>
      <c r="G157" s="151"/>
      <c r="H157" s="151" t="s">
        <v>438</v>
      </c>
      <c r="I157" s="151" t="s">
        <v>445</v>
      </c>
      <c r="J157" s="151">
        <v>2</v>
      </c>
      <c r="K157" s="152">
        <v>1.4</v>
      </c>
      <c r="L157" s="314" t="s">
        <v>91</v>
      </c>
      <c r="M157" s="153">
        <f t="shared" si="14"/>
        <v>3200</v>
      </c>
      <c r="N157" s="315" t="s">
        <v>92</v>
      </c>
      <c r="O157" s="154">
        <f t="shared" si="12"/>
        <v>1</v>
      </c>
      <c r="Q157" s="155" t="str">
        <f t="shared" si="13"/>
        <v>Kleding-, confectie- en veranderatelier 23074 (Basismedewerker mode)</v>
      </c>
    </row>
    <row r="158" spans="1:17" s="155" customFormat="1" ht="20.100000000000001" customHeight="1">
      <c r="A158" s="155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446</v>
      </c>
      <c r="F158" s="151">
        <v>25160</v>
      </c>
      <c r="G158" s="151"/>
      <c r="H158" s="151" t="s">
        <v>438</v>
      </c>
      <c r="I158" s="151" t="s">
        <v>447</v>
      </c>
      <c r="J158" s="151">
        <v>4</v>
      </c>
      <c r="K158" s="152">
        <v>1.1000000000000001</v>
      </c>
      <c r="L158" s="314" t="s">
        <v>448</v>
      </c>
      <c r="M158" s="153">
        <f t="shared" si="14"/>
        <v>6400</v>
      </c>
      <c r="N158" s="315" t="s">
        <v>92</v>
      </c>
      <c r="O158" s="154">
        <f t="shared" si="12"/>
        <v>1</v>
      </c>
      <c r="Q158" s="155" t="str">
        <f t="shared" si="13"/>
        <v>Leidinggeven op basis van vakmanschap 23075 (Leidinggevende team/afdeling/project)</v>
      </c>
    </row>
    <row r="159" spans="1:17" s="155" customFormat="1" ht="20.100000000000001" customHeight="1">
      <c r="A159" s="155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446</v>
      </c>
      <c r="F159" s="151">
        <v>25161</v>
      </c>
      <c r="G159" s="151"/>
      <c r="H159" s="151" t="s">
        <v>438</v>
      </c>
      <c r="I159" s="151" t="s">
        <v>449</v>
      </c>
      <c r="J159" s="151">
        <v>4</v>
      </c>
      <c r="K159" s="152">
        <v>1.1000000000000001</v>
      </c>
      <c r="L159" s="314" t="s">
        <v>448</v>
      </c>
      <c r="M159" s="153">
        <f t="shared" si="14"/>
        <v>6400</v>
      </c>
      <c r="N159" s="315" t="s">
        <v>92</v>
      </c>
      <c r="O159" s="154">
        <f t="shared" si="12"/>
        <v>1</v>
      </c>
      <c r="Q159" s="155" t="str">
        <f t="shared" si="13"/>
        <v>Leidinggeven op basis van vakmanschap 23075 (Technisch Leidinggevende)</v>
      </c>
    </row>
    <row r="160" spans="1:17" s="155" customFormat="1" ht="20.100000000000001" customHeight="1">
      <c r="A160" s="155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450</v>
      </c>
      <c r="F160" s="151">
        <v>25162</v>
      </c>
      <c r="G160" s="151"/>
      <c r="H160" s="151" t="s">
        <v>438</v>
      </c>
      <c r="I160" s="151" t="s">
        <v>451</v>
      </c>
      <c r="J160" s="151">
        <v>4</v>
      </c>
      <c r="K160" s="152">
        <v>1.1000000000000001</v>
      </c>
      <c r="L160" s="314" t="s">
        <v>96</v>
      </c>
      <c r="M160" s="153">
        <f t="shared" si="14"/>
        <v>6400</v>
      </c>
      <c r="N160" s="315" t="s">
        <v>92</v>
      </c>
      <c r="O160" s="154">
        <f t="shared" si="12"/>
        <v>1</v>
      </c>
      <c r="Q160" s="155" t="str">
        <f t="shared" si="13"/>
        <v>Management retail 23076 (Manager retail)</v>
      </c>
    </row>
    <row r="161" spans="1:17" s="155" customFormat="1" ht="20.100000000000001" customHeight="1">
      <c r="A161" s="155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452</v>
      </c>
      <c r="F161" s="151">
        <v>25163</v>
      </c>
      <c r="G161" s="151"/>
      <c r="H161" s="151" t="s">
        <v>438</v>
      </c>
      <c r="I161" s="151" t="s">
        <v>453</v>
      </c>
      <c r="J161" s="151">
        <v>3</v>
      </c>
      <c r="K161" s="152">
        <v>1.4</v>
      </c>
      <c r="L161" s="314" t="s">
        <v>94</v>
      </c>
      <c r="M161" s="153">
        <f t="shared" si="14"/>
        <v>4800</v>
      </c>
      <c r="N161" s="315" t="s">
        <v>92</v>
      </c>
      <c r="O161" s="154">
        <f t="shared" si="12"/>
        <v>1</v>
      </c>
      <c r="Q161" s="155" t="str">
        <f t="shared" si="13"/>
        <v>Mode/maatkleding 23077 (Allround medewerker mode/maatkleding)</v>
      </c>
    </row>
    <row r="162" spans="1:17" s="155" customFormat="1" ht="20.100000000000001" customHeight="1">
      <c r="A162" s="155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452</v>
      </c>
      <c r="F162" s="151">
        <v>25164</v>
      </c>
      <c r="G162" s="151"/>
      <c r="H162" s="151" t="s">
        <v>438</v>
      </c>
      <c r="I162" s="151" t="s">
        <v>454</v>
      </c>
      <c r="J162" s="151">
        <v>4</v>
      </c>
      <c r="K162" s="152">
        <v>1.4</v>
      </c>
      <c r="L162" s="314" t="s">
        <v>96</v>
      </c>
      <c r="M162" s="153">
        <f t="shared" si="14"/>
        <v>6400</v>
      </c>
      <c r="N162" s="315" t="s">
        <v>92</v>
      </c>
      <c r="O162" s="154">
        <f t="shared" si="12"/>
        <v>1</v>
      </c>
      <c r="Q162" s="155" t="str">
        <f t="shared" si="13"/>
        <v>Mode/maatkleding 23077 (Specialist mode/maatkleding)</v>
      </c>
    </row>
    <row r="163" spans="1:17" s="155" customFormat="1" ht="20.100000000000001" customHeight="1">
      <c r="A163" s="155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455</v>
      </c>
      <c r="F163" s="151">
        <v>25165</v>
      </c>
      <c r="G163" s="151"/>
      <c r="H163" s="151" t="s">
        <v>438</v>
      </c>
      <c r="I163" s="151" t="s">
        <v>456</v>
      </c>
      <c r="J163" s="151">
        <v>4</v>
      </c>
      <c r="K163" s="152">
        <v>1.1000000000000001</v>
      </c>
      <c r="L163" s="314" t="s">
        <v>448</v>
      </c>
      <c r="M163" s="153">
        <f t="shared" si="14"/>
        <v>6400</v>
      </c>
      <c r="N163" s="315" t="s">
        <v>92</v>
      </c>
      <c r="O163" s="154">
        <f t="shared" si="12"/>
        <v>1</v>
      </c>
      <c r="Q163" s="155" t="str">
        <f t="shared" si="13"/>
        <v>Ondernemerschap op basis van vakmanschap 23078 (Vakman-ondernemer)</v>
      </c>
    </row>
    <row r="164" spans="1:17" s="155" customFormat="1" ht="20.100000000000001" customHeight="1">
      <c r="A164" s="155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457</v>
      </c>
      <c r="F164" s="151">
        <v>25166</v>
      </c>
      <c r="G164" s="151"/>
      <c r="H164" s="151" t="s">
        <v>438</v>
      </c>
      <c r="I164" s="151" t="s">
        <v>458</v>
      </c>
      <c r="J164" s="151">
        <v>4</v>
      </c>
      <c r="K164" s="152">
        <v>1.1000000000000001</v>
      </c>
      <c r="L164" s="314" t="s">
        <v>96</v>
      </c>
      <c r="M164" s="153">
        <f t="shared" si="14"/>
        <v>6400</v>
      </c>
      <c r="N164" s="315" t="s">
        <v>92</v>
      </c>
      <c r="O164" s="154">
        <f t="shared" si="12"/>
        <v>1</v>
      </c>
      <c r="Q164" s="155" t="str">
        <f t="shared" si="13"/>
        <v>Ondernemerschap retail 23079 (Ondernemer retail)</v>
      </c>
    </row>
    <row r="165" spans="1:17" s="155" customFormat="1" ht="20.100000000000001" customHeight="1">
      <c r="A165" s="155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459</v>
      </c>
      <c r="F165" s="151">
        <v>25167</v>
      </c>
      <c r="G165" s="151"/>
      <c r="H165" s="151" t="s">
        <v>438</v>
      </c>
      <c r="I165" s="151" t="s">
        <v>460</v>
      </c>
      <c r="J165" s="151">
        <v>2</v>
      </c>
      <c r="K165" s="152">
        <v>1.1000000000000001</v>
      </c>
      <c r="L165" s="314" t="s">
        <v>91</v>
      </c>
      <c r="M165" s="153">
        <f t="shared" si="14"/>
        <v>3200</v>
      </c>
      <c r="N165" s="315" t="s">
        <v>92</v>
      </c>
      <c r="O165" s="154">
        <f t="shared" si="12"/>
        <v>1</v>
      </c>
      <c r="Q165" s="155" t="str">
        <f t="shared" si="13"/>
        <v>Verkoop 23080 (Verkoper)</v>
      </c>
    </row>
    <row r="166" spans="1:17" s="155" customFormat="1" ht="20.100000000000001" customHeight="1">
      <c r="A166" s="155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461</v>
      </c>
      <c r="F166" s="151">
        <v>25168</v>
      </c>
      <c r="G166" s="151"/>
      <c r="H166" s="151" t="s">
        <v>462</v>
      </c>
      <c r="I166" s="151" t="s">
        <v>463</v>
      </c>
      <c r="J166" s="151">
        <v>2</v>
      </c>
      <c r="K166" s="152">
        <v>1.3</v>
      </c>
      <c r="L166" s="314" t="s">
        <v>91</v>
      </c>
      <c r="M166" s="153">
        <f t="shared" si="14"/>
        <v>3200</v>
      </c>
      <c r="N166" s="315" t="s">
        <v>92</v>
      </c>
      <c r="O166" s="154">
        <f t="shared" si="12"/>
        <v>1</v>
      </c>
      <c r="Q166" s="155" t="str">
        <f t="shared" si="13"/>
        <v>Bediening 23081 (Gastheer/-vrouw)</v>
      </c>
    </row>
    <row r="167" spans="1:17" s="155" customFormat="1" ht="20.100000000000001" customHeight="1">
      <c r="A167" s="155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461</v>
      </c>
      <c r="F167" s="151">
        <v>25169</v>
      </c>
      <c r="G167" s="151"/>
      <c r="H167" s="151" t="s">
        <v>462</v>
      </c>
      <c r="I167" s="151" t="s">
        <v>464</v>
      </c>
      <c r="J167" s="151">
        <v>4</v>
      </c>
      <c r="K167" s="152">
        <v>1.3</v>
      </c>
      <c r="L167" s="314" t="s">
        <v>96</v>
      </c>
      <c r="M167" s="153">
        <f t="shared" si="14"/>
        <v>6400</v>
      </c>
      <c r="N167" s="315" t="s">
        <v>92</v>
      </c>
      <c r="O167" s="154">
        <f t="shared" si="12"/>
        <v>1</v>
      </c>
      <c r="Q167" s="155" t="str">
        <f t="shared" si="13"/>
        <v>Bediening 23081 (Gastronoom/sommelier)</v>
      </c>
    </row>
    <row r="168" spans="1:17" s="155" customFormat="1" ht="20.100000000000001" customHeight="1">
      <c r="A168" s="155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461</v>
      </c>
      <c r="F168" s="151">
        <v>25170</v>
      </c>
      <c r="G168" s="151"/>
      <c r="H168" s="151" t="s">
        <v>462</v>
      </c>
      <c r="I168" s="151" t="s">
        <v>465</v>
      </c>
      <c r="J168" s="151">
        <v>4</v>
      </c>
      <c r="K168" s="152">
        <v>1.3</v>
      </c>
      <c r="L168" s="314" t="s">
        <v>96</v>
      </c>
      <c r="M168" s="153">
        <f t="shared" si="14"/>
        <v>6400</v>
      </c>
      <c r="N168" s="315" t="s">
        <v>92</v>
      </c>
      <c r="O168" s="154">
        <f t="shared" si="12"/>
        <v>1</v>
      </c>
      <c r="Q168" s="155" t="str">
        <f t="shared" si="13"/>
        <v>Bediening 23081 (Leidinggevende bediening)</v>
      </c>
    </row>
    <row r="169" spans="1:17" s="155" customFormat="1" ht="20.100000000000001" customHeight="1">
      <c r="A169" s="155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461</v>
      </c>
      <c r="F169" s="151">
        <v>25171</v>
      </c>
      <c r="G169" s="151"/>
      <c r="H169" s="151" t="s">
        <v>462</v>
      </c>
      <c r="I169" s="151" t="s">
        <v>466</v>
      </c>
      <c r="J169" s="151">
        <v>3</v>
      </c>
      <c r="K169" s="152">
        <v>1.3</v>
      </c>
      <c r="L169" s="314" t="s">
        <v>94</v>
      </c>
      <c r="M169" s="153">
        <f t="shared" si="14"/>
        <v>4800</v>
      </c>
      <c r="N169" s="315" t="s">
        <v>92</v>
      </c>
      <c r="O169" s="154">
        <f t="shared" si="12"/>
        <v>1</v>
      </c>
      <c r="Q169" s="155" t="str">
        <f t="shared" si="13"/>
        <v>Bediening 23081 (Zelfstandig werkend gastheer/-vrouw)</v>
      </c>
    </row>
    <row r="170" spans="1:17" s="155" customFormat="1" ht="20.100000000000001" customHeight="1">
      <c r="A170" s="155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467</v>
      </c>
      <c r="F170" s="151">
        <v>25172</v>
      </c>
      <c r="G170" s="151"/>
      <c r="H170" s="151" t="s">
        <v>462</v>
      </c>
      <c r="I170" s="151" t="s">
        <v>468</v>
      </c>
      <c r="J170" s="151">
        <v>4</v>
      </c>
      <c r="K170" s="152">
        <v>1.3</v>
      </c>
      <c r="L170" s="314" t="s">
        <v>96</v>
      </c>
      <c r="M170" s="153">
        <f t="shared" si="14"/>
        <v>6400</v>
      </c>
      <c r="N170" s="315" t="s">
        <v>92</v>
      </c>
      <c r="O170" s="154">
        <f t="shared" si="12"/>
        <v>1</v>
      </c>
      <c r="Q170" s="155" t="str">
        <f t="shared" si="13"/>
        <v>Brood en banket 23082 (Leidinggevende bakkerij)</v>
      </c>
    </row>
    <row r="171" spans="1:17" s="155" customFormat="1" ht="20.100000000000001" customHeight="1">
      <c r="A171" s="155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467</v>
      </c>
      <c r="F171" s="151">
        <v>25173</v>
      </c>
      <c r="G171" s="151"/>
      <c r="H171" s="151" t="s">
        <v>462</v>
      </c>
      <c r="I171" s="151" t="s">
        <v>469</v>
      </c>
      <c r="J171" s="151">
        <v>2</v>
      </c>
      <c r="K171" s="152">
        <v>1.3</v>
      </c>
      <c r="L171" s="314" t="s">
        <v>91</v>
      </c>
      <c r="M171" s="153">
        <f t="shared" si="14"/>
        <v>3200</v>
      </c>
      <c r="N171" s="315" t="s">
        <v>92</v>
      </c>
      <c r="O171" s="154">
        <f t="shared" si="12"/>
        <v>1</v>
      </c>
      <c r="Q171" s="155" t="str">
        <f t="shared" si="13"/>
        <v>Brood en banket 23082 (Uitvoerend bakker)</v>
      </c>
    </row>
    <row r="172" spans="1:17" s="155" customFormat="1" ht="20.100000000000001" customHeight="1">
      <c r="A172" s="155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467</v>
      </c>
      <c r="F172" s="151">
        <v>25174</v>
      </c>
      <c r="G172" s="151"/>
      <c r="H172" s="151" t="s">
        <v>462</v>
      </c>
      <c r="I172" s="151" t="s">
        <v>470</v>
      </c>
      <c r="J172" s="151">
        <v>3</v>
      </c>
      <c r="K172" s="152">
        <v>1.3</v>
      </c>
      <c r="L172" s="314" t="s">
        <v>94</v>
      </c>
      <c r="M172" s="153">
        <f t="shared" si="14"/>
        <v>4800</v>
      </c>
      <c r="N172" s="315" t="s">
        <v>92</v>
      </c>
      <c r="O172" s="154">
        <f t="shared" si="12"/>
        <v>1</v>
      </c>
      <c r="Q172" s="155" t="str">
        <f t="shared" si="13"/>
        <v>Brood en banket 23082 (Zelfstandig werkend bakker)</v>
      </c>
    </row>
    <row r="173" spans="1:17" s="155" customFormat="1" ht="20.100000000000001" customHeight="1">
      <c r="A173" s="155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471</v>
      </c>
      <c r="F173" s="151">
        <v>25175</v>
      </c>
      <c r="G173" s="151"/>
      <c r="H173" s="151" t="s">
        <v>462</v>
      </c>
      <c r="I173" s="151" t="s">
        <v>472</v>
      </c>
      <c r="J173" s="151">
        <v>4</v>
      </c>
      <c r="K173" s="152">
        <v>1.3</v>
      </c>
      <c r="L173" s="314" t="s">
        <v>96</v>
      </c>
      <c r="M173" s="153">
        <f t="shared" si="14"/>
        <v>6400</v>
      </c>
      <c r="N173" s="315" t="s">
        <v>92</v>
      </c>
      <c r="O173" s="154">
        <f t="shared" si="12"/>
        <v>1</v>
      </c>
      <c r="Q173" s="155" t="str">
        <f t="shared" si="13"/>
        <v>Facilitair leidinggeven 23083 (Facilitair leidinggevende)</v>
      </c>
    </row>
    <row r="174" spans="1:17" s="155" customFormat="1" ht="20.100000000000001" customHeight="1">
      <c r="A174" s="155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473</v>
      </c>
      <c r="F174" s="151">
        <v>25176</v>
      </c>
      <c r="G174" s="151"/>
      <c r="H174" s="151" t="s">
        <v>462</v>
      </c>
      <c r="I174" s="151" t="s">
        <v>474</v>
      </c>
      <c r="J174" s="151">
        <v>3</v>
      </c>
      <c r="K174" s="152">
        <v>1.3</v>
      </c>
      <c r="L174" s="314" t="s">
        <v>94</v>
      </c>
      <c r="M174" s="153">
        <f t="shared" si="14"/>
        <v>4800</v>
      </c>
      <c r="N174" s="315" t="s">
        <v>92</v>
      </c>
      <c r="O174" s="154">
        <f t="shared" si="12"/>
        <v>1</v>
      </c>
      <c r="Q174" s="155" t="str">
        <f t="shared" si="13"/>
        <v>Fastservice 23084 (1e Medewerker fastservice)</v>
      </c>
    </row>
    <row r="175" spans="1:17" s="155" customFormat="1" ht="20.100000000000001" customHeight="1">
      <c r="A175" s="155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473</v>
      </c>
      <c r="F175" s="151">
        <v>25177</v>
      </c>
      <c r="G175" s="151"/>
      <c r="H175" s="151" t="s">
        <v>462</v>
      </c>
      <c r="I175" s="151" t="s">
        <v>475</v>
      </c>
      <c r="J175" s="151">
        <v>4</v>
      </c>
      <c r="K175" s="152">
        <v>1.3</v>
      </c>
      <c r="L175" s="314" t="s">
        <v>96</v>
      </c>
      <c r="M175" s="153">
        <f t="shared" si="14"/>
        <v>6400</v>
      </c>
      <c r="N175" s="315" t="s">
        <v>92</v>
      </c>
      <c r="O175" s="154">
        <f t="shared" si="12"/>
        <v>1</v>
      </c>
      <c r="Q175" s="155" t="str">
        <f t="shared" si="13"/>
        <v>Fastservice 23084 (Manager/bedrijfsleider fastservice)</v>
      </c>
    </row>
    <row r="176" spans="1:17" s="155" customFormat="1" ht="20.100000000000001" customHeight="1">
      <c r="A176" s="155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473</v>
      </c>
      <c r="F176" s="151">
        <v>25178</v>
      </c>
      <c r="G176" s="151"/>
      <c r="H176" s="151" t="s">
        <v>462</v>
      </c>
      <c r="I176" s="151" t="s">
        <v>476</v>
      </c>
      <c r="J176" s="151">
        <v>2</v>
      </c>
      <c r="K176" s="152">
        <v>1.3</v>
      </c>
      <c r="L176" s="314" t="s">
        <v>91</v>
      </c>
      <c r="M176" s="153">
        <f t="shared" si="14"/>
        <v>3200</v>
      </c>
      <c r="N176" s="315" t="s">
        <v>92</v>
      </c>
      <c r="O176" s="154">
        <f t="shared" si="12"/>
        <v>1</v>
      </c>
      <c r="Q176" s="155" t="str">
        <f t="shared" si="13"/>
        <v>Fastservice 23084 (Medewerker fastservice)</v>
      </c>
    </row>
    <row r="177" spans="1:17" s="155" customFormat="1" ht="20.100000000000001" customHeight="1">
      <c r="A177" s="155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477</v>
      </c>
      <c r="F177" s="151">
        <v>25179</v>
      </c>
      <c r="G177" s="151"/>
      <c r="H177" s="151" t="s">
        <v>462</v>
      </c>
      <c r="I177" s="151" t="s">
        <v>478</v>
      </c>
      <c r="J177" s="151">
        <v>4</v>
      </c>
      <c r="K177" s="152">
        <v>1.3</v>
      </c>
      <c r="L177" s="314" t="s">
        <v>96</v>
      </c>
      <c r="M177" s="153">
        <f t="shared" si="14"/>
        <v>6400</v>
      </c>
      <c r="N177" s="315" t="s">
        <v>92</v>
      </c>
      <c r="O177" s="154">
        <f t="shared" si="12"/>
        <v>1</v>
      </c>
      <c r="Q177" s="155" t="str">
        <f t="shared" si="13"/>
        <v>Keuken 23085 (Gespecialiseerd kok)</v>
      </c>
    </row>
    <row r="178" spans="1:17" s="155" customFormat="1" ht="20.100000000000001" customHeight="1">
      <c r="A178" s="155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477</v>
      </c>
      <c r="F178" s="151">
        <v>25180</v>
      </c>
      <c r="G178" s="151"/>
      <c r="H178" s="151" t="s">
        <v>462</v>
      </c>
      <c r="I178" s="151" t="s">
        <v>479</v>
      </c>
      <c r="J178" s="151">
        <v>2</v>
      </c>
      <c r="K178" s="152">
        <v>1.3</v>
      </c>
      <c r="L178" s="314" t="s">
        <v>91</v>
      </c>
      <c r="M178" s="153">
        <f t="shared" si="14"/>
        <v>3200</v>
      </c>
      <c r="N178" s="315" t="s">
        <v>92</v>
      </c>
      <c r="O178" s="154">
        <f t="shared" si="12"/>
        <v>1</v>
      </c>
      <c r="Q178" s="155" t="str">
        <f t="shared" si="13"/>
        <v>Keuken 23085 (Kok)</v>
      </c>
    </row>
    <row r="179" spans="1:17" s="155" customFormat="1" ht="20.100000000000001" customHeight="1">
      <c r="A179" s="155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477</v>
      </c>
      <c r="F179" s="151">
        <v>25181</v>
      </c>
      <c r="G179" s="151"/>
      <c r="H179" s="151" t="s">
        <v>462</v>
      </c>
      <c r="I179" s="151" t="s">
        <v>480</v>
      </c>
      <c r="J179" s="151">
        <v>4</v>
      </c>
      <c r="K179" s="152">
        <v>1.3</v>
      </c>
      <c r="L179" s="314" t="s">
        <v>96</v>
      </c>
      <c r="M179" s="153">
        <f t="shared" si="14"/>
        <v>6400</v>
      </c>
      <c r="N179" s="315" t="s">
        <v>92</v>
      </c>
      <c r="O179" s="154">
        <f t="shared" si="12"/>
        <v>1</v>
      </c>
      <c r="Q179" s="155" t="str">
        <f t="shared" si="13"/>
        <v>Keuken 23085 (Leidinggevende keuken)</v>
      </c>
    </row>
    <row r="180" spans="1:17" s="155" customFormat="1" ht="20.100000000000001" customHeight="1">
      <c r="A180" s="155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477</v>
      </c>
      <c r="F180" s="151">
        <v>25182</v>
      </c>
      <c r="G180" s="151"/>
      <c r="H180" s="151" t="s">
        <v>462</v>
      </c>
      <c r="I180" s="151" t="s">
        <v>481</v>
      </c>
      <c r="J180" s="151">
        <v>3</v>
      </c>
      <c r="K180" s="152">
        <v>1.3</v>
      </c>
      <c r="L180" s="314" t="s">
        <v>94</v>
      </c>
      <c r="M180" s="153">
        <f t="shared" si="14"/>
        <v>4800</v>
      </c>
      <c r="N180" s="315" t="s">
        <v>92</v>
      </c>
      <c r="O180" s="154">
        <f t="shared" si="12"/>
        <v>1</v>
      </c>
      <c r="Q180" s="155" t="str">
        <f t="shared" si="13"/>
        <v>Keuken 23085 (Zelfstandig werkend kok)</v>
      </c>
    </row>
    <row r="181" spans="1:17" s="155" customFormat="1" ht="20.100000000000001" customHeight="1">
      <c r="A181" s="155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482</v>
      </c>
      <c r="F181" s="151">
        <v>25183</v>
      </c>
      <c r="G181" s="151"/>
      <c r="H181" s="151" t="s">
        <v>462</v>
      </c>
      <c r="I181" s="151" t="s">
        <v>483</v>
      </c>
      <c r="J181" s="151">
        <v>4</v>
      </c>
      <c r="K181" s="152">
        <v>1.3</v>
      </c>
      <c r="L181" s="314" t="s">
        <v>448</v>
      </c>
      <c r="M181" s="153">
        <f t="shared" si="14"/>
        <v>6400</v>
      </c>
      <c r="N181" s="315" t="s">
        <v>92</v>
      </c>
      <c r="O181" s="154">
        <f t="shared" si="12"/>
        <v>1</v>
      </c>
      <c r="Q181" s="155" t="str">
        <f t="shared" si="13"/>
        <v>Patisserie 23086 (Patissier)</v>
      </c>
    </row>
    <row r="182" spans="1:17" s="155" customFormat="1" ht="20.100000000000001" customHeight="1">
      <c r="A182" s="155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484</v>
      </c>
      <c r="F182" s="151">
        <v>25184</v>
      </c>
      <c r="G182" s="151"/>
      <c r="H182" s="151" t="s">
        <v>462</v>
      </c>
      <c r="I182" s="151" t="s">
        <v>485</v>
      </c>
      <c r="J182" s="151">
        <v>4</v>
      </c>
      <c r="K182" s="152">
        <v>1.3</v>
      </c>
      <c r="L182" s="314" t="s">
        <v>96</v>
      </c>
      <c r="M182" s="153">
        <f t="shared" si="14"/>
        <v>6400</v>
      </c>
      <c r="N182" s="315" t="s">
        <v>92</v>
      </c>
      <c r="O182" s="154">
        <f t="shared" si="12"/>
        <v>1</v>
      </c>
      <c r="Q182" s="155" t="str">
        <f t="shared" si="13"/>
        <v>Ondernemer horeca/bakkerij 23087 (Manager/ondernemer horeca)</v>
      </c>
    </row>
    <row r="183" spans="1:17" s="155" customFormat="1" ht="20.100000000000001" customHeight="1">
      <c r="A183" s="155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484</v>
      </c>
      <c r="F183" s="151">
        <v>25185</v>
      </c>
      <c r="G183" s="151"/>
      <c r="H183" s="151" t="s">
        <v>462</v>
      </c>
      <c r="I183" s="151" t="s">
        <v>486</v>
      </c>
      <c r="J183" s="151">
        <v>4</v>
      </c>
      <c r="K183" s="152">
        <v>1.3</v>
      </c>
      <c r="L183" s="314" t="s">
        <v>96</v>
      </c>
      <c r="M183" s="153">
        <f t="shared" si="14"/>
        <v>6400</v>
      </c>
      <c r="N183" s="315" t="s">
        <v>92</v>
      </c>
      <c r="O183" s="154">
        <f t="shared" si="12"/>
        <v>1</v>
      </c>
      <c r="Q183" s="155" t="str">
        <f t="shared" si="13"/>
        <v>Ondernemer horeca/bakkerij 23087 (Meewerkend horeca ondernemer)</v>
      </c>
    </row>
    <row r="184" spans="1:17" s="155" customFormat="1" ht="20.100000000000001" customHeight="1">
      <c r="A184" s="155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484</v>
      </c>
      <c r="F184" s="151">
        <v>25186</v>
      </c>
      <c r="G184" s="151"/>
      <c r="H184" s="151" t="s">
        <v>462</v>
      </c>
      <c r="I184" s="151" t="s">
        <v>487</v>
      </c>
      <c r="J184" s="151">
        <v>4</v>
      </c>
      <c r="K184" s="152">
        <v>1.3</v>
      </c>
      <c r="L184" s="314" t="s">
        <v>96</v>
      </c>
      <c r="M184" s="153">
        <f t="shared" si="14"/>
        <v>6400</v>
      </c>
      <c r="N184" s="315" t="s">
        <v>92</v>
      </c>
      <c r="O184" s="154">
        <f t="shared" si="12"/>
        <v>1</v>
      </c>
      <c r="Q184" s="155" t="str">
        <f t="shared" si="13"/>
        <v>Ondernemer horeca/bakkerij 23087 (Ondernemer bakkerij)</v>
      </c>
    </row>
    <row r="185" spans="1:17" s="155" customFormat="1" ht="20.100000000000001" customHeight="1">
      <c r="A185" s="155">
        <f t="shared" si="10"/>
        <v>25187</v>
      </c>
      <c r="B185" s="148" t="str">
        <f t="shared" si="11"/>
        <v xml:space="preserve"> 7905</v>
      </c>
      <c r="C185" s="149">
        <v>23088</v>
      </c>
      <c r="D185" s="168">
        <v>1.1000000000000001</v>
      </c>
      <c r="E185" s="151" t="s">
        <v>488</v>
      </c>
      <c r="F185" s="151">
        <v>25187</v>
      </c>
      <c r="G185" s="151"/>
      <c r="H185" s="151" t="s">
        <v>489</v>
      </c>
      <c r="I185" s="151" t="s">
        <v>490</v>
      </c>
      <c r="J185" s="151">
        <v>4</v>
      </c>
      <c r="K185" s="152">
        <v>1.1000000000000001</v>
      </c>
      <c r="L185" s="314" t="s">
        <v>96</v>
      </c>
      <c r="M185" s="153">
        <f t="shared" si="14"/>
        <v>6400</v>
      </c>
      <c r="N185" s="315" t="s">
        <v>92</v>
      </c>
      <c r="O185" s="154">
        <f t="shared" si="12"/>
        <v>1</v>
      </c>
      <c r="Q185" s="155" t="str">
        <f t="shared" si="13"/>
        <v>Applicatieontwikkeling 23088 (Applicatie- en mediaontwikkelaar)</v>
      </c>
    </row>
    <row r="186" spans="1:17" s="155" customFormat="1" ht="20.100000000000001" customHeight="1">
      <c r="A186" s="155">
        <f t="shared" si="10"/>
        <v>25188</v>
      </c>
      <c r="B186" s="148" t="str">
        <f t="shared" si="11"/>
        <v xml:space="preserve"> 7905</v>
      </c>
      <c r="C186" s="149">
        <v>23088</v>
      </c>
      <c r="D186" s="168"/>
      <c r="E186" s="151" t="s">
        <v>488</v>
      </c>
      <c r="F186" s="151">
        <v>25188</v>
      </c>
      <c r="G186" s="151"/>
      <c r="H186" s="151" t="s">
        <v>489</v>
      </c>
      <c r="I186" s="151" t="s">
        <v>491</v>
      </c>
      <c r="J186" s="151">
        <v>4</v>
      </c>
      <c r="K186" s="152">
        <v>1.4</v>
      </c>
      <c r="L186" s="314" t="s">
        <v>96</v>
      </c>
      <c r="M186" s="153">
        <f t="shared" si="14"/>
        <v>6400</v>
      </c>
      <c r="N186" s="315" t="s">
        <v>92</v>
      </c>
      <c r="O186" s="154">
        <f t="shared" si="12"/>
        <v>1</v>
      </c>
      <c r="Q186" s="155" t="str">
        <f t="shared" si="13"/>
        <v>Applicatieontwikkeling 23088 (Gamedeveloper)</v>
      </c>
    </row>
    <row r="187" spans="1:17" s="155" customFormat="1" ht="20.100000000000001" customHeight="1">
      <c r="A187" s="155">
        <f t="shared" si="10"/>
        <v>25189</v>
      </c>
      <c r="B187" s="148" t="str">
        <f t="shared" si="11"/>
        <v xml:space="preserve"> 7905</v>
      </c>
      <c r="C187" s="149">
        <v>23089</v>
      </c>
      <c r="D187" s="168">
        <v>1.1000000000000001</v>
      </c>
      <c r="E187" s="151" t="s">
        <v>492</v>
      </c>
      <c r="F187" s="151">
        <v>25189</v>
      </c>
      <c r="G187" s="151"/>
      <c r="H187" s="151" t="s">
        <v>489</v>
      </c>
      <c r="I187" s="151" t="s">
        <v>493</v>
      </c>
      <c r="J187" s="151">
        <v>4</v>
      </c>
      <c r="K187" s="152">
        <v>1.1000000000000001</v>
      </c>
      <c r="L187" s="314" t="s">
        <v>96</v>
      </c>
      <c r="M187" s="153">
        <f t="shared" si="14"/>
        <v>6400</v>
      </c>
      <c r="N187" s="315" t="s">
        <v>92</v>
      </c>
      <c r="O187" s="154">
        <f t="shared" si="12"/>
        <v>1</v>
      </c>
      <c r="Q187" s="155" t="str">
        <f t="shared" si="13"/>
        <v>ICT- en mediabeheer 23089 (ICT-beheerder)</v>
      </c>
    </row>
    <row r="188" spans="1:17" s="155" customFormat="1" ht="20.100000000000001" customHeight="1">
      <c r="A188" s="155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492</v>
      </c>
      <c r="F188" s="151">
        <v>25190</v>
      </c>
      <c r="G188" s="151"/>
      <c r="H188" s="151" t="s">
        <v>489</v>
      </c>
      <c r="I188" s="151" t="s">
        <v>494</v>
      </c>
      <c r="J188" s="151">
        <v>4</v>
      </c>
      <c r="K188" s="152">
        <v>1.1000000000000001</v>
      </c>
      <c r="L188" s="314" t="s">
        <v>96</v>
      </c>
      <c r="M188" s="153">
        <f t="shared" si="14"/>
        <v>6400</v>
      </c>
      <c r="N188" s="315" t="s">
        <v>92</v>
      </c>
      <c r="O188" s="154">
        <f t="shared" si="12"/>
        <v>1</v>
      </c>
      <c r="Q188" s="155" t="str">
        <f t="shared" si="13"/>
        <v>ICT- en mediabeheer 23089 (Netwerk- en mediabeheerder)</v>
      </c>
    </row>
    <row r="189" spans="1:17" s="155" customFormat="1" ht="20.100000000000001" customHeight="1">
      <c r="A189" s="155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495</v>
      </c>
      <c r="F189" s="151">
        <v>25191</v>
      </c>
      <c r="G189" s="151"/>
      <c r="H189" s="151" t="s">
        <v>489</v>
      </c>
      <c r="I189" s="151" t="s">
        <v>496</v>
      </c>
      <c r="J189" s="151">
        <v>3</v>
      </c>
      <c r="K189" s="152">
        <v>1.1000000000000001</v>
      </c>
      <c r="L189" s="314" t="s">
        <v>94</v>
      </c>
      <c r="M189" s="153">
        <f t="shared" si="14"/>
        <v>4800</v>
      </c>
      <c r="N189" s="315" t="s">
        <v>92</v>
      </c>
      <c r="O189" s="154">
        <f t="shared" si="12"/>
        <v>1</v>
      </c>
      <c r="Q189" s="155" t="str">
        <f t="shared" si="13"/>
        <v>ICT support 23090 (Medewerker beheer ICT)</v>
      </c>
    </row>
    <row r="190" spans="1:17" s="155" customFormat="1" ht="20.100000000000001" customHeight="1">
      <c r="A190" s="155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495</v>
      </c>
      <c r="F190" s="151">
        <v>25192</v>
      </c>
      <c r="G190" s="151"/>
      <c r="H190" s="151" t="s">
        <v>489</v>
      </c>
      <c r="I190" s="151" t="s">
        <v>497</v>
      </c>
      <c r="J190" s="151">
        <v>2</v>
      </c>
      <c r="K190" s="152">
        <v>1.1000000000000001</v>
      </c>
      <c r="L190" s="314" t="s">
        <v>91</v>
      </c>
      <c r="M190" s="153">
        <f t="shared" si="14"/>
        <v>3200</v>
      </c>
      <c r="N190" s="315" t="s">
        <v>92</v>
      </c>
      <c r="O190" s="154">
        <f t="shared" si="12"/>
        <v>1</v>
      </c>
      <c r="Q190" s="155" t="str">
        <f t="shared" si="13"/>
        <v>ICT support 23090 (Medewerker ICT)</v>
      </c>
    </row>
    <row r="191" spans="1:17" s="155" customFormat="1" ht="20.100000000000001" customHeight="1">
      <c r="A191" s="155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498</v>
      </c>
      <c r="F191" s="151">
        <v>25193</v>
      </c>
      <c r="G191" s="151"/>
      <c r="H191" s="151" t="s">
        <v>499</v>
      </c>
      <c r="I191" s="151" t="s">
        <v>500</v>
      </c>
      <c r="J191" s="151">
        <v>3</v>
      </c>
      <c r="K191" s="152">
        <v>1.4</v>
      </c>
      <c r="L191" s="314" t="s">
        <v>94</v>
      </c>
      <c r="M191" s="153">
        <f t="shared" si="14"/>
        <v>4800</v>
      </c>
      <c r="N191" s="315" t="s">
        <v>92</v>
      </c>
      <c r="O191" s="154">
        <f t="shared" si="12"/>
        <v>1</v>
      </c>
      <c r="Q191" s="155" t="str">
        <f t="shared" si="13"/>
        <v>AV-productie 23091 (Allround medewerker AV-productie)</v>
      </c>
    </row>
    <row r="192" spans="1:17" s="155" customFormat="1" ht="20.100000000000001" customHeight="1">
      <c r="A192" s="155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498</v>
      </c>
      <c r="F192" s="151">
        <v>25194</v>
      </c>
      <c r="G192" s="151"/>
      <c r="H192" s="151" t="s">
        <v>499</v>
      </c>
      <c r="I192" s="151" t="s">
        <v>501</v>
      </c>
      <c r="J192" s="151">
        <v>4</v>
      </c>
      <c r="K192" s="152">
        <v>1.4</v>
      </c>
      <c r="L192" s="314" t="s">
        <v>96</v>
      </c>
      <c r="M192" s="153">
        <f t="shared" si="14"/>
        <v>6400</v>
      </c>
      <c r="N192" s="315" t="s">
        <v>92</v>
      </c>
      <c r="O192" s="154">
        <f t="shared" si="12"/>
        <v>1</v>
      </c>
      <c r="Q192" s="155" t="str">
        <f t="shared" si="13"/>
        <v>AV-productie 23091 (AV-specialist)</v>
      </c>
    </row>
    <row r="193" spans="1:17" s="155" customFormat="1" ht="20.100000000000001" customHeight="1">
      <c r="A193" s="155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498</v>
      </c>
      <c r="F193" s="151">
        <v>25195</v>
      </c>
      <c r="G193" s="151"/>
      <c r="H193" s="151" t="s">
        <v>499</v>
      </c>
      <c r="I193" s="151" t="s">
        <v>502</v>
      </c>
      <c r="J193" s="151">
        <v>4</v>
      </c>
      <c r="K193" s="152">
        <v>1.4</v>
      </c>
      <c r="L193" s="314" t="s">
        <v>96</v>
      </c>
      <c r="M193" s="153">
        <f t="shared" si="14"/>
        <v>6400</v>
      </c>
      <c r="N193" s="315" t="s">
        <v>92</v>
      </c>
      <c r="O193" s="154">
        <f t="shared" si="12"/>
        <v>1</v>
      </c>
      <c r="Q193" s="155" t="str">
        <f t="shared" si="13"/>
        <v>AV-productie 23091 (Fotograaf)</v>
      </c>
    </row>
    <row r="194" spans="1:17" s="155" customFormat="1" ht="20.100000000000001" customHeight="1">
      <c r="A194" s="155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498</v>
      </c>
      <c r="F194" s="151">
        <v>25196</v>
      </c>
      <c r="G194" s="151"/>
      <c r="H194" s="151" t="s">
        <v>499</v>
      </c>
      <c r="I194" s="151" t="s">
        <v>503</v>
      </c>
      <c r="J194" s="151">
        <v>2</v>
      </c>
      <c r="K194" s="152">
        <v>1.4</v>
      </c>
      <c r="L194" s="314" t="s">
        <v>91</v>
      </c>
      <c r="M194" s="153">
        <f t="shared" si="14"/>
        <v>3200</v>
      </c>
      <c r="N194" s="315" t="s">
        <v>92</v>
      </c>
      <c r="O194" s="154">
        <f t="shared" si="12"/>
        <v>1</v>
      </c>
      <c r="Q194" s="155" t="str">
        <f t="shared" si="13"/>
        <v>AV-productie 23091 (Medewerker fotografie)</v>
      </c>
    </row>
    <row r="195" spans="1:17" s="155" customFormat="1" ht="20.100000000000001" customHeight="1">
      <c r="A195" s="155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504</v>
      </c>
      <c r="F195" s="151">
        <v>25197</v>
      </c>
      <c r="G195" s="151"/>
      <c r="H195" s="151" t="s">
        <v>499</v>
      </c>
      <c r="I195" s="151" t="s">
        <v>505</v>
      </c>
      <c r="J195" s="151">
        <v>3</v>
      </c>
      <c r="K195" s="152">
        <v>1.4</v>
      </c>
      <c r="L195" s="314" t="s">
        <v>94</v>
      </c>
      <c r="M195" s="153">
        <f t="shared" si="14"/>
        <v>4800</v>
      </c>
      <c r="N195" s="315" t="s">
        <v>92</v>
      </c>
      <c r="O195" s="154">
        <f t="shared" ref="O195:O258" si="17">COUNTIF($F$3:$F$505,F195)</f>
        <v>1</v>
      </c>
      <c r="Q195" s="155" t="str">
        <f t="shared" ref="Q195:Q258" si="18">CONCATENATE(E195," ", C195," ","(",I195,")")</f>
        <v>DTP 23092 (Allround DTP-er)</v>
      </c>
    </row>
    <row r="196" spans="1:17" s="155" customFormat="1" ht="20.100000000000001" customHeight="1">
      <c r="A196" s="155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504</v>
      </c>
      <c r="F196" s="151">
        <v>25198</v>
      </c>
      <c r="G196" s="151"/>
      <c r="H196" s="151" t="s">
        <v>499</v>
      </c>
      <c r="I196" s="151" t="s">
        <v>506</v>
      </c>
      <c r="J196" s="151">
        <v>2</v>
      </c>
      <c r="K196" s="152">
        <v>1.4</v>
      </c>
      <c r="L196" s="314" t="s">
        <v>91</v>
      </c>
      <c r="M196" s="153">
        <f t="shared" ref="M196:M259" si="19">J196*1600</f>
        <v>3200</v>
      </c>
      <c r="N196" s="315" t="s">
        <v>92</v>
      </c>
      <c r="O196" s="154">
        <f t="shared" si="17"/>
        <v>1</v>
      </c>
      <c r="Q196" s="155" t="str">
        <f t="shared" si="18"/>
        <v>DTP 23092 (Medewerker DTP)</v>
      </c>
    </row>
    <row r="197" spans="1:17" s="155" customFormat="1" ht="20.100000000000001" customHeight="1">
      <c r="A197" s="155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507</v>
      </c>
      <c r="F197" s="151">
        <v>25199</v>
      </c>
      <c r="G197" s="151"/>
      <c r="H197" s="151" t="s">
        <v>499</v>
      </c>
      <c r="I197" s="151" t="s">
        <v>508</v>
      </c>
      <c r="J197" s="151">
        <v>4</v>
      </c>
      <c r="K197" s="152">
        <v>1.4</v>
      </c>
      <c r="L197" s="314" t="s">
        <v>96</v>
      </c>
      <c r="M197" s="153">
        <f t="shared" si="19"/>
        <v>6400</v>
      </c>
      <c r="N197" s="315" t="s">
        <v>92</v>
      </c>
      <c r="O197" s="154">
        <f t="shared" si="17"/>
        <v>1</v>
      </c>
      <c r="Q197" s="155" t="str">
        <f t="shared" si="18"/>
        <v>Mediamanagement 23093 (Mediamanager)</v>
      </c>
    </row>
    <row r="198" spans="1:17" s="155" customFormat="1" ht="20.100000000000001" customHeight="1">
      <c r="A198" s="155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509</v>
      </c>
      <c r="F198" s="151">
        <v>25200</v>
      </c>
      <c r="G198" s="151"/>
      <c r="H198" s="151" t="s">
        <v>499</v>
      </c>
      <c r="I198" s="151" t="s">
        <v>510</v>
      </c>
      <c r="J198" s="151">
        <v>4</v>
      </c>
      <c r="K198" s="152">
        <v>1.4</v>
      </c>
      <c r="L198" s="314" t="s">
        <v>96</v>
      </c>
      <c r="M198" s="153">
        <f t="shared" si="19"/>
        <v>6400</v>
      </c>
      <c r="N198" s="315" t="s">
        <v>92</v>
      </c>
      <c r="O198" s="154">
        <f t="shared" si="17"/>
        <v>1</v>
      </c>
      <c r="Q198" s="155" t="str">
        <f t="shared" si="18"/>
        <v>Mediaredactie 23094 (Mediaredactiemedewerker)</v>
      </c>
    </row>
    <row r="199" spans="1:17" s="155" customFormat="1" ht="20.100000000000001" customHeight="1">
      <c r="A199" s="155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511</v>
      </c>
      <c r="F199" s="151">
        <v>25201</v>
      </c>
      <c r="G199" s="151"/>
      <c r="H199" s="151" t="s">
        <v>499</v>
      </c>
      <c r="I199" s="151" t="s">
        <v>512</v>
      </c>
      <c r="J199" s="151">
        <v>4</v>
      </c>
      <c r="K199" s="152">
        <v>1.4</v>
      </c>
      <c r="L199" s="314" t="s">
        <v>96</v>
      </c>
      <c r="M199" s="153">
        <f t="shared" si="19"/>
        <v>6400</v>
      </c>
      <c r="N199" s="315" t="s">
        <v>92</v>
      </c>
      <c r="O199" s="154">
        <f t="shared" si="17"/>
        <v>1</v>
      </c>
      <c r="Q199" s="155" t="str">
        <f t="shared" si="18"/>
        <v>Mediavormgeving 23095 (Mediavormgever)</v>
      </c>
    </row>
    <row r="200" spans="1:17" s="155" customFormat="1" ht="20.100000000000001" customHeight="1">
      <c r="A200" s="155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513</v>
      </c>
      <c r="F200" s="151">
        <v>25202</v>
      </c>
      <c r="G200" s="151"/>
      <c r="H200" s="151" t="s">
        <v>499</v>
      </c>
      <c r="I200" s="151" t="s">
        <v>514</v>
      </c>
      <c r="J200" s="151">
        <v>2</v>
      </c>
      <c r="K200" s="152">
        <v>1.4</v>
      </c>
      <c r="L200" s="314" t="s">
        <v>91</v>
      </c>
      <c r="M200" s="153">
        <f t="shared" si="19"/>
        <v>3200</v>
      </c>
      <c r="N200" s="315" t="s">
        <v>92</v>
      </c>
      <c r="O200" s="154">
        <f t="shared" si="17"/>
        <v>1</v>
      </c>
      <c r="Q200" s="155" t="str">
        <f t="shared" si="18"/>
        <v>Podium- en Evenemententechniek 23096 (Medewerker Podium- en evenemententechniek)</v>
      </c>
    </row>
    <row r="201" spans="1:17" s="155" customFormat="1" ht="20.100000000000001" customHeight="1">
      <c r="A201" s="155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513</v>
      </c>
      <c r="F201" s="151">
        <v>25203</v>
      </c>
      <c r="G201" s="151"/>
      <c r="H201" s="151" t="s">
        <v>499</v>
      </c>
      <c r="I201" s="151" t="s">
        <v>515</v>
      </c>
      <c r="J201" s="151">
        <v>3</v>
      </c>
      <c r="K201" s="152">
        <v>1.4</v>
      </c>
      <c r="L201" s="314" t="s">
        <v>94</v>
      </c>
      <c r="M201" s="153">
        <f t="shared" si="19"/>
        <v>4800</v>
      </c>
      <c r="N201" s="315" t="s">
        <v>92</v>
      </c>
      <c r="O201" s="154">
        <f t="shared" si="17"/>
        <v>1</v>
      </c>
      <c r="Q201" s="155" t="str">
        <f t="shared" si="18"/>
        <v>Podium- en Evenemententechniek 23096 (Podium- en evenemententechnicus)</v>
      </c>
    </row>
    <row r="202" spans="1:17" s="155" customFormat="1" ht="20.100000000000001" customHeight="1">
      <c r="A202" s="155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513</v>
      </c>
      <c r="F202" s="151">
        <v>25204</v>
      </c>
      <c r="G202" s="151"/>
      <c r="H202" s="151" t="s">
        <v>499</v>
      </c>
      <c r="I202" s="151" t="s">
        <v>516</v>
      </c>
      <c r="J202" s="151">
        <v>4</v>
      </c>
      <c r="K202" s="152">
        <v>1.4</v>
      </c>
      <c r="L202" s="314" t="s">
        <v>96</v>
      </c>
      <c r="M202" s="153">
        <f t="shared" si="19"/>
        <v>6400</v>
      </c>
      <c r="N202" s="315" t="s">
        <v>92</v>
      </c>
      <c r="O202" s="154">
        <f t="shared" si="17"/>
        <v>1</v>
      </c>
      <c r="Q202" s="155" t="str">
        <f t="shared" si="18"/>
        <v>Podium- en Evenemententechniek 23096 (Podium- en evenemententechnicus Geluid)</v>
      </c>
    </row>
    <row r="203" spans="1:17" s="155" customFormat="1" ht="20.100000000000001" customHeight="1">
      <c r="A203" s="155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513</v>
      </c>
      <c r="F203" s="151">
        <v>25205</v>
      </c>
      <c r="G203" s="151"/>
      <c r="H203" s="151" t="s">
        <v>499</v>
      </c>
      <c r="I203" s="151" t="s">
        <v>517</v>
      </c>
      <c r="J203" s="151">
        <v>4</v>
      </c>
      <c r="K203" s="152">
        <v>1.4</v>
      </c>
      <c r="L203" s="314" t="s">
        <v>96</v>
      </c>
      <c r="M203" s="153">
        <f t="shared" si="19"/>
        <v>6400</v>
      </c>
      <c r="N203" s="315" t="s">
        <v>92</v>
      </c>
      <c r="O203" s="154">
        <f t="shared" si="17"/>
        <v>1</v>
      </c>
      <c r="Q203" s="155" t="str">
        <f t="shared" si="18"/>
        <v>Podium- en Evenemententechniek 23096 (Podium- en evenemententechnicus Licht)</v>
      </c>
    </row>
    <row r="204" spans="1:17" s="155" customFormat="1" ht="20.100000000000001" customHeight="1">
      <c r="A204" s="155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513</v>
      </c>
      <c r="F204" s="151">
        <v>25206</v>
      </c>
      <c r="G204" s="151"/>
      <c r="H204" s="151" t="s">
        <v>499</v>
      </c>
      <c r="I204" s="151" t="s">
        <v>518</v>
      </c>
      <c r="J204" s="151">
        <v>4</v>
      </c>
      <c r="K204" s="152">
        <v>1.4</v>
      </c>
      <c r="L204" s="314" t="s">
        <v>96</v>
      </c>
      <c r="M204" s="153">
        <f t="shared" si="19"/>
        <v>6400</v>
      </c>
      <c r="N204" s="315" t="s">
        <v>92</v>
      </c>
      <c r="O204" s="154">
        <f t="shared" si="17"/>
        <v>1</v>
      </c>
      <c r="Q204" s="155" t="str">
        <f t="shared" si="18"/>
        <v>Podium- en Evenemententechniek 23096 (Podium- en evenemententechnicus Podium &amp; Rigging)</v>
      </c>
    </row>
    <row r="205" spans="1:17" s="155" customFormat="1" ht="20.100000000000001" customHeight="1">
      <c r="A205" s="155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519</v>
      </c>
      <c r="F205" s="151">
        <v>25207</v>
      </c>
      <c r="G205" s="151"/>
      <c r="H205" s="151" t="s">
        <v>499</v>
      </c>
      <c r="I205" s="151" t="s">
        <v>520</v>
      </c>
      <c r="J205" s="151">
        <v>2</v>
      </c>
      <c r="K205" s="152">
        <v>1.4</v>
      </c>
      <c r="L205" s="314" t="s">
        <v>91</v>
      </c>
      <c r="M205" s="153">
        <f t="shared" si="19"/>
        <v>3200</v>
      </c>
      <c r="N205" s="315" t="s">
        <v>92</v>
      </c>
      <c r="O205" s="154">
        <f t="shared" si="17"/>
        <v>1</v>
      </c>
      <c r="Q205" s="155" t="str">
        <f t="shared" si="18"/>
        <v>Printmedia 23097 (Basismedewerker printmedia)</v>
      </c>
    </row>
    <row r="206" spans="1:17" s="155" customFormat="1" ht="20.100000000000001" customHeight="1">
      <c r="A206" s="155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519</v>
      </c>
      <c r="F206" s="151">
        <v>25208</v>
      </c>
      <c r="G206" s="151"/>
      <c r="H206" s="151" t="s">
        <v>499</v>
      </c>
      <c r="I206" s="151" t="s">
        <v>521</v>
      </c>
      <c r="J206" s="151">
        <v>3</v>
      </c>
      <c r="K206" s="152">
        <v>1.4</v>
      </c>
      <c r="L206" s="314" t="s">
        <v>94</v>
      </c>
      <c r="M206" s="153">
        <f t="shared" si="19"/>
        <v>4800</v>
      </c>
      <c r="N206" s="315" t="s">
        <v>92</v>
      </c>
      <c r="O206" s="154">
        <f t="shared" si="17"/>
        <v>1</v>
      </c>
      <c r="Q206" s="155" t="str">
        <f t="shared" si="18"/>
        <v>Printmedia 23097 (Drukker)</v>
      </c>
    </row>
    <row r="207" spans="1:17" s="155" customFormat="1" ht="20.100000000000001" customHeight="1">
      <c r="A207" s="155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519</v>
      </c>
      <c r="F207" s="151">
        <v>25209</v>
      </c>
      <c r="G207" s="151"/>
      <c r="H207" s="151" t="s">
        <v>499</v>
      </c>
      <c r="I207" s="151" t="s">
        <v>522</v>
      </c>
      <c r="J207" s="151">
        <v>3</v>
      </c>
      <c r="K207" s="152">
        <v>1.4</v>
      </c>
      <c r="L207" s="314" t="s">
        <v>94</v>
      </c>
      <c r="M207" s="153">
        <f t="shared" si="19"/>
        <v>4800</v>
      </c>
      <c r="N207" s="315" t="s">
        <v>92</v>
      </c>
      <c r="O207" s="154">
        <f t="shared" si="17"/>
        <v>1</v>
      </c>
      <c r="Q207" s="155" t="str">
        <f t="shared" si="18"/>
        <v>Printmedia 23097 (Nabewerker)</v>
      </c>
    </row>
    <row r="208" spans="1:17" s="155" customFormat="1" ht="20.100000000000001" customHeight="1">
      <c r="A208" s="155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519</v>
      </c>
      <c r="F208" s="151">
        <v>25210</v>
      </c>
      <c r="G208" s="151"/>
      <c r="H208" s="151" t="s">
        <v>499</v>
      </c>
      <c r="I208" s="151" t="s">
        <v>523</v>
      </c>
      <c r="J208" s="151">
        <v>4</v>
      </c>
      <c r="K208" s="152">
        <v>1.4</v>
      </c>
      <c r="L208" s="314" t="s">
        <v>96</v>
      </c>
      <c r="M208" s="153">
        <f t="shared" si="19"/>
        <v>6400</v>
      </c>
      <c r="N208" s="315" t="s">
        <v>92</v>
      </c>
      <c r="O208" s="154">
        <f t="shared" si="17"/>
        <v>1</v>
      </c>
      <c r="Q208" s="155" t="str">
        <f t="shared" si="18"/>
        <v>Printmedia 23097 (Printmediatechnoloog)</v>
      </c>
    </row>
    <row r="209" spans="1:17" s="155" customFormat="1" ht="20.100000000000001" customHeight="1">
      <c r="A209" s="155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524</v>
      </c>
      <c r="F209" s="151">
        <v>25211</v>
      </c>
      <c r="G209" s="151"/>
      <c r="H209" s="151" t="s">
        <v>499</v>
      </c>
      <c r="I209" s="151" t="s">
        <v>525</v>
      </c>
      <c r="J209" s="151">
        <v>2</v>
      </c>
      <c r="K209" s="152">
        <v>1.4</v>
      </c>
      <c r="L209" s="314" t="s">
        <v>91</v>
      </c>
      <c r="M209" s="153">
        <f t="shared" si="19"/>
        <v>3200</v>
      </c>
      <c r="N209" s="315" t="s">
        <v>92</v>
      </c>
      <c r="O209" s="154">
        <f t="shared" si="17"/>
        <v>1</v>
      </c>
      <c r="Q209" s="155" t="str">
        <f t="shared" si="18"/>
        <v>Ruimtelijke vormgeving 23098 (Medewerker productpresentatie)</v>
      </c>
    </row>
    <row r="210" spans="1:17" s="155" customFormat="1" ht="20.100000000000001" customHeight="1">
      <c r="A210" s="155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524</v>
      </c>
      <c r="F210" s="151">
        <v>25212</v>
      </c>
      <c r="G210" s="151"/>
      <c r="H210" s="151" t="s">
        <v>499</v>
      </c>
      <c r="I210" s="151" t="s">
        <v>526</v>
      </c>
      <c r="J210" s="151">
        <v>4</v>
      </c>
      <c r="K210" s="152">
        <v>1.4</v>
      </c>
      <c r="L210" s="314" t="s">
        <v>96</v>
      </c>
      <c r="M210" s="153">
        <f t="shared" si="19"/>
        <v>6400</v>
      </c>
      <c r="N210" s="315" t="s">
        <v>92</v>
      </c>
      <c r="O210" s="154">
        <f t="shared" si="17"/>
        <v>1</v>
      </c>
      <c r="Q210" s="155" t="str">
        <f t="shared" si="18"/>
        <v>Ruimtelijke vormgeving 23098 (Ruimtelijk vormgever)</v>
      </c>
    </row>
    <row r="211" spans="1:17" s="155" customFormat="1" ht="20.100000000000001" customHeight="1">
      <c r="A211" s="155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527</v>
      </c>
      <c r="F211" s="151">
        <v>25213</v>
      </c>
      <c r="G211" s="151"/>
      <c r="H211" s="151" t="s">
        <v>499</v>
      </c>
      <c r="I211" s="151" t="s">
        <v>528</v>
      </c>
      <c r="J211" s="151">
        <v>3</v>
      </c>
      <c r="K211" s="152">
        <v>1.4</v>
      </c>
      <c r="L211" s="314" t="s">
        <v>94</v>
      </c>
      <c r="M211" s="153">
        <f t="shared" si="19"/>
        <v>4800</v>
      </c>
      <c r="N211" s="315" t="s">
        <v>92</v>
      </c>
      <c r="O211" s="154">
        <f t="shared" si="17"/>
        <v>1</v>
      </c>
      <c r="Q211" s="155" t="str">
        <f t="shared" si="18"/>
        <v>Signmaking 23099 (Allround signmaker)</v>
      </c>
    </row>
    <row r="212" spans="1:17" s="155" customFormat="1" ht="20.100000000000001" customHeight="1">
      <c r="A212" s="155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527</v>
      </c>
      <c r="F212" s="151">
        <v>25214</v>
      </c>
      <c r="G212" s="151"/>
      <c r="H212" s="151" t="s">
        <v>499</v>
      </c>
      <c r="I212" s="151" t="s">
        <v>529</v>
      </c>
      <c r="J212" s="151">
        <v>2</v>
      </c>
      <c r="K212" s="152">
        <v>1.4</v>
      </c>
      <c r="L212" s="314" t="s">
        <v>91</v>
      </c>
      <c r="M212" s="153">
        <f t="shared" si="19"/>
        <v>3200</v>
      </c>
      <c r="N212" s="315" t="s">
        <v>92</v>
      </c>
      <c r="O212" s="154">
        <f t="shared" si="17"/>
        <v>1</v>
      </c>
      <c r="Q212" s="155" t="str">
        <f t="shared" si="18"/>
        <v>Signmaking 23099 (Medewerker sign)</v>
      </c>
    </row>
    <row r="213" spans="1:17" s="155" customFormat="1" ht="20.100000000000001" customHeight="1">
      <c r="A213" s="155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527</v>
      </c>
      <c r="F213" s="151">
        <v>25215</v>
      </c>
      <c r="G213" s="151"/>
      <c r="H213" s="151" t="s">
        <v>499</v>
      </c>
      <c r="I213" s="151" t="s">
        <v>530</v>
      </c>
      <c r="J213" s="151">
        <v>4</v>
      </c>
      <c r="K213" s="152">
        <v>1.4</v>
      </c>
      <c r="L213" s="314" t="s">
        <v>96</v>
      </c>
      <c r="M213" s="153">
        <f t="shared" si="19"/>
        <v>6400</v>
      </c>
      <c r="N213" s="315" t="s">
        <v>92</v>
      </c>
      <c r="O213" s="154">
        <f t="shared" si="17"/>
        <v>1</v>
      </c>
      <c r="Q213" s="155" t="str">
        <f t="shared" si="18"/>
        <v>Signmaking 23099 (Signspecialist)</v>
      </c>
    </row>
    <row r="214" spans="1:17" s="155" customFormat="1" ht="20.100000000000001" customHeight="1">
      <c r="A214" s="155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531</v>
      </c>
      <c r="F214" s="151">
        <v>25216</v>
      </c>
      <c r="G214" s="151"/>
      <c r="H214" s="151" t="s">
        <v>499</v>
      </c>
      <c r="I214" s="151" t="s">
        <v>532</v>
      </c>
      <c r="J214" s="151">
        <v>3</v>
      </c>
      <c r="K214" s="152">
        <v>1.4</v>
      </c>
      <c r="L214" s="314" t="s">
        <v>94</v>
      </c>
      <c r="M214" s="153">
        <f t="shared" si="19"/>
        <v>4800</v>
      </c>
      <c r="N214" s="315" t="s">
        <v>92</v>
      </c>
      <c r="O214" s="154">
        <f t="shared" si="17"/>
        <v>1</v>
      </c>
      <c r="Q214" s="155" t="str">
        <f t="shared" si="18"/>
        <v>Stand- en decorbouw 23100 (Allround stand- en decorbouwer)</v>
      </c>
    </row>
    <row r="215" spans="1:17" s="155" customFormat="1" ht="20.100000000000001" customHeight="1">
      <c r="A215" s="155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531</v>
      </c>
      <c r="F215" s="151">
        <v>25217</v>
      </c>
      <c r="G215" s="151"/>
      <c r="H215" s="151" t="s">
        <v>499</v>
      </c>
      <c r="I215" s="151" t="s">
        <v>533</v>
      </c>
      <c r="J215" s="151">
        <v>2</v>
      </c>
      <c r="K215" s="152">
        <v>1.4</v>
      </c>
      <c r="L215" s="314" t="s">
        <v>91</v>
      </c>
      <c r="M215" s="153">
        <f t="shared" si="19"/>
        <v>3200</v>
      </c>
      <c r="N215" s="315" t="s">
        <v>92</v>
      </c>
      <c r="O215" s="154">
        <f t="shared" si="17"/>
        <v>1</v>
      </c>
      <c r="Q215" s="155" t="str">
        <f t="shared" si="18"/>
        <v>Stand- en decorbouw 23100 (Stand- en decorbouwer)</v>
      </c>
    </row>
    <row r="216" spans="1:17" s="155" customFormat="1" ht="20.100000000000001" customHeight="1">
      <c r="A216" s="155">
        <f t="shared" si="15"/>
        <v>25218</v>
      </c>
      <c r="B216" s="148" t="str">
        <f t="shared" si="16"/>
        <v xml:space="preserve"> 7906</v>
      </c>
      <c r="C216" s="149">
        <v>23101</v>
      </c>
      <c r="D216" s="163">
        <v>1.4</v>
      </c>
      <c r="E216" s="164" t="s">
        <v>534</v>
      </c>
      <c r="F216" s="164">
        <v>25218</v>
      </c>
      <c r="G216" s="164"/>
      <c r="H216" s="164" t="s">
        <v>535</v>
      </c>
      <c r="I216" s="151" t="s">
        <v>536</v>
      </c>
      <c r="J216" s="164">
        <v>4</v>
      </c>
      <c r="K216" s="165">
        <v>1.4</v>
      </c>
      <c r="L216" s="316" t="s">
        <v>96</v>
      </c>
      <c r="M216" s="153">
        <f t="shared" si="19"/>
        <v>6400</v>
      </c>
      <c r="N216" s="317" t="s">
        <v>92</v>
      </c>
      <c r="O216" s="154">
        <f t="shared" si="17"/>
        <v>1</v>
      </c>
      <c r="Q216" s="155" t="str">
        <f t="shared" si="18"/>
        <v>Aftersales Mobiliteitsbranche 23101 (Aftersalesmanager Mobiliteitsbranche)</v>
      </c>
    </row>
    <row r="217" spans="1:17" s="155" customFormat="1" ht="20.100000000000001" customHeight="1">
      <c r="A217" s="155">
        <f t="shared" si="15"/>
        <v>25219</v>
      </c>
      <c r="B217" s="148" t="str">
        <f t="shared" si="16"/>
        <v xml:space="preserve"> 7906</v>
      </c>
      <c r="C217" s="318">
        <v>23101</v>
      </c>
      <c r="D217" s="167"/>
      <c r="E217" s="166" t="s">
        <v>534</v>
      </c>
      <c r="F217" s="166">
        <v>25219</v>
      </c>
      <c r="G217" s="166"/>
      <c r="H217" s="166" t="s">
        <v>535</v>
      </c>
      <c r="I217" s="169" t="s">
        <v>537</v>
      </c>
      <c r="J217" s="166">
        <v>3</v>
      </c>
      <c r="K217" s="192">
        <v>1.4</v>
      </c>
      <c r="L217" s="314" t="s">
        <v>94</v>
      </c>
      <c r="M217" s="153">
        <f t="shared" si="19"/>
        <v>4800</v>
      </c>
      <c r="N217" s="317" t="s">
        <v>92</v>
      </c>
      <c r="O217" s="154">
        <f t="shared" si="17"/>
        <v>1</v>
      </c>
      <c r="Q217" s="155" t="str">
        <f t="shared" si="18"/>
        <v>Aftersales Mobiliteitsbranche 23101 (Serviceadviseur Mobiliteitsbranche)</v>
      </c>
    </row>
    <row r="218" spans="1:17" s="155" customFormat="1" ht="20.100000000000001" customHeight="1">
      <c r="A218" s="155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538</v>
      </c>
      <c r="F218" s="151">
        <v>25220</v>
      </c>
      <c r="G218" s="151"/>
      <c r="H218" s="151" t="s">
        <v>535</v>
      </c>
      <c r="I218" s="151" t="s">
        <v>539</v>
      </c>
      <c r="J218" s="151">
        <v>2</v>
      </c>
      <c r="K218" s="152">
        <v>1.4</v>
      </c>
      <c r="L218" s="314" t="s">
        <v>91</v>
      </c>
      <c r="M218" s="153">
        <f t="shared" si="19"/>
        <v>3200</v>
      </c>
      <c r="N218" s="315" t="s">
        <v>92</v>
      </c>
      <c r="O218" s="154">
        <f t="shared" si="17"/>
        <v>1</v>
      </c>
      <c r="Q218" s="155" t="str">
        <f t="shared" si="18"/>
        <v>Assemblage, Carrosseriebouw en Recreatievoertuigen 23102 (Assemblagetechnicus)</v>
      </c>
    </row>
    <row r="219" spans="1:17" s="155" customFormat="1" ht="20.100000000000001" customHeight="1">
      <c r="A219" s="155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538</v>
      </c>
      <c r="F219" s="151">
        <v>25221</v>
      </c>
      <c r="G219" s="151"/>
      <c r="H219" s="151" t="s">
        <v>535</v>
      </c>
      <c r="I219" s="151" t="s">
        <v>540</v>
      </c>
      <c r="J219" s="151">
        <v>2</v>
      </c>
      <c r="K219" s="152">
        <v>1.4</v>
      </c>
      <c r="L219" s="314" t="s">
        <v>91</v>
      </c>
      <c r="M219" s="153">
        <f t="shared" si="19"/>
        <v>3200</v>
      </c>
      <c r="N219" s="315" t="s">
        <v>92</v>
      </c>
      <c r="O219" s="154">
        <f t="shared" si="17"/>
        <v>1</v>
      </c>
      <c r="Q219" s="155" t="str">
        <f t="shared" si="18"/>
        <v>Assemblage, Carrosseriebouw en Recreatievoertuigen 23102 (Caravantechnicus)</v>
      </c>
    </row>
    <row r="220" spans="1:17" s="155" customFormat="1" ht="20.100000000000001" customHeight="1">
      <c r="A220" s="155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538</v>
      </c>
      <c r="F220" s="151">
        <v>25222</v>
      </c>
      <c r="G220" s="151"/>
      <c r="H220" s="151" t="s">
        <v>535</v>
      </c>
      <c r="I220" s="151" t="s">
        <v>541</v>
      </c>
      <c r="J220" s="151">
        <v>2</v>
      </c>
      <c r="K220" s="152">
        <v>1.4</v>
      </c>
      <c r="L220" s="314" t="s">
        <v>91</v>
      </c>
      <c r="M220" s="153">
        <f t="shared" si="19"/>
        <v>3200</v>
      </c>
      <c r="N220" s="315" t="s">
        <v>92</v>
      </c>
      <c r="O220" s="154">
        <f t="shared" si="17"/>
        <v>1</v>
      </c>
      <c r="Q220" s="155" t="str">
        <f t="shared" si="18"/>
        <v>Assemblage, Carrosseriebouw en Recreatievoertuigen 23102 (Carrosseriebouwer)</v>
      </c>
    </row>
    <row r="221" spans="1:17" s="155" customFormat="1" ht="20.100000000000001" customHeight="1">
      <c r="A221" s="155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538</v>
      </c>
      <c r="F221" s="151">
        <v>25223</v>
      </c>
      <c r="G221" s="151"/>
      <c r="H221" s="151" t="s">
        <v>535</v>
      </c>
      <c r="I221" s="151" t="s">
        <v>542</v>
      </c>
      <c r="J221" s="151">
        <v>3</v>
      </c>
      <c r="K221" s="152">
        <v>1.4</v>
      </c>
      <c r="L221" s="314" t="s">
        <v>94</v>
      </c>
      <c r="M221" s="153">
        <f t="shared" si="19"/>
        <v>4800</v>
      </c>
      <c r="N221" s="315" t="s">
        <v>92</v>
      </c>
      <c r="O221" s="154">
        <f t="shared" si="17"/>
        <v>1</v>
      </c>
      <c r="Q221" s="155" t="str">
        <f t="shared" si="18"/>
        <v>Assemblage, Carrosseriebouw en Recreatievoertuigen 23102 (Eerste Caravantechnicus)</v>
      </c>
    </row>
    <row r="222" spans="1:17" s="155" customFormat="1" ht="20.100000000000001" customHeight="1">
      <c r="A222" s="155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538</v>
      </c>
      <c r="F222" s="151">
        <v>25224</v>
      </c>
      <c r="G222" s="151"/>
      <c r="H222" s="151" t="s">
        <v>535</v>
      </c>
      <c r="I222" s="151" t="s">
        <v>543</v>
      </c>
      <c r="J222" s="151">
        <v>3</v>
      </c>
      <c r="K222" s="152">
        <v>1.4</v>
      </c>
      <c r="L222" s="314" t="s">
        <v>94</v>
      </c>
      <c r="M222" s="153">
        <f t="shared" si="19"/>
        <v>4800</v>
      </c>
      <c r="N222" s="315" t="s">
        <v>92</v>
      </c>
      <c r="O222" s="154">
        <f t="shared" si="17"/>
        <v>1</v>
      </c>
      <c r="Q222" s="155" t="str">
        <f t="shared" si="18"/>
        <v>Assemblage, Carrosseriebouw en Recreatievoertuigen 23102 (Eerste Carrosseriebouwer)</v>
      </c>
    </row>
    <row r="223" spans="1:17" s="155" customFormat="1" ht="20.100000000000001" customHeight="1">
      <c r="A223" s="155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544</v>
      </c>
      <c r="F223" s="151">
        <v>25225</v>
      </c>
      <c r="G223" s="151"/>
      <c r="H223" s="151" t="s">
        <v>535</v>
      </c>
      <c r="I223" s="151" t="s">
        <v>545</v>
      </c>
      <c r="J223" s="151">
        <v>2</v>
      </c>
      <c r="K223" s="152">
        <v>1.4</v>
      </c>
      <c r="L223" s="314" t="s">
        <v>91</v>
      </c>
      <c r="M223" s="153">
        <f t="shared" si="19"/>
        <v>3200</v>
      </c>
      <c r="N223" s="315" t="s">
        <v>92</v>
      </c>
      <c r="O223" s="154">
        <f t="shared" si="17"/>
        <v>1</v>
      </c>
      <c r="Q223" s="155" t="str">
        <f t="shared" si="18"/>
        <v>Autoschadehersteltechniek 23103 (Autoschadehersteller)</v>
      </c>
    </row>
    <row r="224" spans="1:17" s="155" customFormat="1" ht="20.100000000000001" customHeight="1">
      <c r="A224" s="155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544</v>
      </c>
      <c r="F224" s="151">
        <v>25226</v>
      </c>
      <c r="G224" s="151"/>
      <c r="H224" s="151" t="s">
        <v>535</v>
      </c>
      <c r="I224" s="151" t="s">
        <v>546</v>
      </c>
      <c r="J224" s="151">
        <v>3</v>
      </c>
      <c r="K224" s="152">
        <v>1.4</v>
      </c>
      <c r="L224" s="314" t="s">
        <v>94</v>
      </c>
      <c r="M224" s="153">
        <f t="shared" si="19"/>
        <v>4800</v>
      </c>
      <c r="N224" s="315" t="s">
        <v>92</v>
      </c>
      <c r="O224" s="154">
        <f t="shared" si="17"/>
        <v>1</v>
      </c>
      <c r="Q224" s="155" t="str">
        <f t="shared" si="18"/>
        <v>Autoschadehersteltechniek 23103 (Eerste Autoschadehersteller)</v>
      </c>
    </row>
    <row r="225" spans="1:17" s="155" customFormat="1" ht="20.100000000000001" customHeight="1">
      <c r="A225" s="155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544</v>
      </c>
      <c r="F225" s="151">
        <v>25227</v>
      </c>
      <c r="G225" s="151"/>
      <c r="H225" s="151" t="s">
        <v>535</v>
      </c>
      <c r="I225" s="151" t="s">
        <v>547</v>
      </c>
      <c r="J225" s="151">
        <v>3</v>
      </c>
      <c r="K225" s="152">
        <v>1.4</v>
      </c>
      <c r="L225" s="314" t="s">
        <v>94</v>
      </c>
      <c r="M225" s="153">
        <f t="shared" si="19"/>
        <v>4800</v>
      </c>
      <c r="N225" s="315" t="s">
        <v>92</v>
      </c>
      <c r="O225" s="154">
        <f t="shared" si="17"/>
        <v>1</v>
      </c>
      <c r="Q225" s="155" t="str">
        <f t="shared" si="18"/>
        <v>Autoschadehersteltechniek 23103 (Eerste Autoschadetechnicus)</v>
      </c>
    </row>
    <row r="226" spans="1:17" s="155" customFormat="1" ht="20.100000000000001" customHeight="1">
      <c r="A226" s="155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548</v>
      </c>
      <c r="F226" s="151">
        <v>25228</v>
      </c>
      <c r="G226" s="151"/>
      <c r="H226" s="151" t="s">
        <v>535</v>
      </c>
      <c r="I226" s="151" t="s">
        <v>549</v>
      </c>
      <c r="J226" s="151">
        <v>2</v>
      </c>
      <c r="K226" s="152">
        <v>1.4</v>
      </c>
      <c r="L226" s="314" t="s">
        <v>91</v>
      </c>
      <c r="M226" s="153">
        <f t="shared" si="19"/>
        <v>3200</v>
      </c>
      <c r="N226" s="315" t="s">
        <v>92</v>
      </c>
      <c r="O226" s="154">
        <f t="shared" si="17"/>
        <v>1</v>
      </c>
      <c r="Q226" s="155" t="str">
        <f t="shared" si="18"/>
        <v>Autospuiten 23104 (Autospuiter)</v>
      </c>
    </row>
    <row r="227" spans="1:17" s="155" customFormat="1" ht="20.100000000000001" customHeight="1">
      <c r="A227" s="155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548</v>
      </c>
      <c r="F227" s="151">
        <v>25229</v>
      </c>
      <c r="G227" s="151"/>
      <c r="H227" s="151" t="s">
        <v>535</v>
      </c>
      <c r="I227" s="151" t="s">
        <v>550</v>
      </c>
      <c r="J227" s="151">
        <v>3</v>
      </c>
      <c r="K227" s="152">
        <v>1.4</v>
      </c>
      <c r="L227" s="314" t="s">
        <v>94</v>
      </c>
      <c r="M227" s="153">
        <f t="shared" si="19"/>
        <v>4800</v>
      </c>
      <c r="N227" s="315" t="s">
        <v>92</v>
      </c>
      <c r="O227" s="154">
        <f t="shared" si="17"/>
        <v>1</v>
      </c>
      <c r="Q227" s="155" t="str">
        <f t="shared" si="18"/>
        <v>Autospuiten 23104 (Eerste Autospuiter)</v>
      </c>
    </row>
    <row r="228" spans="1:17" s="155" customFormat="1" ht="20.100000000000001" customHeight="1">
      <c r="A228" s="155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551</v>
      </c>
      <c r="F228" s="151">
        <v>25230</v>
      </c>
      <c r="G228" s="151"/>
      <c r="H228" s="151" t="s">
        <v>535</v>
      </c>
      <c r="I228" s="151" t="s">
        <v>552</v>
      </c>
      <c r="J228" s="151">
        <v>3</v>
      </c>
      <c r="K228" s="152">
        <v>1.4</v>
      </c>
      <c r="L228" s="314" t="s">
        <v>94</v>
      </c>
      <c r="M228" s="153">
        <f t="shared" si="19"/>
        <v>4800</v>
      </c>
      <c r="N228" s="315" t="s">
        <v>92</v>
      </c>
      <c r="O228" s="154">
        <f t="shared" si="17"/>
        <v>1</v>
      </c>
      <c r="Q228" s="155" t="str">
        <f t="shared" si="18"/>
        <v>Fietstechniek 23105 (Eerste Fietstechnicus)</v>
      </c>
    </row>
    <row r="229" spans="1:17" s="155" customFormat="1" ht="20.100000000000001" customHeight="1">
      <c r="A229" s="155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551</v>
      </c>
      <c r="F229" s="151">
        <v>25231</v>
      </c>
      <c r="G229" s="151"/>
      <c r="H229" s="151" t="s">
        <v>535</v>
      </c>
      <c r="I229" s="151" t="s">
        <v>553</v>
      </c>
      <c r="J229" s="151">
        <v>2</v>
      </c>
      <c r="K229" s="152">
        <v>1.4</v>
      </c>
      <c r="L229" s="314" t="s">
        <v>91</v>
      </c>
      <c r="M229" s="153">
        <f t="shared" si="19"/>
        <v>3200</v>
      </c>
      <c r="N229" s="315" t="s">
        <v>92</v>
      </c>
      <c r="O229" s="154">
        <f t="shared" si="17"/>
        <v>1</v>
      </c>
      <c r="Q229" s="155" t="str">
        <f t="shared" si="18"/>
        <v>Fietstechniek 23105 (Fietstechnicus)</v>
      </c>
    </row>
    <row r="230" spans="1:17" s="155" customFormat="1" ht="20.100000000000001" customHeight="1">
      <c r="A230" s="155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554</v>
      </c>
      <c r="F230" s="151">
        <v>25232</v>
      </c>
      <c r="G230" s="151"/>
      <c r="H230" s="151" t="s">
        <v>535</v>
      </c>
      <c r="I230" s="151" t="s">
        <v>555</v>
      </c>
      <c r="J230" s="151">
        <v>3</v>
      </c>
      <c r="K230" s="152">
        <v>1.4</v>
      </c>
      <c r="L230" s="314" t="s">
        <v>94</v>
      </c>
      <c r="M230" s="153">
        <f t="shared" si="19"/>
        <v>4800</v>
      </c>
      <c r="N230" s="315" t="s">
        <v>92</v>
      </c>
      <c r="O230" s="154">
        <f t="shared" si="17"/>
        <v>1</v>
      </c>
      <c r="Q230" s="155" t="str">
        <f t="shared" si="18"/>
        <v>Gemotoriseerde tweewielers 23106 (Eerste Motorfietstechnicus)</v>
      </c>
    </row>
    <row r="231" spans="1:17" s="155" customFormat="1" ht="20.100000000000001" customHeight="1">
      <c r="A231" s="155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554</v>
      </c>
      <c r="F231" s="151">
        <v>25233</v>
      </c>
      <c r="G231" s="151"/>
      <c r="H231" s="151" t="s">
        <v>535</v>
      </c>
      <c r="I231" s="151" t="s">
        <v>556</v>
      </c>
      <c r="J231" s="151">
        <v>3</v>
      </c>
      <c r="K231" s="152">
        <v>1.4</v>
      </c>
      <c r="L231" s="314" t="s">
        <v>94</v>
      </c>
      <c r="M231" s="153">
        <f t="shared" si="19"/>
        <v>4800</v>
      </c>
      <c r="N231" s="315" t="s">
        <v>92</v>
      </c>
      <c r="O231" s="154">
        <f t="shared" si="17"/>
        <v>1</v>
      </c>
      <c r="Q231" s="155" t="str">
        <f t="shared" si="18"/>
        <v>Gemotoriseerde tweewielers 23106 (Eerste Scootertechnicus)</v>
      </c>
    </row>
    <row r="232" spans="1:17" s="155" customFormat="1" ht="20.100000000000001" customHeight="1">
      <c r="A232" s="155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554</v>
      </c>
      <c r="F232" s="151">
        <v>25234</v>
      </c>
      <c r="G232" s="151"/>
      <c r="H232" s="151" t="s">
        <v>535</v>
      </c>
      <c r="I232" s="151" t="s">
        <v>557</v>
      </c>
      <c r="J232" s="151">
        <v>2</v>
      </c>
      <c r="K232" s="152">
        <v>1.4</v>
      </c>
      <c r="L232" s="314" t="s">
        <v>91</v>
      </c>
      <c r="M232" s="153">
        <f t="shared" si="19"/>
        <v>3200</v>
      </c>
      <c r="N232" s="315" t="s">
        <v>92</v>
      </c>
      <c r="O232" s="154">
        <f t="shared" si="17"/>
        <v>1</v>
      </c>
      <c r="Q232" s="155" t="str">
        <f t="shared" si="18"/>
        <v>Gemotoriseerde tweewielers 23106 (Motorfietstechnicus)</v>
      </c>
    </row>
    <row r="233" spans="1:17" s="155" customFormat="1" ht="20.100000000000001" customHeight="1">
      <c r="A233" s="155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554</v>
      </c>
      <c r="F233" s="151">
        <v>25235</v>
      </c>
      <c r="G233" s="151"/>
      <c r="H233" s="151" t="s">
        <v>535</v>
      </c>
      <c r="I233" s="151" t="s">
        <v>558</v>
      </c>
      <c r="J233" s="151">
        <v>2</v>
      </c>
      <c r="K233" s="152">
        <v>1.4</v>
      </c>
      <c r="L233" s="314" t="s">
        <v>91</v>
      </c>
      <c r="M233" s="153">
        <f t="shared" si="19"/>
        <v>3200</v>
      </c>
      <c r="N233" s="315" t="s">
        <v>92</v>
      </c>
      <c r="O233" s="154">
        <f t="shared" si="17"/>
        <v>1</v>
      </c>
      <c r="Q233" s="155" t="str">
        <f t="shared" si="18"/>
        <v>Gemotoriseerde tweewielers 23106 (Scootertechnicus)</v>
      </c>
    </row>
    <row r="234" spans="1:17" s="155" customFormat="1" ht="20.100000000000001" customHeight="1">
      <c r="A234" s="155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559</v>
      </c>
      <c r="F234" s="151">
        <v>25236</v>
      </c>
      <c r="G234" s="151"/>
      <c r="H234" s="151" t="s">
        <v>535</v>
      </c>
      <c r="I234" s="151" t="s">
        <v>560</v>
      </c>
      <c r="J234" s="151">
        <v>3</v>
      </c>
      <c r="K234" s="152">
        <v>1.4</v>
      </c>
      <c r="L234" s="314" t="s">
        <v>94</v>
      </c>
      <c r="M234" s="153">
        <f t="shared" si="19"/>
        <v>4800</v>
      </c>
      <c r="N234" s="315" t="s">
        <v>92</v>
      </c>
      <c r="O234" s="154">
        <f t="shared" si="17"/>
        <v>1</v>
      </c>
      <c r="Q234" s="155" t="str">
        <f t="shared" si="18"/>
        <v>Verbrandingsmotortechniek 23107 (Eerste Verbrandingsmotortechnicus)</v>
      </c>
    </row>
    <row r="235" spans="1:17" s="155" customFormat="1" ht="20.100000000000001" customHeight="1">
      <c r="A235" s="155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559</v>
      </c>
      <c r="F235" s="151">
        <v>25237</v>
      </c>
      <c r="G235" s="151"/>
      <c r="H235" s="151" t="s">
        <v>535</v>
      </c>
      <c r="I235" s="151" t="s">
        <v>561</v>
      </c>
      <c r="J235" s="151">
        <v>4</v>
      </c>
      <c r="K235" s="152">
        <v>1.4</v>
      </c>
      <c r="L235" s="314" t="s">
        <v>96</v>
      </c>
      <c r="M235" s="153">
        <f t="shared" si="19"/>
        <v>6400</v>
      </c>
      <c r="N235" s="315" t="s">
        <v>92</v>
      </c>
      <c r="O235" s="154">
        <f t="shared" si="17"/>
        <v>1</v>
      </c>
      <c r="Q235" s="155" t="str">
        <f t="shared" si="18"/>
        <v>Verbrandingsmotortechniek 23107 (Technisch Specialist Verbrandingsmotoren)</v>
      </c>
    </row>
    <row r="236" spans="1:17" s="155" customFormat="1" ht="20.100000000000001" customHeight="1">
      <c r="A236" s="155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559</v>
      </c>
      <c r="F236" s="151">
        <v>25238</v>
      </c>
      <c r="G236" s="151"/>
      <c r="H236" s="151" t="s">
        <v>535</v>
      </c>
      <c r="I236" s="151" t="s">
        <v>562</v>
      </c>
      <c r="J236" s="151">
        <v>2</v>
      </c>
      <c r="K236" s="152">
        <v>1.4</v>
      </c>
      <c r="L236" s="314" t="s">
        <v>91</v>
      </c>
      <c r="M236" s="153">
        <f t="shared" si="19"/>
        <v>3200</v>
      </c>
      <c r="N236" s="315" t="s">
        <v>92</v>
      </c>
      <c r="O236" s="154">
        <f t="shared" si="17"/>
        <v>1</v>
      </c>
      <c r="Q236" s="155" t="str">
        <f t="shared" si="18"/>
        <v>Verbrandingsmotortechniek 23107 (Verbrandingsmotortechnicus)</v>
      </c>
    </row>
    <row r="237" spans="1:17" s="155" customFormat="1" ht="20.100000000000001" customHeight="1">
      <c r="A237" s="155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563</v>
      </c>
      <c r="F237" s="151">
        <v>25239</v>
      </c>
      <c r="G237" s="151"/>
      <c r="H237" s="151" t="s">
        <v>535</v>
      </c>
      <c r="I237" s="151" t="s">
        <v>564</v>
      </c>
      <c r="J237" s="151">
        <v>3</v>
      </c>
      <c r="K237" s="152">
        <v>1.4</v>
      </c>
      <c r="L237" s="314" t="s">
        <v>94</v>
      </c>
      <c r="M237" s="153">
        <f t="shared" si="19"/>
        <v>4800</v>
      </c>
      <c r="N237" s="315" t="s">
        <v>92</v>
      </c>
      <c r="O237" s="154">
        <f t="shared" si="17"/>
        <v>1</v>
      </c>
      <c r="Q237" s="155" t="str">
        <f t="shared" si="18"/>
        <v>Verkoop Mobiliteitsbranche 23108 (Verkoopadviseur Mobiliteitsbranche)</v>
      </c>
    </row>
    <row r="238" spans="1:17" s="155" customFormat="1" ht="20.100000000000001" customHeight="1">
      <c r="A238" s="155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563</v>
      </c>
      <c r="F238" s="151">
        <v>25240</v>
      </c>
      <c r="G238" s="151"/>
      <c r="H238" s="151" t="s">
        <v>535</v>
      </c>
      <c r="I238" s="151" t="s">
        <v>565</v>
      </c>
      <c r="J238" s="151">
        <v>4</v>
      </c>
      <c r="K238" s="152">
        <v>1.4</v>
      </c>
      <c r="L238" s="314" t="s">
        <v>96</v>
      </c>
      <c r="M238" s="153">
        <f t="shared" si="19"/>
        <v>6400</v>
      </c>
      <c r="N238" s="315" t="s">
        <v>92</v>
      </c>
      <c r="O238" s="154">
        <f t="shared" si="17"/>
        <v>1</v>
      </c>
      <c r="Q238" s="155" t="str">
        <f t="shared" si="18"/>
        <v>Verkoop Mobiliteitsbranche 23108 (Verkoopmanager Mobiliteitsbranche)</v>
      </c>
    </row>
    <row r="239" spans="1:17" s="155" customFormat="1" ht="20.100000000000001" customHeight="1">
      <c r="A239" s="155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566</v>
      </c>
      <c r="F239" s="151">
        <v>25241</v>
      </c>
      <c r="G239" s="151"/>
      <c r="H239" s="151" t="s">
        <v>535</v>
      </c>
      <c r="I239" s="151" t="s">
        <v>567</v>
      </c>
      <c r="J239" s="151">
        <v>3</v>
      </c>
      <c r="K239" s="152">
        <v>1.4</v>
      </c>
      <c r="L239" s="314" t="s">
        <v>94</v>
      </c>
      <c r="M239" s="153">
        <f t="shared" si="19"/>
        <v>4800</v>
      </c>
      <c r="N239" s="315" t="s">
        <v>92</v>
      </c>
      <c r="O239" s="154">
        <f t="shared" si="17"/>
        <v>1</v>
      </c>
      <c r="Q239" s="155" t="str">
        <f t="shared" si="18"/>
        <v>Voertuigen en mobiele werktuigen 23109 (Allround monteur mobiele werktuigen)</v>
      </c>
    </row>
    <row r="240" spans="1:17" s="155" customFormat="1" ht="20.100000000000001" customHeight="1">
      <c r="A240" s="155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566</v>
      </c>
      <c r="F240" s="151">
        <v>25242</v>
      </c>
      <c r="G240" s="151"/>
      <c r="H240" s="151" t="s">
        <v>535</v>
      </c>
      <c r="I240" s="151" t="s">
        <v>568</v>
      </c>
      <c r="J240" s="151">
        <v>2</v>
      </c>
      <c r="K240" s="152">
        <v>1.4</v>
      </c>
      <c r="L240" s="314" t="s">
        <v>91</v>
      </c>
      <c r="M240" s="153">
        <f t="shared" si="19"/>
        <v>3200</v>
      </c>
      <c r="N240" s="315" t="s">
        <v>92</v>
      </c>
      <c r="O240" s="154">
        <f t="shared" si="17"/>
        <v>1</v>
      </c>
      <c r="Q240" s="155" t="str">
        <f t="shared" si="18"/>
        <v>Voertuigen en mobiele werktuigen 23109 (Autotechnicus)</v>
      </c>
    </row>
    <row r="241" spans="1:17" s="155" customFormat="1" ht="20.100000000000001" customHeight="1">
      <c r="A241" s="155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566</v>
      </c>
      <c r="F241" s="151">
        <v>25243</v>
      </c>
      <c r="G241" s="151"/>
      <c r="H241" s="151" t="s">
        <v>535</v>
      </c>
      <c r="I241" s="151" t="s">
        <v>569</v>
      </c>
      <c r="J241" s="151">
        <v>2</v>
      </c>
      <c r="K241" s="152">
        <v>1.4</v>
      </c>
      <c r="L241" s="314" t="s">
        <v>91</v>
      </c>
      <c r="M241" s="153">
        <f t="shared" si="19"/>
        <v>3200</v>
      </c>
      <c r="N241" s="315" t="s">
        <v>92</v>
      </c>
      <c r="O241" s="154">
        <f t="shared" si="17"/>
        <v>1</v>
      </c>
      <c r="Q241" s="155" t="str">
        <f t="shared" si="18"/>
        <v>Voertuigen en mobiele werktuigen 23109 (Bedrijfsautotechnicus)</v>
      </c>
    </row>
    <row r="242" spans="1:17" s="155" customFormat="1" ht="20.100000000000001" customHeight="1">
      <c r="A242" s="155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566</v>
      </c>
      <c r="F242" s="151">
        <v>25244</v>
      </c>
      <c r="G242" s="151"/>
      <c r="H242" s="151" t="s">
        <v>535</v>
      </c>
      <c r="I242" s="151" t="s">
        <v>570</v>
      </c>
      <c r="J242" s="151">
        <v>3</v>
      </c>
      <c r="K242" s="152">
        <v>1.4</v>
      </c>
      <c r="L242" s="314" t="s">
        <v>94</v>
      </c>
      <c r="M242" s="153">
        <f t="shared" si="19"/>
        <v>4800</v>
      </c>
      <c r="N242" s="315" t="s">
        <v>92</v>
      </c>
      <c r="O242" s="154">
        <f t="shared" si="17"/>
        <v>1</v>
      </c>
      <c r="Q242" s="155" t="str">
        <f t="shared" si="18"/>
        <v>Voertuigen en mobiele werktuigen 23109 (Eerste Autotechnicus)</v>
      </c>
    </row>
    <row r="243" spans="1:17" s="155" customFormat="1" ht="20.100000000000001" customHeight="1">
      <c r="A243" s="155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566</v>
      </c>
      <c r="F243" s="151">
        <v>25245</v>
      </c>
      <c r="G243" s="151"/>
      <c r="H243" s="151" t="s">
        <v>535</v>
      </c>
      <c r="I243" s="151" t="s">
        <v>571</v>
      </c>
      <c r="J243" s="151">
        <v>3</v>
      </c>
      <c r="K243" s="152">
        <v>1.4</v>
      </c>
      <c r="L243" s="314" t="s">
        <v>94</v>
      </c>
      <c r="M243" s="153">
        <f t="shared" si="19"/>
        <v>4800</v>
      </c>
      <c r="N243" s="315" t="s">
        <v>92</v>
      </c>
      <c r="O243" s="154">
        <f t="shared" si="17"/>
        <v>1</v>
      </c>
      <c r="Q243" s="155" t="str">
        <f t="shared" si="18"/>
        <v>Voertuigen en mobiele werktuigen 23109 (Eerste Bedrijfsautotechnicus)</v>
      </c>
    </row>
    <row r="244" spans="1:17" s="155" customFormat="1" ht="20.100000000000001" customHeight="1">
      <c r="A244" s="155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566</v>
      </c>
      <c r="F244" s="151">
        <v>25246</v>
      </c>
      <c r="G244" s="151"/>
      <c r="H244" s="151" t="s">
        <v>535</v>
      </c>
      <c r="I244" s="151" t="s">
        <v>572</v>
      </c>
      <c r="J244" s="151">
        <v>2</v>
      </c>
      <c r="K244" s="152">
        <v>1.4</v>
      </c>
      <c r="L244" s="314" t="s">
        <v>91</v>
      </c>
      <c r="M244" s="153">
        <f t="shared" si="19"/>
        <v>3200</v>
      </c>
      <c r="N244" s="315" t="s">
        <v>92</v>
      </c>
      <c r="O244" s="154">
        <f t="shared" si="17"/>
        <v>1</v>
      </c>
      <c r="Q244" s="155" t="str">
        <f t="shared" si="18"/>
        <v>Voertuigen en mobiele werktuigen 23109 (Monteur mobiele werktuigen)</v>
      </c>
    </row>
    <row r="245" spans="1:17" s="155" customFormat="1" ht="20.100000000000001" customHeight="1">
      <c r="A245" s="155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566</v>
      </c>
      <c r="F245" s="151">
        <v>25247</v>
      </c>
      <c r="G245" s="151"/>
      <c r="H245" s="151" t="s">
        <v>535</v>
      </c>
      <c r="I245" s="151" t="s">
        <v>573</v>
      </c>
      <c r="J245" s="151">
        <v>4</v>
      </c>
      <c r="K245" s="152">
        <v>1.4</v>
      </c>
      <c r="L245" s="314" t="s">
        <v>96</v>
      </c>
      <c r="M245" s="153">
        <f t="shared" si="19"/>
        <v>6400</v>
      </c>
      <c r="N245" s="315" t="s">
        <v>92</v>
      </c>
      <c r="O245" s="154">
        <f t="shared" si="17"/>
        <v>1</v>
      </c>
      <c r="Q245" s="155" t="str">
        <f t="shared" si="18"/>
        <v>Voertuigen en mobiele werktuigen 23109 (Technicus mobiele werktuigen)</v>
      </c>
    </row>
    <row r="246" spans="1:17" s="155" customFormat="1" ht="20.100000000000001" customHeight="1">
      <c r="A246" s="155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566</v>
      </c>
      <c r="F246" s="151">
        <v>25248</v>
      </c>
      <c r="G246" s="151"/>
      <c r="H246" s="151" t="s">
        <v>535</v>
      </c>
      <c r="I246" s="151" t="s">
        <v>574</v>
      </c>
      <c r="J246" s="151">
        <v>4</v>
      </c>
      <c r="K246" s="152">
        <v>1.4</v>
      </c>
      <c r="L246" s="314" t="s">
        <v>96</v>
      </c>
      <c r="M246" s="153">
        <f t="shared" si="19"/>
        <v>6400</v>
      </c>
      <c r="N246" s="315" t="s">
        <v>92</v>
      </c>
      <c r="O246" s="154">
        <f t="shared" si="17"/>
        <v>1</v>
      </c>
      <c r="Q246" s="155" t="str">
        <f t="shared" si="18"/>
        <v>Voertuigen en mobiele werktuigen 23109 (Technisch Specialist Bedrijfsauto's)</v>
      </c>
    </row>
    <row r="247" spans="1:17" s="155" customFormat="1" ht="20.100000000000001" customHeight="1">
      <c r="A247" s="155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566</v>
      </c>
      <c r="F247" s="151">
        <v>25249</v>
      </c>
      <c r="G247" s="151"/>
      <c r="H247" s="151" t="s">
        <v>535</v>
      </c>
      <c r="I247" s="151" t="s">
        <v>575</v>
      </c>
      <c r="J247" s="151">
        <v>4</v>
      </c>
      <c r="K247" s="152">
        <v>1.4</v>
      </c>
      <c r="L247" s="314" t="s">
        <v>96</v>
      </c>
      <c r="M247" s="153">
        <f t="shared" si="19"/>
        <v>6400</v>
      </c>
      <c r="N247" s="315" t="s">
        <v>92</v>
      </c>
      <c r="O247" s="154">
        <f t="shared" si="17"/>
        <v>1</v>
      </c>
      <c r="Q247" s="155" t="str">
        <f t="shared" si="18"/>
        <v>Voertuigen en mobiele werktuigen 23109 (Technisch Specialist Personenauto's)</v>
      </c>
    </row>
    <row r="248" spans="1:17" s="155" customFormat="1" ht="20.100000000000001" customHeight="1">
      <c r="A248" s="155">
        <f t="shared" si="15"/>
        <v>25250</v>
      </c>
      <c r="B248" s="176" t="s">
        <v>576</v>
      </c>
      <c r="C248" s="177">
        <v>23110</v>
      </c>
      <c r="D248" s="126">
        <v>1</v>
      </c>
      <c r="E248" s="127" t="s">
        <v>154</v>
      </c>
      <c r="F248" s="127">
        <v>25250</v>
      </c>
      <c r="G248" s="127"/>
      <c r="H248" s="127" t="s">
        <v>577</v>
      </c>
      <c r="I248" s="127" t="s">
        <v>578</v>
      </c>
      <c r="J248" s="127">
        <v>1</v>
      </c>
      <c r="K248" s="128">
        <v>1</v>
      </c>
      <c r="L248" s="314" t="s">
        <v>155</v>
      </c>
      <c r="M248" s="153">
        <f t="shared" si="19"/>
        <v>1600</v>
      </c>
      <c r="N248" s="319" t="s">
        <v>92</v>
      </c>
      <c r="O248" s="124">
        <f t="shared" si="17"/>
        <v>1</v>
      </c>
      <c r="P248" s="125"/>
      <c r="Q248" s="155" t="str">
        <f t="shared" si="18"/>
        <v>Entree 23110 (Assistent bouwen, wonen en onderhoud)</v>
      </c>
    </row>
    <row r="249" spans="1:17" s="155" customFormat="1" ht="20.100000000000001" customHeight="1">
      <c r="A249" s="155">
        <f t="shared" si="15"/>
        <v>25251</v>
      </c>
      <c r="B249" s="176" t="s">
        <v>576</v>
      </c>
      <c r="C249" s="177">
        <v>23110</v>
      </c>
      <c r="D249" s="126"/>
      <c r="E249" s="127" t="s">
        <v>154</v>
      </c>
      <c r="F249" s="127">
        <v>25251</v>
      </c>
      <c r="G249" s="127"/>
      <c r="H249" s="127" t="s">
        <v>577</v>
      </c>
      <c r="I249" s="127" t="s">
        <v>579</v>
      </c>
      <c r="J249" s="127">
        <v>1</v>
      </c>
      <c r="K249" s="128">
        <v>1</v>
      </c>
      <c r="L249" s="314" t="s">
        <v>155</v>
      </c>
      <c r="M249" s="153">
        <f t="shared" si="19"/>
        <v>1600</v>
      </c>
      <c r="N249" s="319" t="s">
        <v>92</v>
      </c>
      <c r="O249" s="124">
        <f t="shared" si="17"/>
        <v>1</v>
      </c>
      <c r="P249" s="125"/>
      <c r="Q249" s="155" t="str">
        <f t="shared" si="18"/>
        <v>Entree 23110 (Assistent dienstverlening en zorg)</v>
      </c>
    </row>
    <row r="250" spans="1:17" s="155" customFormat="1" ht="20.100000000000001" customHeight="1">
      <c r="A250" s="155">
        <f t="shared" si="15"/>
        <v>25252</v>
      </c>
      <c r="B250" s="176" t="s">
        <v>576</v>
      </c>
      <c r="C250" s="177">
        <v>23110</v>
      </c>
      <c r="D250" s="126"/>
      <c r="E250" s="127" t="s">
        <v>154</v>
      </c>
      <c r="F250" s="127">
        <v>25252</v>
      </c>
      <c r="G250" s="127"/>
      <c r="H250" s="127" t="s">
        <v>577</v>
      </c>
      <c r="I250" s="127" t="s">
        <v>580</v>
      </c>
      <c r="J250" s="127">
        <v>1</v>
      </c>
      <c r="K250" s="128">
        <v>1</v>
      </c>
      <c r="L250" s="314" t="s">
        <v>155</v>
      </c>
      <c r="M250" s="153">
        <f t="shared" si="19"/>
        <v>1600</v>
      </c>
      <c r="N250" s="319" t="s">
        <v>92</v>
      </c>
      <c r="O250" s="124">
        <f t="shared" si="17"/>
        <v>1</v>
      </c>
      <c r="P250" s="125"/>
      <c r="Q250" s="155" t="str">
        <f t="shared" si="18"/>
        <v>Entree 23110 (Assistent horeca, voeding of voedingsindustrie)</v>
      </c>
    </row>
    <row r="251" spans="1:17" s="155" customFormat="1" ht="20.100000000000001" customHeight="1">
      <c r="A251" s="155">
        <f t="shared" si="15"/>
        <v>25253</v>
      </c>
      <c r="B251" s="176" t="s">
        <v>576</v>
      </c>
      <c r="C251" s="177">
        <v>23110</v>
      </c>
      <c r="D251" s="126"/>
      <c r="E251" s="127" t="s">
        <v>154</v>
      </c>
      <c r="F251" s="127">
        <v>25253</v>
      </c>
      <c r="G251" s="127"/>
      <c r="H251" s="127" t="s">
        <v>577</v>
      </c>
      <c r="I251" s="127" t="s">
        <v>581</v>
      </c>
      <c r="J251" s="127">
        <v>1</v>
      </c>
      <c r="K251" s="128">
        <v>1</v>
      </c>
      <c r="L251" s="314" t="s">
        <v>155</v>
      </c>
      <c r="M251" s="153">
        <f t="shared" si="19"/>
        <v>1600</v>
      </c>
      <c r="N251" s="319" t="s">
        <v>92</v>
      </c>
      <c r="O251" s="124">
        <f t="shared" si="17"/>
        <v>1</v>
      </c>
      <c r="P251" s="125"/>
      <c r="Q251" s="155" t="str">
        <f t="shared" si="18"/>
        <v>Entree 23110 (Assistent installatie- en constructietechniek)</v>
      </c>
    </row>
    <row r="252" spans="1:17" s="155" customFormat="1" ht="20.100000000000001" customHeight="1">
      <c r="A252" s="155">
        <f t="shared" si="15"/>
        <v>25254</v>
      </c>
      <c r="B252" s="176" t="s">
        <v>576</v>
      </c>
      <c r="C252" s="177">
        <v>23110</v>
      </c>
      <c r="D252" s="126"/>
      <c r="E252" s="127" t="s">
        <v>154</v>
      </c>
      <c r="F252" s="127">
        <v>25254</v>
      </c>
      <c r="G252" s="127"/>
      <c r="H252" s="127" t="s">
        <v>577</v>
      </c>
      <c r="I252" s="127" t="s">
        <v>582</v>
      </c>
      <c r="J252" s="127">
        <v>1</v>
      </c>
      <c r="K252" s="128">
        <v>1</v>
      </c>
      <c r="L252" s="314" t="s">
        <v>155</v>
      </c>
      <c r="M252" s="153">
        <f t="shared" si="19"/>
        <v>1600</v>
      </c>
      <c r="N252" s="319" t="s">
        <v>92</v>
      </c>
      <c r="O252" s="124">
        <f t="shared" si="17"/>
        <v>1</v>
      </c>
      <c r="P252" s="125"/>
      <c r="Q252" s="155" t="str">
        <f t="shared" si="18"/>
        <v>Entree 23110 (Assistent logistiek)</v>
      </c>
    </row>
    <row r="253" spans="1:17" s="155" customFormat="1" ht="20.100000000000001" customHeight="1">
      <c r="A253" s="155">
        <f t="shared" si="15"/>
        <v>25255</v>
      </c>
      <c r="B253" s="176" t="s">
        <v>576</v>
      </c>
      <c r="C253" s="177">
        <v>23110</v>
      </c>
      <c r="D253" s="126"/>
      <c r="E253" s="127" t="s">
        <v>154</v>
      </c>
      <c r="F253" s="127">
        <v>25255</v>
      </c>
      <c r="G253" s="127"/>
      <c r="H253" s="127" t="s">
        <v>577</v>
      </c>
      <c r="I253" s="127" t="s">
        <v>583</v>
      </c>
      <c r="J253" s="127">
        <v>1</v>
      </c>
      <c r="K253" s="128">
        <v>1</v>
      </c>
      <c r="L253" s="314" t="s">
        <v>155</v>
      </c>
      <c r="M253" s="153">
        <f t="shared" si="19"/>
        <v>1600</v>
      </c>
      <c r="N253" s="319" t="s">
        <v>92</v>
      </c>
      <c r="O253" s="124">
        <f t="shared" si="17"/>
        <v>1</v>
      </c>
      <c r="P253" s="125"/>
      <c r="Q253" s="155" t="str">
        <f t="shared" si="18"/>
        <v>Entree 23110 (Assistent mobiliteitsbranche)</v>
      </c>
    </row>
    <row r="254" spans="1:17" s="155" customFormat="1" ht="20.100000000000001" customHeight="1">
      <c r="A254" s="155">
        <f t="shared" si="15"/>
        <v>25256</v>
      </c>
      <c r="B254" s="176" t="s">
        <v>576</v>
      </c>
      <c r="C254" s="177">
        <v>23110</v>
      </c>
      <c r="D254" s="126"/>
      <c r="E254" s="127" t="s">
        <v>154</v>
      </c>
      <c r="F254" s="127">
        <v>25256</v>
      </c>
      <c r="G254" s="127"/>
      <c r="H254" s="127" t="s">
        <v>577</v>
      </c>
      <c r="I254" s="127" t="s">
        <v>584</v>
      </c>
      <c r="J254" s="127">
        <v>1</v>
      </c>
      <c r="K254" s="128">
        <v>1</v>
      </c>
      <c r="L254" s="314" t="s">
        <v>155</v>
      </c>
      <c r="M254" s="153">
        <f t="shared" si="19"/>
        <v>1600</v>
      </c>
      <c r="N254" s="319" t="s">
        <v>92</v>
      </c>
      <c r="O254" s="124">
        <f t="shared" si="17"/>
        <v>1</v>
      </c>
      <c r="P254" s="125"/>
      <c r="Q254" s="155" t="str">
        <f t="shared" si="18"/>
        <v>Entree 23110 (Assistent procestechniek)</v>
      </c>
    </row>
    <row r="255" spans="1:17" s="155" customFormat="1" ht="20.100000000000001" customHeight="1">
      <c r="A255" s="155">
        <f t="shared" si="15"/>
        <v>25257</v>
      </c>
      <c r="B255" s="176" t="s">
        <v>576</v>
      </c>
      <c r="C255" s="177">
        <v>23110</v>
      </c>
      <c r="D255" s="126"/>
      <c r="E255" s="127" t="s">
        <v>154</v>
      </c>
      <c r="F255" s="127">
        <v>25257</v>
      </c>
      <c r="G255" s="127"/>
      <c r="H255" s="127" t="s">
        <v>577</v>
      </c>
      <c r="I255" s="127" t="s">
        <v>585</v>
      </c>
      <c r="J255" s="127">
        <v>1</v>
      </c>
      <c r="K255" s="128">
        <v>1</v>
      </c>
      <c r="L255" s="314" t="s">
        <v>155</v>
      </c>
      <c r="M255" s="153">
        <f t="shared" si="19"/>
        <v>1600</v>
      </c>
      <c r="N255" s="319" t="s">
        <v>92</v>
      </c>
      <c r="O255" s="124">
        <f t="shared" si="17"/>
        <v>1</v>
      </c>
      <c r="P255" s="125"/>
      <c r="Q255" s="155" t="str">
        <f t="shared" si="18"/>
        <v>Entree 23110 (Assistent verkoop/retail)</v>
      </c>
    </row>
    <row r="256" spans="1:17" s="155" customFormat="1" ht="20.100000000000001" customHeight="1">
      <c r="A256" s="155">
        <f t="shared" si="15"/>
        <v>25258</v>
      </c>
      <c r="B256" s="176" t="s">
        <v>576</v>
      </c>
      <c r="C256" s="177">
        <v>23192</v>
      </c>
      <c r="D256" s="126">
        <v>1</v>
      </c>
      <c r="E256" s="127" t="s">
        <v>154</v>
      </c>
      <c r="F256" s="127">
        <v>25258</v>
      </c>
      <c r="G256" s="127"/>
      <c r="H256" s="127" t="s">
        <v>586</v>
      </c>
      <c r="I256" s="127" t="s">
        <v>587</v>
      </c>
      <c r="J256" s="127">
        <v>1</v>
      </c>
      <c r="K256" s="128">
        <v>1</v>
      </c>
      <c r="L256" s="314" t="s">
        <v>155</v>
      </c>
      <c r="M256" s="153">
        <f t="shared" si="19"/>
        <v>1600</v>
      </c>
      <c r="N256" s="319" t="s">
        <v>92</v>
      </c>
      <c r="O256" s="124">
        <f t="shared" si="17"/>
        <v>1</v>
      </c>
      <c r="P256" s="125"/>
      <c r="Q256" s="155" t="str">
        <f t="shared" si="18"/>
        <v>Entree 23192 (Assistent plant of (groene) leefomgeving)</v>
      </c>
    </row>
    <row r="257" spans="1:17" s="155" customFormat="1" ht="20.100000000000001" customHeight="1">
      <c r="A257" s="155">
        <f t="shared" si="15"/>
        <v>25259</v>
      </c>
      <c r="B257" s="176" t="s">
        <v>576</v>
      </c>
      <c r="C257" s="177">
        <v>23192</v>
      </c>
      <c r="D257" s="126"/>
      <c r="E257" s="127" t="s">
        <v>154</v>
      </c>
      <c r="F257" s="127">
        <v>25259</v>
      </c>
      <c r="G257" s="127"/>
      <c r="H257" s="127" t="s">
        <v>586</v>
      </c>
      <c r="I257" s="127" t="s">
        <v>582</v>
      </c>
      <c r="J257" s="127">
        <v>1</v>
      </c>
      <c r="K257" s="128">
        <v>1</v>
      </c>
      <c r="L257" s="314" t="s">
        <v>155</v>
      </c>
      <c r="M257" s="153">
        <f t="shared" si="19"/>
        <v>1600</v>
      </c>
      <c r="N257" s="319" t="s">
        <v>92</v>
      </c>
      <c r="O257" s="124">
        <f t="shared" si="17"/>
        <v>1</v>
      </c>
      <c r="P257" s="125"/>
      <c r="Q257" s="155" t="str">
        <f t="shared" si="18"/>
        <v>Entree 23192 (Assistent logistiek)</v>
      </c>
    </row>
    <row r="258" spans="1:17" s="155" customFormat="1" ht="20.100000000000001" customHeight="1">
      <c r="A258" s="155">
        <f t="shared" si="15"/>
        <v>25260</v>
      </c>
      <c r="B258" s="176" t="s">
        <v>576</v>
      </c>
      <c r="C258" s="177">
        <v>23192</v>
      </c>
      <c r="D258" s="126"/>
      <c r="E258" s="127" t="s">
        <v>154</v>
      </c>
      <c r="F258" s="127">
        <v>25260</v>
      </c>
      <c r="G258" s="127"/>
      <c r="H258" s="127" t="s">
        <v>586</v>
      </c>
      <c r="I258" s="127" t="s">
        <v>580</v>
      </c>
      <c r="J258" s="127">
        <v>1</v>
      </c>
      <c r="K258" s="128">
        <v>1</v>
      </c>
      <c r="L258" s="314" t="s">
        <v>155</v>
      </c>
      <c r="M258" s="153">
        <f t="shared" si="19"/>
        <v>1600</v>
      </c>
      <c r="N258" s="319" t="s">
        <v>92</v>
      </c>
      <c r="O258" s="124">
        <f t="shared" si="17"/>
        <v>1</v>
      </c>
      <c r="P258" s="125"/>
      <c r="Q258" s="155" t="str">
        <f t="shared" si="18"/>
        <v>Entree 23192 (Assistent horeca, voeding of voedingsindustrie)</v>
      </c>
    </row>
    <row r="259" spans="1:17" s="155" customFormat="1" ht="20.100000000000001" customHeight="1">
      <c r="A259" s="155">
        <f t="shared" ref="A259:A322" si="20">F259</f>
        <v>25261</v>
      </c>
      <c r="B259" s="176" t="s">
        <v>576</v>
      </c>
      <c r="C259" s="177">
        <v>23192</v>
      </c>
      <c r="D259" s="126"/>
      <c r="E259" s="127" t="s">
        <v>154</v>
      </c>
      <c r="F259" s="127">
        <v>25261</v>
      </c>
      <c r="G259" s="127"/>
      <c r="H259" s="127" t="s">
        <v>586</v>
      </c>
      <c r="I259" s="127" t="s">
        <v>585</v>
      </c>
      <c r="J259" s="127">
        <v>1</v>
      </c>
      <c r="K259" s="128">
        <v>1</v>
      </c>
      <c r="L259" s="314" t="s">
        <v>155</v>
      </c>
      <c r="M259" s="153">
        <f t="shared" si="19"/>
        <v>1600</v>
      </c>
      <c r="N259" s="319" t="s">
        <v>92</v>
      </c>
      <c r="O259" s="124">
        <f t="shared" ref="O259:O322" si="21">COUNTIF($F$3:$F$505,F259)</f>
        <v>1</v>
      </c>
      <c r="P259" s="125"/>
      <c r="Q259" s="155" t="str">
        <f t="shared" ref="Q259:Q322" si="22">CONCATENATE(E259," ", C259," ","(",I259,")")</f>
        <v>Entree 23192 (Assistent verkoop/retail)</v>
      </c>
    </row>
    <row r="260" spans="1:17" s="155" customFormat="1" ht="20.100000000000001" customHeight="1">
      <c r="A260" s="155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588</v>
      </c>
      <c r="F260" s="151">
        <v>25262</v>
      </c>
      <c r="G260" s="151"/>
      <c r="H260" s="151" t="s">
        <v>589</v>
      </c>
      <c r="I260" s="151" t="s">
        <v>590</v>
      </c>
      <c r="J260" s="151">
        <v>4</v>
      </c>
      <c r="K260" s="152">
        <v>1.3</v>
      </c>
      <c r="L260" s="314" t="s">
        <v>96</v>
      </c>
      <c r="M260" s="153">
        <f t="shared" ref="M260:M323" si="24">J260*1600</f>
        <v>6400</v>
      </c>
      <c r="N260" s="315" t="s">
        <v>92</v>
      </c>
      <c r="O260" s="154">
        <f t="shared" si="21"/>
        <v>1</v>
      </c>
      <c r="Q260" s="155" t="str">
        <f t="shared" si="22"/>
        <v>Elektrotechnische systemen en installaties 23111 (Technicus elektrotechnische industriële installaties en systemen)</v>
      </c>
    </row>
    <row r="261" spans="1:17" s="155" customFormat="1" ht="20.100000000000001" customHeight="1">
      <c r="A261" s="155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588</v>
      </c>
      <c r="F261" s="151">
        <v>25263</v>
      </c>
      <c r="G261" s="151"/>
      <c r="H261" s="151" t="s">
        <v>589</v>
      </c>
      <c r="I261" s="151" t="s">
        <v>591</v>
      </c>
      <c r="J261" s="151">
        <v>4</v>
      </c>
      <c r="K261" s="152">
        <v>1.3</v>
      </c>
      <c r="L261" s="314" t="s">
        <v>96</v>
      </c>
      <c r="M261" s="153">
        <f t="shared" si="24"/>
        <v>6400</v>
      </c>
      <c r="N261" s="315" t="s">
        <v>92</v>
      </c>
      <c r="O261" s="154">
        <f t="shared" si="21"/>
        <v>1</v>
      </c>
      <c r="Q261" s="155" t="str">
        <f t="shared" si="22"/>
        <v>Elektrotechnische systemen en installaties 23111 (Technicus elektrotechnische installaties woning en utiliteit)</v>
      </c>
    </row>
    <row r="262" spans="1:17" s="155" customFormat="1" ht="20.100000000000001" customHeight="1">
      <c r="A262" s="155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592</v>
      </c>
      <c r="F262" s="151">
        <v>25264</v>
      </c>
      <c r="G262" s="151"/>
      <c r="H262" s="151" t="s">
        <v>589</v>
      </c>
      <c r="I262" s="151" t="s">
        <v>593</v>
      </c>
      <c r="J262" s="151">
        <v>4</v>
      </c>
      <c r="K262" s="152">
        <v>1.3</v>
      </c>
      <c r="L262" s="314" t="s">
        <v>448</v>
      </c>
      <c r="M262" s="153">
        <f t="shared" si="24"/>
        <v>6400</v>
      </c>
      <c r="N262" s="315" t="s">
        <v>92</v>
      </c>
      <c r="O262" s="154">
        <f t="shared" si="21"/>
        <v>1</v>
      </c>
      <c r="Q262" s="155" t="str">
        <f t="shared" si="22"/>
        <v>Engineering koude- en klimaatsystemen 23112 (Systeemontwerper koude- en klimaatsystemen)</v>
      </c>
    </row>
    <row r="263" spans="1:17" s="155" customFormat="1" ht="20.100000000000001" customHeight="1">
      <c r="A263" s="155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594</v>
      </c>
      <c r="F263" s="151">
        <v>25265</v>
      </c>
      <c r="G263" s="151"/>
      <c r="H263" s="151" t="s">
        <v>589</v>
      </c>
      <c r="I263" s="151" t="s">
        <v>595</v>
      </c>
      <c r="J263" s="151">
        <v>4</v>
      </c>
      <c r="K263" s="152">
        <v>1.3</v>
      </c>
      <c r="L263" s="314" t="s">
        <v>96</v>
      </c>
      <c r="M263" s="153">
        <f t="shared" si="24"/>
        <v>6400</v>
      </c>
      <c r="N263" s="315" t="s">
        <v>92</v>
      </c>
      <c r="O263" s="154">
        <f t="shared" si="21"/>
        <v>1</v>
      </c>
      <c r="Q263" s="155" t="str">
        <f t="shared" si="22"/>
        <v>Human Technology 23113 (Technicus human technology)</v>
      </c>
    </row>
    <row r="264" spans="1:17" s="155" customFormat="1" ht="20.100000000000001" customHeight="1">
      <c r="A264" s="155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596</v>
      </c>
      <c r="F264" s="151">
        <v>25266</v>
      </c>
      <c r="G264" s="151"/>
      <c r="H264" s="151" t="s">
        <v>589</v>
      </c>
      <c r="I264" s="151" t="s">
        <v>597</v>
      </c>
      <c r="J264" s="151">
        <v>3</v>
      </c>
      <c r="K264" s="152">
        <v>1.3</v>
      </c>
      <c r="L264" s="314" t="s">
        <v>94</v>
      </c>
      <c r="M264" s="153">
        <f t="shared" si="24"/>
        <v>4800</v>
      </c>
      <c r="N264" s="315" t="s">
        <v>92</v>
      </c>
      <c r="O264" s="154">
        <f t="shared" si="21"/>
        <v>1</v>
      </c>
      <c r="Q264" s="155" t="str">
        <f t="shared" si="22"/>
        <v>Infratechniek 23114 (Eerste monteur datadistributie)</v>
      </c>
    </row>
    <row r="265" spans="1:17" s="155" customFormat="1" ht="20.100000000000001" customHeight="1">
      <c r="A265" s="155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596</v>
      </c>
      <c r="F265" s="151">
        <v>25267</v>
      </c>
      <c r="G265" s="151"/>
      <c r="H265" s="151" t="s">
        <v>589</v>
      </c>
      <c r="I265" s="169" t="s">
        <v>598</v>
      </c>
      <c r="J265" s="151">
        <v>3</v>
      </c>
      <c r="K265" s="152">
        <v>1.3</v>
      </c>
      <c r="L265" s="314" t="s">
        <v>94</v>
      </c>
      <c r="M265" s="153">
        <f t="shared" si="24"/>
        <v>4800</v>
      </c>
      <c r="N265" s="315" t="s">
        <v>92</v>
      </c>
      <c r="O265" s="154">
        <f t="shared" si="21"/>
        <v>1</v>
      </c>
      <c r="Q265" s="155" t="str">
        <f t="shared" si="22"/>
        <v>Infratechniek 23114 (Eerste monteur gas-, water- en warmtedistributie)</v>
      </c>
    </row>
    <row r="266" spans="1:17" s="155" customFormat="1" ht="20.100000000000001" customHeight="1">
      <c r="A266" s="155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596</v>
      </c>
      <c r="F266" s="151">
        <v>25268</v>
      </c>
      <c r="G266" s="151"/>
      <c r="H266" s="151" t="s">
        <v>589</v>
      </c>
      <c r="I266" s="151" t="s">
        <v>599</v>
      </c>
      <c r="J266" s="151">
        <v>3</v>
      </c>
      <c r="K266" s="152">
        <v>1.3</v>
      </c>
      <c r="L266" s="314" t="s">
        <v>94</v>
      </c>
      <c r="M266" s="153">
        <f t="shared" si="24"/>
        <v>4800</v>
      </c>
      <c r="N266" s="315" t="s">
        <v>92</v>
      </c>
      <c r="O266" s="154">
        <f t="shared" si="21"/>
        <v>1</v>
      </c>
      <c r="Q266" s="155" t="str">
        <f t="shared" si="22"/>
        <v>Infratechniek 23114 (Eerste monteur gasstations)</v>
      </c>
    </row>
    <row r="267" spans="1:17" s="155" customFormat="1" ht="20.100000000000001" customHeight="1">
      <c r="A267" s="155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596</v>
      </c>
      <c r="F267" s="151">
        <v>25269</v>
      </c>
      <c r="G267" s="151"/>
      <c r="H267" s="151" t="s">
        <v>589</v>
      </c>
      <c r="I267" s="151" t="s">
        <v>600</v>
      </c>
      <c r="J267" s="151">
        <v>3</v>
      </c>
      <c r="K267" s="152">
        <v>1.3</v>
      </c>
      <c r="L267" s="314" t="s">
        <v>94</v>
      </c>
      <c r="M267" s="153">
        <f t="shared" si="24"/>
        <v>4800</v>
      </c>
      <c r="N267" s="315" t="s">
        <v>92</v>
      </c>
      <c r="O267" s="154">
        <f t="shared" si="21"/>
        <v>1</v>
      </c>
      <c r="Q267" s="155" t="str">
        <f t="shared" si="22"/>
        <v>Infratechniek 23114 (Eerste monteur laagspanningsdistributie)</v>
      </c>
    </row>
    <row r="268" spans="1:17" s="155" customFormat="1" ht="20.100000000000001" customHeight="1">
      <c r="A268" s="155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596</v>
      </c>
      <c r="F268" s="151">
        <v>25270</v>
      </c>
      <c r="G268" s="151"/>
      <c r="H268" s="151" t="s">
        <v>589</v>
      </c>
      <c r="I268" s="151" t="s">
        <v>601</v>
      </c>
      <c r="J268" s="151">
        <v>3</v>
      </c>
      <c r="K268" s="152">
        <v>1.3</v>
      </c>
      <c r="L268" s="314" t="s">
        <v>94</v>
      </c>
      <c r="M268" s="153">
        <f t="shared" si="24"/>
        <v>4800</v>
      </c>
      <c r="N268" s="315" t="s">
        <v>92</v>
      </c>
      <c r="O268" s="154">
        <f t="shared" si="21"/>
        <v>1</v>
      </c>
      <c r="Q268" s="155" t="str">
        <f t="shared" si="22"/>
        <v>Infratechniek 23114 (Eerste monteur middenspanningsdistributie)</v>
      </c>
    </row>
    <row r="269" spans="1:17" s="155" customFormat="1" ht="20.100000000000001" customHeight="1">
      <c r="A269" s="155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596</v>
      </c>
      <c r="F269" s="151">
        <v>25271</v>
      </c>
      <c r="G269" s="151"/>
      <c r="H269" s="151" t="s">
        <v>589</v>
      </c>
      <c r="I269" s="151" t="s">
        <v>602</v>
      </c>
      <c r="J269" s="151">
        <v>2</v>
      </c>
      <c r="K269" s="152">
        <v>1.3</v>
      </c>
      <c r="L269" s="314" t="s">
        <v>91</v>
      </c>
      <c r="M269" s="153">
        <f t="shared" si="24"/>
        <v>3200</v>
      </c>
      <c r="N269" s="315" t="s">
        <v>92</v>
      </c>
      <c r="O269" s="154">
        <f t="shared" si="21"/>
        <v>1</v>
      </c>
      <c r="Q269" s="155" t="str">
        <f t="shared" si="22"/>
        <v>Infratechniek 23114 (Monteur datadistributie)</v>
      </c>
    </row>
    <row r="270" spans="1:17" s="155" customFormat="1" ht="20.100000000000001" customHeight="1">
      <c r="A270" s="155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596</v>
      </c>
      <c r="F270" s="151">
        <v>25272</v>
      </c>
      <c r="G270" s="151"/>
      <c r="H270" s="151" t="s">
        <v>589</v>
      </c>
      <c r="I270" s="151" t="s">
        <v>603</v>
      </c>
      <c r="J270" s="151">
        <v>2</v>
      </c>
      <c r="K270" s="152">
        <v>1.3</v>
      </c>
      <c r="L270" s="314" t="s">
        <v>91</v>
      </c>
      <c r="M270" s="153">
        <f t="shared" si="24"/>
        <v>3200</v>
      </c>
      <c r="N270" s="315" t="s">
        <v>92</v>
      </c>
      <c r="O270" s="154">
        <f t="shared" si="21"/>
        <v>1</v>
      </c>
      <c r="Q270" s="155" t="str">
        <f t="shared" si="22"/>
        <v>Infratechniek 23114 (Monteur gas-, water- en warmtedistributie)</v>
      </c>
    </row>
    <row r="271" spans="1:17" s="155" customFormat="1" ht="20.100000000000001" customHeight="1">
      <c r="A271" s="155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596</v>
      </c>
      <c r="F271" s="151">
        <v>25273</v>
      </c>
      <c r="G271" s="151"/>
      <c r="H271" s="151" t="s">
        <v>589</v>
      </c>
      <c r="I271" s="151" t="s">
        <v>604</v>
      </c>
      <c r="J271" s="151">
        <v>2</v>
      </c>
      <c r="K271" s="152">
        <v>1.3</v>
      </c>
      <c r="L271" s="314" t="s">
        <v>91</v>
      </c>
      <c r="M271" s="153">
        <f t="shared" si="24"/>
        <v>3200</v>
      </c>
      <c r="N271" s="315" t="s">
        <v>92</v>
      </c>
      <c r="O271" s="154">
        <f t="shared" si="21"/>
        <v>1</v>
      </c>
      <c r="Q271" s="155" t="str">
        <f t="shared" si="22"/>
        <v>Infratechniek 23114 (Monteur laagspanningsdistributie)</v>
      </c>
    </row>
    <row r="272" spans="1:17" s="155" customFormat="1" ht="20.100000000000001" customHeight="1">
      <c r="A272" s="155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596</v>
      </c>
      <c r="F272" s="151">
        <v>25274</v>
      </c>
      <c r="G272" s="151"/>
      <c r="H272" s="151" t="s">
        <v>589</v>
      </c>
      <c r="I272" s="151" t="s">
        <v>605</v>
      </c>
      <c r="J272" s="151">
        <v>2</v>
      </c>
      <c r="K272" s="152">
        <v>1.3</v>
      </c>
      <c r="L272" s="314" t="s">
        <v>91</v>
      </c>
      <c r="M272" s="153">
        <f t="shared" si="24"/>
        <v>3200</v>
      </c>
      <c r="N272" s="315" t="s">
        <v>92</v>
      </c>
      <c r="O272" s="154">
        <f t="shared" si="21"/>
        <v>1</v>
      </c>
      <c r="Q272" s="155" t="str">
        <f t="shared" si="22"/>
        <v>Infratechniek 23114 (Monteur middenspanningsdistributie)</v>
      </c>
    </row>
    <row r="273" spans="1:17" s="155" customFormat="1" ht="20.100000000000001" customHeight="1">
      <c r="A273" s="155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606</v>
      </c>
      <c r="F273" s="151">
        <v>25275</v>
      </c>
      <c r="G273" s="151"/>
      <c r="H273" s="151" t="s">
        <v>589</v>
      </c>
      <c r="I273" s="151" t="s">
        <v>607</v>
      </c>
      <c r="J273" s="151">
        <v>4</v>
      </c>
      <c r="K273" s="152">
        <v>1.3</v>
      </c>
      <c r="L273" s="314" t="s">
        <v>96</v>
      </c>
      <c r="M273" s="153">
        <f t="shared" si="24"/>
        <v>6400</v>
      </c>
      <c r="N273" s="315" t="s">
        <v>92</v>
      </c>
      <c r="O273" s="154">
        <f t="shared" si="21"/>
        <v>1</v>
      </c>
      <c r="Q273" s="155" t="str">
        <f t="shared" si="22"/>
        <v>Infratechniek (kader) 23115 (Technicus data)</v>
      </c>
    </row>
    <row r="274" spans="1:17" s="155" customFormat="1" ht="20.100000000000001" customHeight="1">
      <c r="A274" s="155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606</v>
      </c>
      <c r="F274" s="151">
        <v>25276</v>
      </c>
      <c r="G274" s="151"/>
      <c r="H274" s="151" t="s">
        <v>589</v>
      </c>
      <c r="I274" s="151" t="s">
        <v>608</v>
      </c>
      <c r="J274" s="151">
        <v>4</v>
      </c>
      <c r="K274" s="152">
        <v>1.3</v>
      </c>
      <c r="L274" s="314" t="s">
        <v>96</v>
      </c>
      <c r="M274" s="153">
        <f t="shared" si="24"/>
        <v>6400</v>
      </c>
      <c r="N274" s="315" t="s">
        <v>92</v>
      </c>
      <c r="O274" s="154">
        <f t="shared" si="21"/>
        <v>1</v>
      </c>
      <c r="Q274" s="155" t="str">
        <f t="shared" si="22"/>
        <v>Infratechniek (kader) 23115 (Technicus elektrotechniek)</v>
      </c>
    </row>
    <row r="275" spans="1:17" s="155" customFormat="1" ht="20.100000000000001" customHeight="1">
      <c r="A275" s="155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606</v>
      </c>
      <c r="F275" s="151">
        <v>25277</v>
      </c>
      <c r="G275" s="151"/>
      <c r="H275" s="151" t="s">
        <v>589</v>
      </c>
      <c r="I275" s="151" t="s">
        <v>609</v>
      </c>
      <c r="J275" s="151">
        <v>4</v>
      </c>
      <c r="K275" s="152">
        <v>1.3</v>
      </c>
      <c r="L275" s="314" t="s">
        <v>96</v>
      </c>
      <c r="M275" s="153">
        <f t="shared" si="24"/>
        <v>6400</v>
      </c>
      <c r="N275" s="315" t="s">
        <v>92</v>
      </c>
      <c r="O275" s="154">
        <f t="shared" si="21"/>
        <v>1</v>
      </c>
      <c r="Q275" s="155" t="str">
        <f t="shared" si="22"/>
        <v>Infratechniek (kader) 23115 (Technicus gas)</v>
      </c>
    </row>
    <row r="276" spans="1:17" s="155" customFormat="1" ht="20.100000000000001" customHeight="1">
      <c r="A276" s="155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610</v>
      </c>
      <c r="F276" s="151">
        <v>25278</v>
      </c>
      <c r="G276" s="151"/>
      <c r="H276" s="151" t="s">
        <v>589</v>
      </c>
      <c r="I276" s="151" t="s">
        <v>611</v>
      </c>
      <c r="J276" s="151">
        <v>2</v>
      </c>
      <c r="K276" s="152">
        <v>1.3</v>
      </c>
      <c r="L276" s="314" t="s">
        <v>91</v>
      </c>
      <c r="M276" s="153">
        <f t="shared" si="24"/>
        <v>3200</v>
      </c>
      <c r="N276" s="315" t="s">
        <v>92</v>
      </c>
      <c r="O276" s="154">
        <f t="shared" si="21"/>
        <v>1</v>
      </c>
      <c r="Q276" s="155" t="str">
        <f t="shared" si="22"/>
        <v>Isolatiewerken 23116 (Isolatiemonteur)</v>
      </c>
    </row>
    <row r="277" spans="1:17" s="155" customFormat="1" ht="20.100000000000001" customHeight="1">
      <c r="A277" s="155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610</v>
      </c>
      <c r="F277" s="151">
        <v>25279</v>
      </c>
      <c r="G277" s="151"/>
      <c r="H277" s="151" t="s">
        <v>589</v>
      </c>
      <c r="I277" s="151" t="s">
        <v>612</v>
      </c>
      <c r="J277" s="151">
        <v>3</v>
      </c>
      <c r="K277" s="152">
        <v>1.3</v>
      </c>
      <c r="L277" s="314" t="s">
        <v>94</v>
      </c>
      <c r="M277" s="153">
        <f t="shared" si="24"/>
        <v>4800</v>
      </c>
      <c r="N277" s="315" t="s">
        <v>92</v>
      </c>
      <c r="O277" s="154">
        <f t="shared" si="21"/>
        <v>1</v>
      </c>
      <c r="Q277" s="155" t="str">
        <f t="shared" si="22"/>
        <v>Isolatiewerken 23116 (Opmeter technische isolatie)</v>
      </c>
    </row>
    <row r="278" spans="1:17" s="155" customFormat="1" ht="20.100000000000001" customHeight="1">
      <c r="A278" s="155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613</v>
      </c>
      <c r="F278" s="151">
        <v>25280</v>
      </c>
      <c r="G278" s="151"/>
      <c r="H278" s="151" t="s">
        <v>589</v>
      </c>
      <c r="I278" s="151" t="s">
        <v>614</v>
      </c>
      <c r="J278" s="151">
        <v>2</v>
      </c>
      <c r="K278" s="152">
        <v>1.3</v>
      </c>
      <c r="L278" s="314" t="s">
        <v>91</v>
      </c>
      <c r="M278" s="153">
        <f t="shared" si="24"/>
        <v>3200</v>
      </c>
      <c r="N278" s="315" t="s">
        <v>92</v>
      </c>
      <c r="O278" s="154">
        <f t="shared" si="21"/>
        <v>1</v>
      </c>
      <c r="Q278" s="155" t="str">
        <f t="shared" si="22"/>
        <v>Koude- en klimaatsystemen 23117 (Airco/warmtepompmonteur)</v>
      </c>
    </row>
    <row r="279" spans="1:17" s="155" customFormat="1" ht="20.100000000000001" customHeight="1">
      <c r="A279" s="155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613</v>
      </c>
      <c r="F279" s="151">
        <v>25281</v>
      </c>
      <c r="G279" s="151"/>
      <c r="H279" s="151" t="s">
        <v>589</v>
      </c>
      <c r="I279" s="151" t="s">
        <v>615</v>
      </c>
      <c r="J279" s="151">
        <v>3</v>
      </c>
      <c r="K279" s="152">
        <v>1.3</v>
      </c>
      <c r="L279" s="314" t="s">
        <v>94</v>
      </c>
      <c r="M279" s="153">
        <f t="shared" si="24"/>
        <v>4800</v>
      </c>
      <c r="N279" s="315" t="s">
        <v>92</v>
      </c>
      <c r="O279" s="154">
        <f t="shared" si="21"/>
        <v>1</v>
      </c>
      <c r="Q279" s="155" t="str">
        <f t="shared" si="22"/>
        <v>Koude- en klimaatsystemen 23117 (Eerste monteur koude- en klimaatsystemen)</v>
      </c>
    </row>
    <row r="280" spans="1:17" s="155" customFormat="1" ht="20.100000000000001" customHeight="1">
      <c r="A280" s="155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613</v>
      </c>
      <c r="F280" s="151">
        <v>25282</v>
      </c>
      <c r="G280" s="151"/>
      <c r="H280" s="151" t="s">
        <v>589</v>
      </c>
      <c r="I280" s="151" t="s">
        <v>616</v>
      </c>
      <c r="J280" s="151">
        <v>2</v>
      </c>
      <c r="K280" s="152">
        <v>1.3</v>
      </c>
      <c r="L280" s="314" t="s">
        <v>91</v>
      </c>
      <c r="M280" s="153">
        <f t="shared" si="24"/>
        <v>3200</v>
      </c>
      <c r="N280" s="315" t="s">
        <v>92</v>
      </c>
      <c r="O280" s="154">
        <f t="shared" si="21"/>
        <v>1</v>
      </c>
      <c r="Q280" s="155" t="str">
        <f t="shared" si="22"/>
        <v>Koude- en klimaatsystemen 23117 (Monteur koude- en klimaatsystemen)</v>
      </c>
    </row>
    <row r="281" spans="1:17" s="155" customFormat="1" ht="20.100000000000001" customHeight="1">
      <c r="A281" s="155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613</v>
      </c>
      <c r="F281" s="151">
        <v>25284</v>
      </c>
      <c r="G281" s="151"/>
      <c r="H281" s="151" t="s">
        <v>589</v>
      </c>
      <c r="I281" s="151" t="s">
        <v>617</v>
      </c>
      <c r="J281" s="151">
        <v>3</v>
      </c>
      <c r="K281" s="152">
        <v>1.3</v>
      </c>
      <c r="L281" s="314" t="s">
        <v>94</v>
      </c>
      <c r="M281" s="153">
        <f t="shared" si="24"/>
        <v>4800</v>
      </c>
      <c r="N281" s="315" t="s">
        <v>92</v>
      </c>
      <c r="O281" s="154">
        <f t="shared" si="21"/>
        <v>1</v>
      </c>
      <c r="Q281" s="155" t="str">
        <f t="shared" si="22"/>
        <v>Koude- en klimaatsystemen 23117 (Servicemonteur koude- en klimaatsystemen)</v>
      </c>
    </row>
    <row r="282" spans="1:17" s="155" customFormat="1" ht="20.100000000000001" customHeight="1">
      <c r="A282" s="155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613</v>
      </c>
      <c r="F282" s="151">
        <v>25285</v>
      </c>
      <c r="G282" s="151"/>
      <c r="H282" s="151" t="s">
        <v>589</v>
      </c>
      <c r="I282" s="151" t="s">
        <v>618</v>
      </c>
      <c r="J282" s="151">
        <v>4</v>
      </c>
      <c r="K282" s="152">
        <v>1.3</v>
      </c>
      <c r="L282" s="314" t="s">
        <v>96</v>
      </c>
      <c r="M282" s="153">
        <f t="shared" si="24"/>
        <v>6400</v>
      </c>
      <c r="N282" s="315" t="s">
        <v>92</v>
      </c>
      <c r="O282" s="154">
        <f t="shared" si="21"/>
        <v>1</v>
      </c>
      <c r="Q282" s="155" t="str">
        <f t="shared" si="22"/>
        <v>Koude- en klimaatsystemen 23117 (Technicus maintenance koude- en klimaatsystemen)</v>
      </c>
    </row>
    <row r="283" spans="1:17" s="155" customFormat="1" ht="20.100000000000001" customHeight="1">
      <c r="A283" s="155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619</v>
      </c>
      <c r="F283" s="151">
        <v>25286</v>
      </c>
      <c r="G283" s="151"/>
      <c r="H283" s="151" t="s">
        <v>589</v>
      </c>
      <c r="I283" s="151" t="s">
        <v>620</v>
      </c>
      <c r="J283" s="151">
        <v>3</v>
      </c>
      <c r="K283" s="152">
        <v>1.3</v>
      </c>
      <c r="L283" s="314" t="s">
        <v>94</v>
      </c>
      <c r="M283" s="153">
        <f t="shared" si="24"/>
        <v>4800</v>
      </c>
      <c r="N283" s="315" t="s">
        <v>92</v>
      </c>
      <c r="O283" s="154">
        <f t="shared" si="21"/>
        <v>1</v>
      </c>
      <c r="Q283" s="155" t="str">
        <f t="shared" si="22"/>
        <v>Metaalbewerken 23118 (Allround constructiewerker)</v>
      </c>
    </row>
    <row r="284" spans="1:17" s="155" customFormat="1" ht="20.100000000000001" customHeight="1">
      <c r="A284" s="155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619</v>
      </c>
      <c r="F284" s="151">
        <v>25287</v>
      </c>
      <c r="G284" s="151"/>
      <c r="H284" s="151" t="s">
        <v>589</v>
      </c>
      <c r="I284" s="151" t="s">
        <v>621</v>
      </c>
      <c r="J284" s="151">
        <v>3</v>
      </c>
      <c r="K284" s="152">
        <v>1.3</v>
      </c>
      <c r="L284" s="314" t="s">
        <v>94</v>
      </c>
      <c r="M284" s="153">
        <f t="shared" si="24"/>
        <v>4800</v>
      </c>
      <c r="N284" s="315" t="s">
        <v>92</v>
      </c>
      <c r="O284" s="154">
        <f t="shared" si="21"/>
        <v>1</v>
      </c>
      <c r="Q284" s="155" t="str">
        <f t="shared" si="22"/>
        <v>Metaalbewerken 23118 (Allround lasser)</v>
      </c>
    </row>
    <row r="285" spans="1:17" s="155" customFormat="1" ht="20.100000000000001" customHeight="1">
      <c r="A285" s="155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619</v>
      </c>
      <c r="F285" s="151">
        <v>25288</v>
      </c>
      <c r="G285" s="151"/>
      <c r="H285" s="151" t="s">
        <v>589</v>
      </c>
      <c r="I285" s="151" t="s">
        <v>622</v>
      </c>
      <c r="J285" s="151">
        <v>3</v>
      </c>
      <c r="K285" s="152">
        <v>1.3</v>
      </c>
      <c r="L285" s="314" t="s">
        <v>94</v>
      </c>
      <c r="M285" s="153">
        <f t="shared" si="24"/>
        <v>4800</v>
      </c>
      <c r="N285" s="315" t="s">
        <v>92</v>
      </c>
      <c r="O285" s="154">
        <f t="shared" si="21"/>
        <v>1</v>
      </c>
      <c r="Q285" s="155" t="str">
        <f t="shared" si="22"/>
        <v>Metaalbewerken 23118 (Allround pijpenbewerker)</v>
      </c>
    </row>
    <row r="286" spans="1:17" s="155" customFormat="1" ht="20.100000000000001" customHeight="1">
      <c r="A286" s="155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619</v>
      </c>
      <c r="F286" s="151">
        <v>25289</v>
      </c>
      <c r="G286" s="151"/>
      <c r="H286" s="151" t="s">
        <v>589</v>
      </c>
      <c r="I286" s="151" t="s">
        <v>623</v>
      </c>
      <c r="J286" s="151">
        <v>3</v>
      </c>
      <c r="K286" s="152">
        <v>1.3</v>
      </c>
      <c r="L286" s="314" t="s">
        <v>94</v>
      </c>
      <c r="M286" s="153">
        <f t="shared" si="24"/>
        <v>4800</v>
      </c>
      <c r="N286" s="315" t="s">
        <v>92</v>
      </c>
      <c r="O286" s="154">
        <f t="shared" si="21"/>
        <v>1</v>
      </c>
      <c r="Q286" s="155" t="str">
        <f t="shared" si="22"/>
        <v>Metaalbewerken 23118 (Allround plaatwerker)</v>
      </c>
    </row>
    <row r="287" spans="1:17" s="155" customFormat="1" ht="20.100000000000001" customHeight="1">
      <c r="A287" s="155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619</v>
      </c>
      <c r="F287" s="151">
        <v>25290</v>
      </c>
      <c r="G287" s="151"/>
      <c r="H287" s="151" t="s">
        <v>589</v>
      </c>
      <c r="I287" s="151" t="s">
        <v>624</v>
      </c>
      <c r="J287" s="151">
        <v>2</v>
      </c>
      <c r="K287" s="152">
        <v>1.3</v>
      </c>
      <c r="L287" s="314" t="s">
        <v>91</v>
      </c>
      <c r="M287" s="153">
        <f t="shared" si="24"/>
        <v>3200</v>
      </c>
      <c r="N287" s="315" t="s">
        <v>92</v>
      </c>
      <c r="O287" s="154">
        <f t="shared" si="21"/>
        <v>1</v>
      </c>
      <c r="Q287" s="155" t="str">
        <f t="shared" si="22"/>
        <v>Metaalbewerken 23118 (Basislasser)</v>
      </c>
    </row>
    <row r="288" spans="1:17" s="155" customFormat="1" ht="20.100000000000001" customHeight="1">
      <c r="A288" s="155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619</v>
      </c>
      <c r="F288" s="151">
        <v>25291</v>
      </c>
      <c r="G288" s="151"/>
      <c r="H288" s="151" t="s">
        <v>589</v>
      </c>
      <c r="I288" s="151" t="s">
        <v>625</v>
      </c>
      <c r="J288" s="151">
        <v>2</v>
      </c>
      <c r="K288" s="152">
        <v>1.3</v>
      </c>
      <c r="L288" s="314" t="s">
        <v>91</v>
      </c>
      <c r="M288" s="153">
        <f t="shared" si="24"/>
        <v>3200</v>
      </c>
      <c r="N288" s="315" t="s">
        <v>92</v>
      </c>
      <c r="O288" s="154">
        <f t="shared" si="21"/>
        <v>1</v>
      </c>
      <c r="Q288" s="155" t="str">
        <f t="shared" si="22"/>
        <v>Metaalbewerken 23118 (Constructiewerker)</v>
      </c>
    </row>
    <row r="289" spans="1:17" s="155" customFormat="1" ht="20.100000000000001" customHeight="1">
      <c r="A289" s="155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619</v>
      </c>
      <c r="F289" s="151">
        <v>25292</v>
      </c>
      <c r="G289" s="151"/>
      <c r="H289" s="151" t="s">
        <v>589</v>
      </c>
      <c r="I289" s="151" t="s">
        <v>626</v>
      </c>
      <c r="J289" s="151">
        <v>2</v>
      </c>
      <c r="K289" s="152">
        <v>1.3</v>
      </c>
      <c r="L289" s="314" t="s">
        <v>91</v>
      </c>
      <c r="M289" s="153">
        <f t="shared" si="24"/>
        <v>3200</v>
      </c>
      <c r="N289" s="315" t="s">
        <v>92</v>
      </c>
      <c r="O289" s="154">
        <f t="shared" si="21"/>
        <v>1</v>
      </c>
      <c r="Q289" s="155" t="str">
        <f t="shared" si="22"/>
        <v>Metaalbewerken 23118 (Pijpenbewerker)</v>
      </c>
    </row>
    <row r="290" spans="1:17" s="155" customFormat="1" ht="20.100000000000001" customHeight="1">
      <c r="A290" s="155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619</v>
      </c>
      <c r="F290" s="151">
        <v>25293</v>
      </c>
      <c r="G290" s="151"/>
      <c r="H290" s="151" t="s">
        <v>589</v>
      </c>
      <c r="I290" s="151" t="s">
        <v>627</v>
      </c>
      <c r="J290" s="151">
        <v>2</v>
      </c>
      <c r="K290" s="152">
        <v>1.3</v>
      </c>
      <c r="L290" s="314" t="s">
        <v>91</v>
      </c>
      <c r="M290" s="153">
        <f t="shared" si="24"/>
        <v>3200</v>
      </c>
      <c r="N290" s="315" t="s">
        <v>92</v>
      </c>
      <c r="O290" s="154">
        <f t="shared" si="21"/>
        <v>1</v>
      </c>
      <c r="Q290" s="155" t="str">
        <f t="shared" si="22"/>
        <v>Metaalbewerken 23118 (Plaatwerker)</v>
      </c>
    </row>
    <row r="291" spans="1:17" s="155" customFormat="1" ht="20.100000000000001" customHeight="1">
      <c r="A291" s="155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619</v>
      </c>
      <c r="F291" s="151">
        <v>25294</v>
      </c>
      <c r="G291" s="151"/>
      <c r="H291" s="151" t="s">
        <v>589</v>
      </c>
      <c r="I291" s="151" t="s">
        <v>628</v>
      </c>
      <c r="J291" s="151">
        <v>3</v>
      </c>
      <c r="K291" s="152">
        <v>1.3</v>
      </c>
      <c r="L291" s="314" t="s">
        <v>94</v>
      </c>
      <c r="M291" s="153">
        <f t="shared" si="24"/>
        <v>4800</v>
      </c>
      <c r="N291" s="315" t="s">
        <v>92</v>
      </c>
      <c r="O291" s="154">
        <f t="shared" si="21"/>
        <v>1</v>
      </c>
      <c r="Q291" s="155" t="str">
        <f t="shared" si="22"/>
        <v>Metaalbewerken 23118 (Scheepsbouwer)</v>
      </c>
    </row>
    <row r="292" spans="1:17" s="155" customFormat="1" ht="20.100000000000001" customHeight="1">
      <c r="A292" s="155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619</v>
      </c>
      <c r="F292" s="151">
        <v>25295</v>
      </c>
      <c r="G292" s="151"/>
      <c r="H292" s="151" t="s">
        <v>589</v>
      </c>
      <c r="I292" s="151" t="s">
        <v>629</v>
      </c>
      <c r="J292" s="151">
        <v>2</v>
      </c>
      <c r="K292" s="152">
        <v>1.3</v>
      </c>
      <c r="L292" s="314" t="s">
        <v>91</v>
      </c>
      <c r="M292" s="153">
        <f t="shared" si="24"/>
        <v>3200</v>
      </c>
      <c r="N292" s="315" t="s">
        <v>92</v>
      </c>
      <c r="O292" s="154">
        <f t="shared" si="21"/>
        <v>1</v>
      </c>
      <c r="Q292" s="155" t="str">
        <f t="shared" si="22"/>
        <v>Metaalbewerken 23118 (Scheepsmetaalbewerker)</v>
      </c>
    </row>
    <row r="293" spans="1:17" s="155" customFormat="1" ht="20.100000000000001" customHeight="1">
      <c r="A293" s="155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630</v>
      </c>
      <c r="F293" s="151">
        <v>25296</v>
      </c>
      <c r="G293" s="151"/>
      <c r="H293" s="151" t="s">
        <v>589</v>
      </c>
      <c r="I293" s="151" t="s">
        <v>631</v>
      </c>
      <c r="J293" s="151">
        <v>4</v>
      </c>
      <c r="K293" s="152">
        <v>1.3</v>
      </c>
      <c r="L293" s="314" t="s">
        <v>96</v>
      </c>
      <c r="M293" s="153">
        <f t="shared" si="24"/>
        <v>6400</v>
      </c>
      <c r="N293" s="315" t="s">
        <v>92</v>
      </c>
      <c r="O293" s="154">
        <f t="shared" si="21"/>
        <v>1</v>
      </c>
      <c r="Q293" s="155" t="str">
        <f t="shared" si="22"/>
        <v>Middenkader Engineering 23119 (Commercieel technicus engineering)</v>
      </c>
    </row>
    <row r="294" spans="1:17" s="155" customFormat="1" ht="20.100000000000001" customHeight="1">
      <c r="A294" s="155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630</v>
      </c>
      <c r="F294" s="151">
        <v>25297</v>
      </c>
      <c r="G294" s="151"/>
      <c r="H294" s="151" t="s">
        <v>589</v>
      </c>
      <c r="I294" s="151" t="s">
        <v>632</v>
      </c>
      <c r="J294" s="151">
        <v>4</v>
      </c>
      <c r="K294" s="152">
        <v>1.3</v>
      </c>
      <c r="L294" s="314" t="s">
        <v>96</v>
      </c>
      <c r="M294" s="153">
        <f t="shared" si="24"/>
        <v>6400</v>
      </c>
      <c r="N294" s="315" t="s">
        <v>92</v>
      </c>
      <c r="O294" s="154">
        <f t="shared" si="21"/>
        <v>1</v>
      </c>
      <c r="Q294" s="155" t="str">
        <f t="shared" si="22"/>
        <v>Middenkader Engineering 23119 (Technicus engineering)</v>
      </c>
    </row>
    <row r="295" spans="1:17" s="155" customFormat="1" ht="20.100000000000001" customHeight="1">
      <c r="A295" s="155">
        <f t="shared" si="20"/>
        <v>25298</v>
      </c>
      <c r="B295" s="148" t="str">
        <f t="shared" si="23"/>
        <v xml:space="preserve"> 7902</v>
      </c>
      <c r="C295" s="159">
        <v>23198</v>
      </c>
      <c r="D295" s="150">
        <v>1.3</v>
      </c>
      <c r="E295" s="151" t="s">
        <v>633</v>
      </c>
      <c r="F295" s="151">
        <v>25298</v>
      </c>
      <c r="G295" s="151"/>
      <c r="H295" s="151" t="s">
        <v>589</v>
      </c>
      <c r="I295" s="151" t="s">
        <v>634</v>
      </c>
      <c r="J295" s="151">
        <v>3</v>
      </c>
      <c r="K295" s="152">
        <v>1.3</v>
      </c>
      <c r="L295" s="314" t="s">
        <v>94</v>
      </c>
      <c r="M295" s="153">
        <f t="shared" si="24"/>
        <v>4800</v>
      </c>
      <c r="N295" s="315" t="s">
        <v>92</v>
      </c>
      <c r="O295" s="154">
        <f t="shared" si="21"/>
        <v>1</v>
      </c>
      <c r="Q295" s="155" t="str">
        <f t="shared" si="22"/>
        <v>Precisietechniek 23198 (Allround verspaner)</v>
      </c>
    </row>
    <row r="296" spans="1:17" s="155" customFormat="1" ht="20.100000000000001" customHeight="1">
      <c r="A296" s="155">
        <f t="shared" si="20"/>
        <v>25299</v>
      </c>
      <c r="B296" s="148" t="str">
        <f t="shared" si="23"/>
        <v xml:space="preserve"> 7902</v>
      </c>
      <c r="C296" s="159">
        <v>23198</v>
      </c>
      <c r="D296" s="150"/>
      <c r="E296" s="151" t="s">
        <v>633</v>
      </c>
      <c r="F296" s="151">
        <v>25299</v>
      </c>
      <c r="G296" s="151"/>
      <c r="H296" s="151" t="s">
        <v>589</v>
      </c>
      <c r="I296" s="151" t="s">
        <v>635</v>
      </c>
      <c r="J296" s="151">
        <v>3</v>
      </c>
      <c r="K296" s="152">
        <v>1.3</v>
      </c>
      <c r="L296" s="314" t="s">
        <v>94</v>
      </c>
      <c r="M296" s="153">
        <f t="shared" si="24"/>
        <v>4800</v>
      </c>
      <c r="N296" s="315" t="s">
        <v>92</v>
      </c>
      <c r="O296" s="154">
        <f t="shared" si="21"/>
        <v>1</v>
      </c>
      <c r="Q296" s="155" t="str">
        <f t="shared" si="22"/>
        <v>Precisietechniek 23198 (Gereedschapsmaker)</v>
      </c>
    </row>
    <row r="297" spans="1:17" s="155" customFormat="1" ht="20.100000000000001" customHeight="1">
      <c r="A297" s="155">
        <f t="shared" si="20"/>
        <v>25300</v>
      </c>
      <c r="B297" s="148" t="str">
        <f t="shared" si="23"/>
        <v xml:space="preserve"> 7902</v>
      </c>
      <c r="C297" s="159">
        <v>23198</v>
      </c>
      <c r="D297" s="150"/>
      <c r="E297" s="151" t="s">
        <v>633</v>
      </c>
      <c r="F297" s="151">
        <v>25300</v>
      </c>
      <c r="G297" s="151"/>
      <c r="H297" s="151" t="s">
        <v>589</v>
      </c>
      <c r="I297" s="151" t="s">
        <v>636</v>
      </c>
      <c r="J297" s="151">
        <v>3</v>
      </c>
      <c r="K297" s="152">
        <v>1.3</v>
      </c>
      <c r="L297" s="314" t="s">
        <v>94</v>
      </c>
      <c r="M297" s="153">
        <f t="shared" si="24"/>
        <v>4800</v>
      </c>
      <c r="N297" s="315" t="s">
        <v>92</v>
      </c>
      <c r="O297" s="154">
        <f t="shared" si="21"/>
        <v>1</v>
      </c>
      <c r="Q297" s="155" t="str">
        <f t="shared" si="22"/>
        <v>Precisietechniek 23198 (Instrumentmaker)</v>
      </c>
    </row>
    <row r="298" spans="1:17" s="155" customFormat="1" ht="20.100000000000001" customHeight="1">
      <c r="A298" s="155">
        <f t="shared" si="20"/>
        <v>25301</v>
      </c>
      <c r="B298" s="148" t="str">
        <f t="shared" si="23"/>
        <v xml:space="preserve"> 7902</v>
      </c>
      <c r="C298" s="159">
        <v>23198</v>
      </c>
      <c r="D298" s="150"/>
      <c r="E298" s="151" t="s">
        <v>633</v>
      </c>
      <c r="F298" s="151">
        <v>25301</v>
      </c>
      <c r="G298" s="151"/>
      <c r="H298" s="151" t="s">
        <v>589</v>
      </c>
      <c r="I298" s="151" t="s">
        <v>637</v>
      </c>
      <c r="J298" s="151">
        <v>4</v>
      </c>
      <c r="K298" s="152">
        <v>1.8</v>
      </c>
      <c r="L298" s="314" t="s">
        <v>96</v>
      </c>
      <c r="M298" s="153">
        <f t="shared" si="24"/>
        <v>6400</v>
      </c>
      <c r="N298" s="315" t="s">
        <v>92</v>
      </c>
      <c r="O298" s="154">
        <f t="shared" si="21"/>
        <v>1</v>
      </c>
      <c r="Q298" s="155" t="str">
        <f t="shared" si="22"/>
        <v>Precisietechniek 23198 (Researchinstrumentmaker)</v>
      </c>
    </row>
    <row r="299" spans="1:17" s="155" customFormat="1" ht="20.100000000000001" customHeight="1">
      <c r="A299" s="155">
        <f t="shared" si="20"/>
        <v>25302</v>
      </c>
      <c r="B299" s="148" t="str">
        <f t="shared" si="23"/>
        <v xml:space="preserve"> 7902</v>
      </c>
      <c r="C299" s="159">
        <v>23198</v>
      </c>
      <c r="D299" s="150"/>
      <c r="E299" s="151" t="s">
        <v>633</v>
      </c>
      <c r="F299" s="151">
        <v>25302</v>
      </c>
      <c r="G299" s="151"/>
      <c r="H299" s="151" t="s">
        <v>589</v>
      </c>
      <c r="I299" s="151" t="s">
        <v>638</v>
      </c>
      <c r="J299" s="151">
        <v>2</v>
      </c>
      <c r="K299" s="152">
        <v>1.3</v>
      </c>
      <c r="L299" s="314" t="s">
        <v>91</v>
      </c>
      <c r="M299" s="153">
        <f t="shared" si="24"/>
        <v>3200</v>
      </c>
      <c r="N299" s="315" t="s">
        <v>92</v>
      </c>
      <c r="O299" s="154">
        <f t="shared" si="21"/>
        <v>1</v>
      </c>
      <c r="Q299" s="155" t="str">
        <f t="shared" si="22"/>
        <v>Precisietechniek 23198 (Verspaner)</v>
      </c>
    </row>
    <row r="300" spans="1:17" s="155" customFormat="1" ht="20.100000000000001" customHeight="1">
      <c r="A300" s="155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639</v>
      </c>
      <c r="F300" s="151">
        <v>25303</v>
      </c>
      <c r="G300" s="151"/>
      <c r="H300" s="151" t="s">
        <v>589</v>
      </c>
      <c r="I300" s="151" t="s">
        <v>640</v>
      </c>
      <c r="J300" s="151">
        <v>4</v>
      </c>
      <c r="K300" s="152">
        <v>1.6</v>
      </c>
      <c r="L300" s="314" t="s">
        <v>96</v>
      </c>
      <c r="M300" s="153">
        <f t="shared" si="24"/>
        <v>6400</v>
      </c>
      <c r="N300" s="315" t="s">
        <v>92</v>
      </c>
      <c r="O300" s="154">
        <f t="shared" si="21"/>
        <v>1</v>
      </c>
      <c r="Q300" s="155" t="str">
        <f t="shared" si="22"/>
        <v>Procestechniek 23121 (Operator C)</v>
      </c>
    </row>
    <row r="301" spans="1:17" s="155" customFormat="1" ht="20.100000000000001" customHeight="1">
      <c r="A301" s="155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641</v>
      </c>
      <c r="F301" s="151">
        <v>25304</v>
      </c>
      <c r="G301" s="151"/>
      <c r="H301" s="151" t="s">
        <v>589</v>
      </c>
      <c r="I301" s="151" t="s">
        <v>642</v>
      </c>
      <c r="J301" s="151">
        <v>3</v>
      </c>
      <c r="K301" s="152">
        <v>1.3</v>
      </c>
      <c r="L301" s="314" t="s">
        <v>94</v>
      </c>
      <c r="M301" s="153">
        <f t="shared" si="24"/>
        <v>4800</v>
      </c>
      <c r="N301" s="315" t="s">
        <v>92</v>
      </c>
      <c r="O301" s="154">
        <f t="shared" si="21"/>
        <v>1</v>
      </c>
      <c r="Q301" s="155" t="str">
        <f t="shared" si="22"/>
        <v>Service- en onderhoudstechniek 23122 (Eerste monteur service en onderhoud elektrotechniek en instrumentatie)</v>
      </c>
    </row>
    <row r="302" spans="1:17" s="155" customFormat="1" ht="20.100000000000001" customHeight="1">
      <c r="A302" s="155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641</v>
      </c>
      <c r="F302" s="151">
        <v>25305</v>
      </c>
      <c r="G302" s="151"/>
      <c r="H302" s="151" t="s">
        <v>589</v>
      </c>
      <c r="I302" s="151" t="s">
        <v>643</v>
      </c>
      <c r="J302" s="151">
        <v>3</v>
      </c>
      <c r="K302" s="152">
        <v>1.3</v>
      </c>
      <c r="L302" s="314" t="s">
        <v>94</v>
      </c>
      <c r="M302" s="153">
        <f t="shared" si="24"/>
        <v>4800</v>
      </c>
      <c r="N302" s="315" t="s">
        <v>92</v>
      </c>
      <c r="O302" s="154">
        <f t="shared" si="21"/>
        <v>1</v>
      </c>
      <c r="Q302" s="155" t="str">
        <f t="shared" si="22"/>
        <v>Service- en onderhoudstechniek 23122 (Eerste monteur service en onderhoud gasturbines)</v>
      </c>
    </row>
    <row r="303" spans="1:17" s="155" customFormat="1" ht="20.100000000000001" customHeight="1">
      <c r="A303" s="155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641</v>
      </c>
      <c r="F303" s="151">
        <v>25306</v>
      </c>
      <c r="G303" s="151"/>
      <c r="H303" s="151" t="s">
        <v>589</v>
      </c>
      <c r="I303" s="151" t="s">
        <v>644</v>
      </c>
      <c r="J303" s="151">
        <v>3</v>
      </c>
      <c r="K303" s="152">
        <v>1.3</v>
      </c>
      <c r="L303" s="314" t="s">
        <v>94</v>
      </c>
      <c r="M303" s="153">
        <f t="shared" si="24"/>
        <v>4800</v>
      </c>
      <c r="N303" s="315" t="s">
        <v>92</v>
      </c>
      <c r="O303" s="154">
        <f t="shared" si="21"/>
        <v>1</v>
      </c>
      <c r="Q303" s="155" t="str">
        <f t="shared" si="22"/>
        <v>Service- en onderhoudstechniek 23122 (Eerste monteur service en onderhoud werktuigbouw)</v>
      </c>
    </row>
    <row r="304" spans="1:17" s="155" customFormat="1" ht="20.100000000000001" customHeight="1">
      <c r="A304" s="155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641</v>
      </c>
      <c r="F304" s="151">
        <v>25307</v>
      </c>
      <c r="G304" s="151"/>
      <c r="H304" s="151" t="s">
        <v>589</v>
      </c>
      <c r="I304" s="151" t="s">
        <v>645</v>
      </c>
      <c r="J304" s="151">
        <v>3</v>
      </c>
      <c r="K304" s="152">
        <v>1.3</v>
      </c>
      <c r="L304" s="316" t="s">
        <v>94</v>
      </c>
      <c r="M304" s="153">
        <f t="shared" si="24"/>
        <v>4800</v>
      </c>
      <c r="N304" s="317" t="s">
        <v>92</v>
      </c>
      <c r="O304" s="154">
        <f t="shared" si="21"/>
        <v>1</v>
      </c>
      <c r="Q304" s="155" t="str">
        <f t="shared" si="22"/>
        <v>Service- en onderhoudstechniek 23122 (Eerste monteur service en onderhoud werktuigkundige installaties)</v>
      </c>
    </row>
    <row r="305" spans="1:17" s="155" customFormat="1" ht="20.100000000000001" customHeight="1">
      <c r="A305" s="155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641</v>
      </c>
      <c r="F305" s="151">
        <v>25308</v>
      </c>
      <c r="G305" s="151"/>
      <c r="H305" s="151" t="s">
        <v>589</v>
      </c>
      <c r="I305" s="151" t="s">
        <v>646</v>
      </c>
      <c r="J305" s="151">
        <v>2</v>
      </c>
      <c r="K305" s="152">
        <v>1.3</v>
      </c>
      <c r="L305" s="314" t="s">
        <v>91</v>
      </c>
      <c r="M305" s="153">
        <f t="shared" si="24"/>
        <v>3200</v>
      </c>
      <c r="N305" s="317" t="s">
        <v>92</v>
      </c>
      <c r="O305" s="154">
        <f t="shared" si="21"/>
        <v>1</v>
      </c>
      <c r="Q305" s="155" t="str">
        <f t="shared" si="22"/>
        <v>Service- en onderhoudstechniek 23122 (Monteur service en onderhoud installaties en systemen)</v>
      </c>
    </row>
    <row r="306" spans="1:17" s="155" customFormat="1" ht="20.100000000000001" customHeight="1">
      <c r="A306" s="155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641</v>
      </c>
      <c r="F306" s="151">
        <v>25309</v>
      </c>
      <c r="G306" s="151"/>
      <c r="H306" s="151" t="s">
        <v>589</v>
      </c>
      <c r="I306" s="151" t="s">
        <v>647</v>
      </c>
      <c r="J306" s="151">
        <v>4</v>
      </c>
      <c r="K306" s="152">
        <v>1.3</v>
      </c>
      <c r="L306" s="316" t="s">
        <v>96</v>
      </c>
      <c r="M306" s="153">
        <f t="shared" si="24"/>
        <v>6400</v>
      </c>
      <c r="N306" s="317" t="s">
        <v>92</v>
      </c>
      <c r="O306" s="154">
        <f t="shared" si="21"/>
        <v>1</v>
      </c>
      <c r="Q306" s="155" t="str">
        <f t="shared" si="22"/>
        <v>Service- en onderhoudstechniek 23122 (Technicus service en onderhoud elektrotechniek en instrumentatie)</v>
      </c>
    </row>
    <row r="307" spans="1:17" s="155" customFormat="1" ht="20.100000000000001" customHeight="1">
      <c r="A307" s="155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641</v>
      </c>
      <c r="F307" s="151">
        <v>25310</v>
      </c>
      <c r="G307" s="151"/>
      <c r="H307" s="151" t="s">
        <v>589</v>
      </c>
      <c r="I307" s="151" t="s">
        <v>648</v>
      </c>
      <c r="J307" s="151">
        <v>4</v>
      </c>
      <c r="K307" s="152">
        <v>1.3</v>
      </c>
      <c r="L307" s="314" t="s">
        <v>96</v>
      </c>
      <c r="M307" s="153">
        <f t="shared" si="24"/>
        <v>6400</v>
      </c>
      <c r="N307" s="317" t="s">
        <v>92</v>
      </c>
      <c r="O307" s="154">
        <f t="shared" si="21"/>
        <v>1</v>
      </c>
      <c r="Q307" s="155" t="str">
        <f t="shared" si="22"/>
        <v>Service- en onderhoudstechniek 23122 (Technicus service en onderhoud werktuigbouw)</v>
      </c>
    </row>
    <row r="308" spans="1:17" s="155" customFormat="1" ht="20.100000000000001" customHeight="1">
      <c r="A308" s="155">
        <f t="shared" si="20"/>
        <v>25311</v>
      </c>
      <c r="B308" s="148" t="str">
        <f t="shared" si="23"/>
        <v xml:space="preserve"> 7902</v>
      </c>
      <c r="C308" s="162">
        <v>23122</v>
      </c>
      <c r="D308" s="150"/>
      <c r="E308" s="164" t="s">
        <v>641</v>
      </c>
      <c r="F308" s="164">
        <v>25311</v>
      </c>
      <c r="G308" s="164"/>
      <c r="H308" s="164" t="s">
        <v>589</v>
      </c>
      <c r="I308" s="164" t="s">
        <v>649</v>
      </c>
      <c r="J308" s="164">
        <v>4</v>
      </c>
      <c r="K308" s="152">
        <v>1.3</v>
      </c>
      <c r="L308" s="316" t="s">
        <v>96</v>
      </c>
      <c r="M308" s="153">
        <f t="shared" si="24"/>
        <v>6400</v>
      </c>
      <c r="N308" s="317" t="s">
        <v>92</v>
      </c>
      <c r="O308" s="154">
        <f t="shared" si="21"/>
        <v>1</v>
      </c>
      <c r="Q308" s="155" t="str">
        <f t="shared" si="22"/>
        <v>Service- en onderhoudstechniek 23122 (Technicus service en onderhoud werktuigkundige installaties)</v>
      </c>
    </row>
    <row r="309" spans="1:17" s="155" customFormat="1" ht="20.100000000000001" customHeight="1">
      <c r="A309" s="155">
        <f t="shared" si="20"/>
        <v>25312</v>
      </c>
      <c r="B309" s="148" t="str">
        <f t="shared" si="23"/>
        <v xml:space="preserve"> 7902</v>
      </c>
      <c r="C309" s="318">
        <v>23123</v>
      </c>
      <c r="D309" s="150">
        <v>1.3</v>
      </c>
      <c r="E309" s="166" t="s">
        <v>650</v>
      </c>
      <c r="F309" s="166">
        <v>25312</v>
      </c>
      <c r="G309" s="166"/>
      <c r="H309" s="166" t="s">
        <v>589</v>
      </c>
      <c r="I309" s="166" t="s">
        <v>651</v>
      </c>
      <c r="J309" s="166">
        <v>4</v>
      </c>
      <c r="K309" s="152">
        <v>1.3</v>
      </c>
      <c r="L309" s="316" t="s">
        <v>96</v>
      </c>
      <c r="M309" s="153">
        <f t="shared" si="24"/>
        <v>6400</v>
      </c>
      <c r="N309" s="317" t="s">
        <v>92</v>
      </c>
      <c r="O309" s="154">
        <f t="shared" si="21"/>
        <v>1</v>
      </c>
      <c r="Q309" s="155" t="str">
        <f t="shared" si="22"/>
        <v>Technisch tekenen 23123 (Tekenaar constructeur)</v>
      </c>
    </row>
    <row r="310" spans="1:17" s="155" customFormat="1" ht="20.100000000000001" customHeight="1">
      <c r="A310" s="155">
        <f t="shared" si="20"/>
        <v>25313</v>
      </c>
      <c r="B310" s="148" t="str">
        <f t="shared" si="23"/>
        <v xml:space="preserve"> 7902</v>
      </c>
      <c r="C310" s="318">
        <v>23123</v>
      </c>
      <c r="D310" s="150"/>
      <c r="E310" s="166" t="s">
        <v>650</v>
      </c>
      <c r="F310" s="166">
        <v>25313</v>
      </c>
      <c r="G310" s="166"/>
      <c r="H310" s="166" t="s">
        <v>589</v>
      </c>
      <c r="I310" s="166" t="s">
        <v>652</v>
      </c>
      <c r="J310" s="166">
        <v>4</v>
      </c>
      <c r="K310" s="152">
        <v>1.3</v>
      </c>
      <c r="L310" s="316" t="s">
        <v>96</v>
      </c>
      <c r="M310" s="153">
        <f t="shared" si="24"/>
        <v>6400</v>
      </c>
      <c r="N310" s="317" t="s">
        <v>92</v>
      </c>
      <c r="O310" s="154">
        <f t="shared" si="21"/>
        <v>1</v>
      </c>
      <c r="Q310" s="155" t="str">
        <f t="shared" si="22"/>
        <v>Technisch tekenen 23123 (Tekenaar ontwerper elektrotechniek)</v>
      </c>
    </row>
    <row r="311" spans="1:17" s="155" customFormat="1" ht="20.100000000000001" customHeight="1">
      <c r="A311" s="155">
        <f t="shared" si="20"/>
        <v>25314</v>
      </c>
      <c r="B311" s="148" t="str">
        <f t="shared" si="23"/>
        <v xml:space="preserve"> 7902</v>
      </c>
      <c r="C311" s="318">
        <v>23123</v>
      </c>
      <c r="D311" s="150"/>
      <c r="E311" s="166" t="s">
        <v>650</v>
      </c>
      <c r="F311" s="166">
        <v>25314</v>
      </c>
      <c r="G311" s="166"/>
      <c r="H311" s="166" t="s">
        <v>589</v>
      </c>
      <c r="I311" s="166" t="s">
        <v>653</v>
      </c>
      <c r="J311" s="166">
        <v>4</v>
      </c>
      <c r="K311" s="152">
        <v>1.3</v>
      </c>
      <c r="L311" s="316" t="s">
        <v>96</v>
      </c>
      <c r="M311" s="153">
        <f t="shared" si="24"/>
        <v>6400</v>
      </c>
      <c r="N311" s="317" t="s">
        <v>92</v>
      </c>
      <c r="O311" s="154">
        <f t="shared" si="21"/>
        <v>1</v>
      </c>
      <c r="Q311" s="155" t="str">
        <f t="shared" si="22"/>
        <v>Technisch tekenen 23123 (Tekenaar ontwerper werktuigkundige installaties)</v>
      </c>
    </row>
    <row r="312" spans="1:17" s="155" customFormat="1" ht="20.100000000000001" customHeight="1">
      <c r="A312" s="155">
        <f t="shared" si="20"/>
        <v>25315</v>
      </c>
      <c r="B312" s="148" t="str">
        <f t="shared" si="23"/>
        <v xml:space="preserve"> 7902</v>
      </c>
      <c r="C312" s="318">
        <v>23123</v>
      </c>
      <c r="D312" s="150"/>
      <c r="E312" s="166" t="s">
        <v>650</v>
      </c>
      <c r="F312" s="166">
        <v>25315</v>
      </c>
      <c r="G312" s="166"/>
      <c r="H312" s="166" t="s">
        <v>589</v>
      </c>
      <c r="I312" s="166" t="s">
        <v>654</v>
      </c>
      <c r="J312" s="166">
        <v>3</v>
      </c>
      <c r="K312" s="152">
        <v>1.3</v>
      </c>
      <c r="L312" s="314" t="s">
        <v>94</v>
      </c>
      <c r="M312" s="153">
        <f t="shared" si="24"/>
        <v>4800</v>
      </c>
      <c r="N312" s="317" t="s">
        <v>92</v>
      </c>
      <c r="O312" s="154">
        <f t="shared" si="21"/>
        <v>1</v>
      </c>
      <c r="Q312" s="155" t="str">
        <f t="shared" si="22"/>
        <v>Technisch tekenen 23123 (Tekenaar werktuigbouw)</v>
      </c>
    </row>
    <row r="313" spans="1:17" s="155" customFormat="1" ht="20.100000000000001" customHeight="1">
      <c r="A313" s="155">
        <f t="shared" si="20"/>
        <v>25316</v>
      </c>
      <c r="B313" s="148" t="str">
        <f t="shared" si="23"/>
        <v xml:space="preserve"> 7902</v>
      </c>
      <c r="C313" s="318">
        <v>23123</v>
      </c>
      <c r="D313" s="150"/>
      <c r="E313" s="166" t="s">
        <v>650</v>
      </c>
      <c r="F313" s="166">
        <v>25316</v>
      </c>
      <c r="G313" s="166"/>
      <c r="H313" s="166" t="s">
        <v>589</v>
      </c>
      <c r="I313" s="166" t="s">
        <v>655</v>
      </c>
      <c r="J313" s="166">
        <v>3</v>
      </c>
      <c r="K313" s="152">
        <v>1.3</v>
      </c>
      <c r="L313" s="314" t="s">
        <v>94</v>
      </c>
      <c r="M313" s="153">
        <f t="shared" si="24"/>
        <v>4800</v>
      </c>
      <c r="N313" s="317" t="s">
        <v>92</v>
      </c>
      <c r="O313" s="154">
        <f t="shared" si="21"/>
        <v>1</v>
      </c>
      <c r="Q313" s="155" t="str">
        <f t="shared" si="22"/>
        <v>Technisch tekenen 23123 (Tekenaar werktuigkundige installaties)</v>
      </c>
    </row>
    <row r="314" spans="1:17" s="155" customFormat="1" ht="20.100000000000001" customHeight="1">
      <c r="A314" s="155">
        <f t="shared" si="20"/>
        <v>25317</v>
      </c>
      <c r="B314" s="148" t="str">
        <f t="shared" si="23"/>
        <v xml:space="preserve"> 7902</v>
      </c>
      <c r="C314" s="318">
        <v>23124</v>
      </c>
      <c r="D314" s="150">
        <v>1.6</v>
      </c>
      <c r="E314" s="166" t="s">
        <v>656</v>
      </c>
      <c r="F314" s="166">
        <v>25317</v>
      </c>
      <c r="G314" s="166"/>
      <c r="H314" s="166" t="s">
        <v>589</v>
      </c>
      <c r="I314" s="166" t="s">
        <v>657</v>
      </c>
      <c r="J314" s="166">
        <v>2</v>
      </c>
      <c r="K314" s="152">
        <v>1.6</v>
      </c>
      <c r="L314" s="314" t="s">
        <v>91</v>
      </c>
      <c r="M314" s="153">
        <f t="shared" si="24"/>
        <v>3200</v>
      </c>
      <c r="N314" s="317" t="s">
        <v>92</v>
      </c>
      <c r="O314" s="154">
        <f t="shared" si="21"/>
        <v>1</v>
      </c>
      <c r="Q314" s="155" t="str">
        <f t="shared" si="22"/>
        <v>Vliegtuigbouw 23124 (Kunststofbewerker vliegtuigbouw)</v>
      </c>
    </row>
    <row r="315" spans="1:17" s="155" customFormat="1" ht="20.100000000000001" customHeight="1">
      <c r="A315" s="155">
        <f t="shared" si="20"/>
        <v>25318</v>
      </c>
      <c r="B315" s="148" t="str">
        <f t="shared" si="23"/>
        <v xml:space="preserve"> 7902</v>
      </c>
      <c r="C315" s="318">
        <v>23124</v>
      </c>
      <c r="D315" s="150"/>
      <c r="E315" s="166" t="s">
        <v>656</v>
      </c>
      <c r="F315" s="166">
        <v>25318</v>
      </c>
      <c r="G315" s="166"/>
      <c r="H315" s="166" t="s">
        <v>589</v>
      </c>
      <c r="I315" s="166" t="s">
        <v>658</v>
      </c>
      <c r="J315" s="166">
        <v>2</v>
      </c>
      <c r="K315" s="152">
        <v>1.6</v>
      </c>
      <c r="L315" s="314" t="s">
        <v>91</v>
      </c>
      <c r="M315" s="153">
        <f t="shared" si="24"/>
        <v>3200</v>
      </c>
      <c r="N315" s="317" t="s">
        <v>92</v>
      </c>
      <c r="O315" s="154">
        <f t="shared" si="21"/>
        <v>1</v>
      </c>
      <c r="Q315" s="155" t="str">
        <f t="shared" si="22"/>
        <v>Vliegtuigbouw 23124 (Plaatwerker vliegtuigbouw)</v>
      </c>
    </row>
    <row r="316" spans="1:17" s="155" customFormat="1" ht="20.100000000000001" customHeight="1">
      <c r="A316" s="155">
        <f t="shared" si="20"/>
        <v>25319</v>
      </c>
      <c r="B316" s="148" t="str">
        <f t="shared" si="23"/>
        <v xml:space="preserve"> 7902</v>
      </c>
      <c r="C316" s="318">
        <v>23124</v>
      </c>
      <c r="D316" s="150"/>
      <c r="E316" s="166" t="s">
        <v>656</v>
      </c>
      <c r="F316" s="166">
        <v>25319</v>
      </c>
      <c r="G316" s="166"/>
      <c r="H316" s="166" t="s">
        <v>589</v>
      </c>
      <c r="I316" s="166" t="s">
        <v>659</v>
      </c>
      <c r="J316" s="166">
        <v>2</v>
      </c>
      <c r="K316" s="152">
        <v>1.6</v>
      </c>
      <c r="L316" s="314" t="s">
        <v>91</v>
      </c>
      <c r="M316" s="153">
        <f t="shared" si="24"/>
        <v>3200</v>
      </c>
      <c r="N316" s="317" t="s">
        <v>92</v>
      </c>
      <c r="O316" s="154">
        <f t="shared" si="21"/>
        <v>1</v>
      </c>
      <c r="Q316" s="155" t="str">
        <f t="shared" si="22"/>
        <v>Vliegtuigbouw 23124 (Samenbouwer vliegtuigbouw)</v>
      </c>
    </row>
    <row r="317" spans="1:17" s="155" customFormat="1" ht="20.100000000000001" customHeight="1">
      <c r="A317" s="155">
        <f t="shared" si="20"/>
        <v>25320</v>
      </c>
      <c r="B317" s="148" t="str">
        <f t="shared" si="23"/>
        <v xml:space="preserve"> 7902</v>
      </c>
      <c r="C317" s="318">
        <v>23125</v>
      </c>
      <c r="D317" s="150">
        <v>1.8</v>
      </c>
      <c r="E317" s="166" t="s">
        <v>660</v>
      </c>
      <c r="F317" s="166">
        <v>25320</v>
      </c>
      <c r="G317" s="166"/>
      <c r="H317" s="166" t="s">
        <v>589</v>
      </c>
      <c r="I317" s="166" t="s">
        <v>661</v>
      </c>
      <c r="J317" s="166">
        <v>3</v>
      </c>
      <c r="K317" s="152">
        <v>1.8</v>
      </c>
      <c r="L317" s="314" t="s">
        <v>94</v>
      </c>
      <c r="M317" s="153">
        <f t="shared" si="24"/>
        <v>4800</v>
      </c>
      <c r="N317" s="317" t="s">
        <v>92</v>
      </c>
      <c r="O317" s="154">
        <f t="shared" si="21"/>
        <v>1</v>
      </c>
      <c r="Q317" s="155" t="str">
        <f t="shared" si="22"/>
        <v>Vliegtuigonderhoud 23125 (Constructie repair specialist)</v>
      </c>
    </row>
    <row r="318" spans="1:17" s="155" customFormat="1" ht="20.100000000000001" customHeight="1">
      <c r="A318" s="155">
        <f t="shared" si="20"/>
        <v>25321</v>
      </c>
      <c r="B318" s="148" t="str">
        <f t="shared" si="23"/>
        <v xml:space="preserve"> 7902</v>
      </c>
      <c r="C318" s="318">
        <v>23125</v>
      </c>
      <c r="D318" s="150"/>
      <c r="E318" s="166" t="s">
        <v>660</v>
      </c>
      <c r="F318" s="166">
        <v>25321</v>
      </c>
      <c r="G318" s="166"/>
      <c r="H318" s="166" t="s">
        <v>589</v>
      </c>
      <c r="I318" s="166" t="s">
        <v>662</v>
      </c>
      <c r="J318" s="166">
        <v>3</v>
      </c>
      <c r="K318" s="152">
        <v>1.8</v>
      </c>
      <c r="L318" s="316" t="s">
        <v>94</v>
      </c>
      <c r="M318" s="153">
        <f t="shared" si="24"/>
        <v>4800</v>
      </c>
      <c r="N318" s="317" t="s">
        <v>92</v>
      </c>
      <c r="O318" s="154">
        <f t="shared" si="21"/>
        <v>1</v>
      </c>
      <c r="Q318" s="155" t="str">
        <f t="shared" si="22"/>
        <v>Vliegtuigonderhoud 23125 (Eerste monteur vliegtuigonderhoud)</v>
      </c>
    </row>
    <row r="319" spans="1:17" s="155" customFormat="1" ht="20.100000000000001" customHeight="1">
      <c r="A319" s="155">
        <f t="shared" si="20"/>
        <v>25322</v>
      </c>
      <c r="B319" s="148" t="str">
        <f t="shared" si="23"/>
        <v xml:space="preserve"> 7902</v>
      </c>
      <c r="C319" s="318">
        <v>23125</v>
      </c>
      <c r="D319" s="150"/>
      <c r="E319" s="166" t="s">
        <v>660</v>
      </c>
      <c r="F319" s="166">
        <v>25322</v>
      </c>
      <c r="G319" s="166"/>
      <c r="H319" s="166" t="s">
        <v>589</v>
      </c>
      <c r="I319" s="166" t="s">
        <v>663</v>
      </c>
      <c r="J319" s="166">
        <v>2</v>
      </c>
      <c r="K319" s="152">
        <v>1.8</v>
      </c>
      <c r="L319" s="314" t="s">
        <v>91</v>
      </c>
      <c r="M319" s="153">
        <f t="shared" si="24"/>
        <v>3200</v>
      </c>
      <c r="N319" s="317" t="s">
        <v>92</v>
      </c>
      <c r="O319" s="154">
        <f t="shared" si="21"/>
        <v>1</v>
      </c>
      <c r="Q319" s="155" t="str">
        <f t="shared" si="22"/>
        <v>Vliegtuigonderhoud 23125 (Monteur vliegtuigonderhoud)</v>
      </c>
    </row>
    <row r="320" spans="1:17" s="155" customFormat="1" ht="20.100000000000001" customHeight="1">
      <c r="A320" s="155">
        <f t="shared" si="20"/>
        <v>25323</v>
      </c>
      <c r="B320" s="148" t="str">
        <f t="shared" si="23"/>
        <v xml:space="preserve"> 7902</v>
      </c>
      <c r="C320" s="318">
        <v>23125</v>
      </c>
      <c r="D320" s="150"/>
      <c r="E320" s="166" t="s">
        <v>660</v>
      </c>
      <c r="F320" s="166">
        <v>25323</v>
      </c>
      <c r="G320" s="166"/>
      <c r="H320" s="166" t="s">
        <v>589</v>
      </c>
      <c r="I320" s="166" t="s">
        <v>664</v>
      </c>
      <c r="J320" s="166">
        <v>4</v>
      </c>
      <c r="K320" s="152">
        <v>1.8</v>
      </c>
      <c r="L320" s="314" t="s">
        <v>96</v>
      </c>
      <c r="M320" s="153">
        <f t="shared" si="24"/>
        <v>6400</v>
      </c>
      <c r="N320" s="317" t="s">
        <v>92</v>
      </c>
      <c r="O320" s="154">
        <f t="shared" si="21"/>
        <v>1</v>
      </c>
      <c r="Q320" s="155" t="str">
        <f t="shared" si="22"/>
        <v>Vliegtuigonderhoud 23125 (Technicus avionica)</v>
      </c>
    </row>
    <row r="321" spans="1:17" s="155" customFormat="1" ht="20.100000000000001" customHeight="1">
      <c r="A321" s="155">
        <f t="shared" si="20"/>
        <v>25324</v>
      </c>
      <c r="B321" s="148" t="str">
        <f t="shared" si="23"/>
        <v xml:space="preserve"> 7902</v>
      </c>
      <c r="C321" s="318">
        <v>23125</v>
      </c>
      <c r="D321" s="150"/>
      <c r="E321" s="166" t="s">
        <v>660</v>
      </c>
      <c r="F321" s="166">
        <v>25324</v>
      </c>
      <c r="G321" s="166"/>
      <c r="H321" s="166" t="s">
        <v>589</v>
      </c>
      <c r="I321" s="166" t="s">
        <v>665</v>
      </c>
      <c r="J321" s="166">
        <v>4</v>
      </c>
      <c r="K321" s="152">
        <v>1.8</v>
      </c>
      <c r="L321" s="314" t="s">
        <v>96</v>
      </c>
      <c r="M321" s="153">
        <f t="shared" si="24"/>
        <v>6400</v>
      </c>
      <c r="N321" s="317" t="s">
        <v>92</v>
      </c>
      <c r="O321" s="154">
        <f t="shared" si="21"/>
        <v>1</v>
      </c>
      <c r="Q321" s="155" t="str">
        <f t="shared" si="22"/>
        <v>Vliegtuigonderhoud 23125 (Technicus mechanica)</v>
      </c>
    </row>
    <row r="322" spans="1:17" s="155" customFormat="1" ht="20.100000000000001" customHeight="1">
      <c r="A322" s="155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666</v>
      </c>
      <c r="F322" s="151">
        <v>25331</v>
      </c>
      <c r="G322" s="151"/>
      <c r="H322" s="151" t="s">
        <v>589</v>
      </c>
      <c r="I322" s="151" t="s">
        <v>667</v>
      </c>
      <c r="J322" s="151">
        <v>3</v>
      </c>
      <c r="K322" s="152">
        <v>1.3</v>
      </c>
      <c r="L322" s="314" t="s">
        <v>94</v>
      </c>
      <c r="M322" s="153">
        <f t="shared" si="24"/>
        <v>4800</v>
      </c>
      <c r="N322" s="315" t="s">
        <v>92</v>
      </c>
      <c r="O322" s="154">
        <f t="shared" si="21"/>
        <v>1</v>
      </c>
      <c r="Q322" s="155" t="str">
        <f t="shared" si="22"/>
        <v>Elektrotechnische Installaties 23127 (Eerste monteur elektrotechnische industriële installaties en systemen)</v>
      </c>
    </row>
    <row r="323" spans="1:17" s="155" customFormat="1" ht="20.100000000000001" customHeight="1">
      <c r="A323" s="155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666</v>
      </c>
      <c r="F323" s="151">
        <v>25332</v>
      </c>
      <c r="G323" s="151"/>
      <c r="H323" s="151" t="s">
        <v>589</v>
      </c>
      <c r="I323" s="151" t="s">
        <v>668</v>
      </c>
      <c r="J323" s="151">
        <v>3</v>
      </c>
      <c r="K323" s="152">
        <v>1.3</v>
      </c>
      <c r="L323" s="314" t="s">
        <v>94</v>
      </c>
      <c r="M323" s="153">
        <f t="shared" si="24"/>
        <v>4800</v>
      </c>
      <c r="N323" s="315" t="s">
        <v>92</v>
      </c>
      <c r="O323" s="154">
        <f t="shared" ref="O323:O386" si="26">COUNTIF($F$3:$F$505,F323)</f>
        <v>1</v>
      </c>
      <c r="Q323" s="15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5" customFormat="1" ht="20.100000000000001" customHeight="1">
      <c r="A324" s="155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666</v>
      </c>
      <c r="F324" s="151">
        <v>25333</v>
      </c>
      <c r="G324" s="151"/>
      <c r="H324" s="151" t="s">
        <v>589</v>
      </c>
      <c r="I324" s="151" t="s">
        <v>669</v>
      </c>
      <c r="J324" s="151">
        <v>2</v>
      </c>
      <c r="K324" s="152">
        <v>1.3</v>
      </c>
      <c r="L324" s="314" t="s">
        <v>91</v>
      </c>
      <c r="M324" s="153">
        <f t="shared" ref="M324:M387" si="29">J324*1600</f>
        <v>3200</v>
      </c>
      <c r="N324" s="315" t="s">
        <v>92</v>
      </c>
      <c r="O324" s="154">
        <f t="shared" si="26"/>
        <v>1</v>
      </c>
      <c r="Q324" s="155" t="str">
        <f t="shared" si="27"/>
        <v>Elektrotechnische Installaties 23127 (Monteur elektrotechnische installaties)</v>
      </c>
    </row>
    <row r="325" spans="1:17" s="155" customFormat="1" ht="20.100000000000001" customHeight="1">
      <c r="A325" s="155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670</v>
      </c>
      <c r="F325" s="151">
        <v>25334</v>
      </c>
      <c r="G325" s="151"/>
      <c r="H325" s="151" t="s">
        <v>589</v>
      </c>
      <c r="I325" s="151" t="s">
        <v>671</v>
      </c>
      <c r="J325" s="151">
        <v>2</v>
      </c>
      <c r="K325" s="152">
        <v>1.6</v>
      </c>
      <c r="L325" s="314" t="s">
        <v>91</v>
      </c>
      <c r="M325" s="153">
        <f t="shared" si="29"/>
        <v>3200</v>
      </c>
      <c r="N325" s="315" t="s">
        <v>92</v>
      </c>
      <c r="O325" s="154">
        <f t="shared" si="26"/>
        <v>1</v>
      </c>
      <c r="Q325" s="155" t="str">
        <f t="shared" si="27"/>
        <v>Industrieel onderhoud 23128 (Medewerker Operationele techniek)</v>
      </c>
    </row>
    <row r="326" spans="1:17" s="155" customFormat="1" ht="20.100000000000001" customHeight="1">
      <c r="A326" s="155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672</v>
      </c>
      <c r="F326" s="151">
        <v>25335</v>
      </c>
      <c r="G326" s="151"/>
      <c r="H326" s="151" t="s">
        <v>589</v>
      </c>
      <c r="I326" s="151" t="s">
        <v>673</v>
      </c>
      <c r="J326" s="151">
        <v>2</v>
      </c>
      <c r="K326" s="152">
        <v>1.6</v>
      </c>
      <c r="L326" s="314" t="s">
        <v>91</v>
      </c>
      <c r="M326" s="153">
        <f t="shared" si="29"/>
        <v>3200</v>
      </c>
      <c r="N326" s="315" t="s">
        <v>92</v>
      </c>
      <c r="O326" s="154">
        <f t="shared" si="26"/>
        <v>1</v>
      </c>
      <c r="Q326" s="155" t="str">
        <f t="shared" si="27"/>
        <v>Industriële processen 23129 (Mechanisch operator A)</v>
      </c>
    </row>
    <row r="327" spans="1:17" s="155" customFormat="1" ht="20.100000000000001" customHeight="1">
      <c r="A327" s="155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672</v>
      </c>
      <c r="F327" s="151">
        <v>25336</v>
      </c>
      <c r="G327" s="151"/>
      <c r="H327" s="151" t="s">
        <v>589</v>
      </c>
      <c r="I327" s="151" t="s">
        <v>674</v>
      </c>
      <c r="J327" s="151">
        <v>3</v>
      </c>
      <c r="K327" s="152">
        <v>1.6</v>
      </c>
      <c r="L327" s="314" t="s">
        <v>94</v>
      </c>
      <c r="M327" s="153">
        <f t="shared" si="29"/>
        <v>4800</v>
      </c>
      <c r="N327" s="315" t="s">
        <v>92</v>
      </c>
      <c r="O327" s="154">
        <f t="shared" si="26"/>
        <v>1</v>
      </c>
      <c r="Q327" s="155" t="str">
        <f t="shared" si="27"/>
        <v>Industriële processen 23129 (Mechanisch operator B)</v>
      </c>
    </row>
    <row r="328" spans="1:17" s="155" customFormat="1" ht="20.100000000000001" customHeight="1">
      <c r="A328" s="155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672</v>
      </c>
      <c r="F328" s="151">
        <v>25337</v>
      </c>
      <c r="G328" s="151"/>
      <c r="H328" s="151" t="s">
        <v>589</v>
      </c>
      <c r="I328" s="151" t="s">
        <v>675</v>
      </c>
      <c r="J328" s="151">
        <v>2</v>
      </c>
      <c r="K328" s="152">
        <v>1.4</v>
      </c>
      <c r="L328" s="314" t="s">
        <v>91</v>
      </c>
      <c r="M328" s="153">
        <f t="shared" si="29"/>
        <v>3200</v>
      </c>
      <c r="N328" s="315" t="s">
        <v>92</v>
      </c>
      <c r="O328" s="154">
        <f t="shared" si="26"/>
        <v>1</v>
      </c>
      <c r="Q328" s="155" t="str">
        <f t="shared" si="27"/>
        <v>Industriële processen 23129 (Procesoperator A)</v>
      </c>
    </row>
    <row r="329" spans="1:17" s="155" customFormat="1" ht="20.100000000000001" customHeight="1">
      <c r="A329" s="155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672</v>
      </c>
      <c r="F329" s="151">
        <v>25338</v>
      </c>
      <c r="G329" s="151"/>
      <c r="H329" s="151" t="s">
        <v>589</v>
      </c>
      <c r="I329" s="151" t="s">
        <v>676</v>
      </c>
      <c r="J329" s="151">
        <v>3</v>
      </c>
      <c r="K329" s="152">
        <v>1.4</v>
      </c>
      <c r="L329" s="314" t="s">
        <v>94</v>
      </c>
      <c r="M329" s="153">
        <f t="shared" si="29"/>
        <v>4800</v>
      </c>
      <c r="N329" s="315" t="s">
        <v>92</v>
      </c>
      <c r="O329" s="154">
        <f t="shared" si="26"/>
        <v>1</v>
      </c>
      <c r="Q329" s="155" t="str">
        <f t="shared" si="27"/>
        <v>Industriële processen 23129 (Procesoperator B)</v>
      </c>
    </row>
    <row r="330" spans="1:17" s="155" customFormat="1" ht="20.100000000000001" customHeight="1">
      <c r="A330" s="155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677</v>
      </c>
      <c r="F330" s="151">
        <v>25339</v>
      </c>
      <c r="G330" s="151"/>
      <c r="H330" s="151" t="s">
        <v>589</v>
      </c>
      <c r="I330" s="151" t="s">
        <v>678</v>
      </c>
      <c r="J330" s="151">
        <v>3</v>
      </c>
      <c r="K330" s="152">
        <v>1.3</v>
      </c>
      <c r="L330" s="314" t="s">
        <v>94</v>
      </c>
      <c r="M330" s="153">
        <f t="shared" si="29"/>
        <v>4800</v>
      </c>
      <c r="N330" s="315" t="s">
        <v>92</v>
      </c>
      <c r="O330" s="154">
        <f t="shared" si="26"/>
        <v>1</v>
      </c>
      <c r="Q330" s="155" t="str">
        <f t="shared" si="27"/>
        <v>Mechatronica 23130 (Eerste monteur elektrotechnische systemen)</v>
      </c>
    </row>
    <row r="331" spans="1:17" s="155" customFormat="1" ht="20.100000000000001" customHeight="1">
      <c r="A331" s="155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677</v>
      </c>
      <c r="F331" s="151">
        <v>25340</v>
      </c>
      <c r="G331" s="151"/>
      <c r="H331" s="151" t="s">
        <v>589</v>
      </c>
      <c r="I331" s="151" t="s">
        <v>679</v>
      </c>
      <c r="J331" s="151">
        <v>3</v>
      </c>
      <c r="K331" s="152">
        <v>1.3</v>
      </c>
      <c r="L331" s="314" t="s">
        <v>94</v>
      </c>
      <c r="M331" s="153">
        <f t="shared" si="29"/>
        <v>4800</v>
      </c>
      <c r="N331" s="315" t="s">
        <v>92</v>
      </c>
      <c r="O331" s="154">
        <f t="shared" si="26"/>
        <v>1</v>
      </c>
      <c r="Q331" s="155" t="str">
        <f t="shared" si="27"/>
        <v>Mechatronica 23130 (Eerste monteur mechatronica)</v>
      </c>
    </row>
    <row r="332" spans="1:17" s="155" customFormat="1" ht="20.100000000000001" customHeight="1">
      <c r="A332" s="155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677</v>
      </c>
      <c r="F332" s="151">
        <v>25341</v>
      </c>
      <c r="G332" s="151"/>
      <c r="H332" s="151" t="s">
        <v>589</v>
      </c>
      <c r="I332" s="151" t="s">
        <v>680</v>
      </c>
      <c r="J332" s="151">
        <v>2</v>
      </c>
      <c r="K332" s="152">
        <v>1.3</v>
      </c>
      <c r="L332" s="314" t="s">
        <v>91</v>
      </c>
      <c r="M332" s="153">
        <f t="shared" si="29"/>
        <v>3200</v>
      </c>
      <c r="N332" s="315" t="s">
        <v>92</v>
      </c>
      <c r="O332" s="154">
        <f t="shared" si="26"/>
        <v>1</v>
      </c>
      <c r="Q332" s="155" t="str">
        <f t="shared" si="27"/>
        <v>Mechatronica 23130 (Monteur elektrotechnische systemen)</v>
      </c>
    </row>
    <row r="333" spans="1:17" s="155" customFormat="1" ht="20.100000000000001" customHeight="1">
      <c r="A333" s="155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677</v>
      </c>
      <c r="F333" s="151">
        <v>25342</v>
      </c>
      <c r="G333" s="151"/>
      <c r="H333" s="151" t="s">
        <v>589</v>
      </c>
      <c r="I333" s="151" t="s">
        <v>681</v>
      </c>
      <c r="J333" s="151">
        <v>2</v>
      </c>
      <c r="K333" s="152">
        <v>1.3</v>
      </c>
      <c r="L333" s="314" t="s">
        <v>91</v>
      </c>
      <c r="M333" s="153">
        <f t="shared" si="29"/>
        <v>3200</v>
      </c>
      <c r="N333" s="315" t="s">
        <v>92</v>
      </c>
      <c r="O333" s="154">
        <f t="shared" si="26"/>
        <v>1</v>
      </c>
      <c r="Q333" s="155" t="str">
        <f t="shared" si="27"/>
        <v>Mechatronica 23130 (Monteur mechatronica)</v>
      </c>
    </row>
    <row r="334" spans="1:17" s="155" customFormat="1" ht="20.100000000000001" customHeight="1">
      <c r="A334" s="155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682</v>
      </c>
      <c r="F334" s="151">
        <v>25343</v>
      </c>
      <c r="G334" s="151"/>
      <c r="H334" s="151" t="s">
        <v>589</v>
      </c>
      <c r="I334" s="151" t="s">
        <v>683</v>
      </c>
      <c r="J334" s="151">
        <v>4</v>
      </c>
      <c r="K334" s="152">
        <v>1.3</v>
      </c>
      <c r="L334" s="314" t="s">
        <v>96</v>
      </c>
      <c r="M334" s="153">
        <f t="shared" si="29"/>
        <v>6400</v>
      </c>
      <c r="N334" s="315" t="s">
        <v>92</v>
      </c>
      <c r="O334" s="154">
        <f t="shared" si="26"/>
        <v>1</v>
      </c>
      <c r="Q334" s="155" t="str">
        <f t="shared" si="27"/>
        <v>Mechatronische systemen 23131 (Technicus elektrotechnische systemen)</v>
      </c>
    </row>
    <row r="335" spans="1:17" s="155" customFormat="1" ht="20.100000000000001" customHeight="1">
      <c r="A335" s="155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682</v>
      </c>
      <c r="F335" s="151">
        <v>25344</v>
      </c>
      <c r="G335" s="151"/>
      <c r="H335" s="151" t="s">
        <v>589</v>
      </c>
      <c r="I335" s="151" t="s">
        <v>684</v>
      </c>
      <c r="J335" s="151">
        <v>4</v>
      </c>
      <c r="K335" s="152">
        <v>1.3</v>
      </c>
      <c r="L335" s="314" t="s">
        <v>96</v>
      </c>
      <c r="M335" s="153">
        <f t="shared" si="29"/>
        <v>6400</v>
      </c>
      <c r="N335" s="315" t="s">
        <v>92</v>
      </c>
      <c r="O335" s="154">
        <f t="shared" si="26"/>
        <v>1</v>
      </c>
      <c r="Q335" s="155" t="str">
        <f t="shared" si="27"/>
        <v>Mechatronische systemen 23131 (Technicus mechatronica systemen)</v>
      </c>
    </row>
    <row r="336" spans="1:17" s="155" customFormat="1" ht="20.100000000000001" customHeight="1">
      <c r="A336" s="155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685</v>
      </c>
      <c r="F336" s="151">
        <v>25345</v>
      </c>
      <c r="G336" s="151"/>
      <c r="H336" s="151" t="s">
        <v>589</v>
      </c>
      <c r="I336" s="151" t="s">
        <v>686</v>
      </c>
      <c r="J336" s="151">
        <v>4</v>
      </c>
      <c r="K336" s="152">
        <v>1.6</v>
      </c>
      <c r="L336" s="314" t="s">
        <v>96</v>
      </c>
      <c r="M336" s="153">
        <f t="shared" si="29"/>
        <v>6400</v>
      </c>
      <c r="N336" s="315" t="s">
        <v>92</v>
      </c>
      <c r="O336" s="154">
        <f t="shared" si="26"/>
        <v>1</v>
      </c>
      <c r="Q336" s="155" t="str">
        <f t="shared" si="27"/>
        <v>Operationele Techniek 23132 (Allround operationeel technicus)</v>
      </c>
    </row>
    <row r="337" spans="1:17" s="155" customFormat="1" ht="20.100000000000001" customHeight="1">
      <c r="A337" s="155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685</v>
      </c>
      <c r="F337" s="151">
        <v>25346</v>
      </c>
      <c r="G337" s="151"/>
      <c r="H337" s="151" t="s">
        <v>589</v>
      </c>
      <c r="I337" s="151" t="s">
        <v>687</v>
      </c>
      <c r="J337" s="151">
        <v>3</v>
      </c>
      <c r="K337" s="152">
        <v>1.6</v>
      </c>
      <c r="L337" s="314" t="s">
        <v>94</v>
      </c>
      <c r="M337" s="153">
        <f t="shared" si="29"/>
        <v>4800</v>
      </c>
      <c r="N337" s="315" t="s">
        <v>92</v>
      </c>
      <c r="O337" s="154">
        <f t="shared" si="26"/>
        <v>1</v>
      </c>
      <c r="Q337" s="155" t="str">
        <f t="shared" si="27"/>
        <v>Operationele Techniek 23132 (Operationeel technicus)</v>
      </c>
    </row>
    <row r="338" spans="1:17" s="155" customFormat="1" ht="20.100000000000001" customHeight="1">
      <c r="A338" s="155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688</v>
      </c>
      <c r="F338" s="151">
        <v>25347</v>
      </c>
      <c r="G338" s="151"/>
      <c r="H338" s="151" t="s">
        <v>589</v>
      </c>
      <c r="I338" s="151" t="s">
        <v>689</v>
      </c>
      <c r="J338" s="151">
        <v>3</v>
      </c>
      <c r="K338" s="152">
        <v>1.3</v>
      </c>
      <c r="L338" s="314" t="s">
        <v>94</v>
      </c>
      <c r="M338" s="153">
        <f t="shared" si="29"/>
        <v>4800</v>
      </c>
      <c r="N338" s="315" t="s">
        <v>92</v>
      </c>
      <c r="O338" s="154">
        <f t="shared" si="26"/>
        <v>1</v>
      </c>
      <c r="Q338" s="155" t="str">
        <f t="shared" si="27"/>
        <v>Werktuigkundige Installaties (Montage) 23133 (Eerste Monteur dakbedekking)</v>
      </c>
    </row>
    <row r="339" spans="1:17" s="155" customFormat="1" ht="20.100000000000001" customHeight="1">
      <c r="A339" s="155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688</v>
      </c>
      <c r="F339" s="151">
        <v>25348</v>
      </c>
      <c r="G339" s="151"/>
      <c r="H339" s="151" t="s">
        <v>589</v>
      </c>
      <c r="I339" s="151" t="s">
        <v>690</v>
      </c>
      <c r="J339" s="151">
        <v>3</v>
      </c>
      <c r="K339" s="152">
        <v>1.3</v>
      </c>
      <c r="L339" s="314" t="s">
        <v>94</v>
      </c>
      <c r="M339" s="153">
        <f t="shared" si="29"/>
        <v>4800</v>
      </c>
      <c r="N339" s="315" t="s">
        <v>92</v>
      </c>
      <c r="O339" s="154">
        <f t="shared" si="26"/>
        <v>1</v>
      </c>
      <c r="Q339" s="155" t="str">
        <f t="shared" si="27"/>
        <v>Werktuigkundige Installaties (Montage) 23133 (Eerste Monteur utiliteit)</v>
      </c>
    </row>
    <row r="340" spans="1:17" s="155" customFormat="1" ht="20.100000000000001" customHeight="1">
      <c r="A340" s="155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688</v>
      </c>
      <c r="F340" s="151">
        <v>25349</v>
      </c>
      <c r="G340" s="151"/>
      <c r="H340" s="151" t="s">
        <v>589</v>
      </c>
      <c r="I340" s="151" t="s">
        <v>691</v>
      </c>
      <c r="J340" s="151">
        <v>3</v>
      </c>
      <c r="K340" s="152">
        <v>1.3</v>
      </c>
      <c r="L340" s="314" t="s">
        <v>94</v>
      </c>
      <c r="M340" s="153">
        <f t="shared" si="29"/>
        <v>4800</v>
      </c>
      <c r="N340" s="315" t="s">
        <v>92</v>
      </c>
      <c r="O340" s="154">
        <f t="shared" si="26"/>
        <v>1</v>
      </c>
      <c r="Q340" s="155" t="str">
        <f t="shared" si="27"/>
        <v>Werktuigkundige Installaties (Montage) 23133 (Eerste Monteur woning)</v>
      </c>
    </row>
    <row r="341" spans="1:17" s="155" customFormat="1" ht="20.100000000000001" customHeight="1">
      <c r="A341" s="155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688</v>
      </c>
      <c r="F341" s="151">
        <v>25350</v>
      </c>
      <c r="G341" s="151"/>
      <c r="H341" s="151" t="s">
        <v>589</v>
      </c>
      <c r="I341" s="151" t="s">
        <v>692</v>
      </c>
      <c r="J341" s="151">
        <v>2</v>
      </c>
      <c r="K341" s="152">
        <v>1.3</v>
      </c>
      <c r="L341" s="314" t="s">
        <v>91</v>
      </c>
      <c r="M341" s="153">
        <f t="shared" si="29"/>
        <v>3200</v>
      </c>
      <c r="N341" s="315" t="s">
        <v>92</v>
      </c>
      <c r="O341" s="154">
        <f t="shared" si="26"/>
        <v>1</v>
      </c>
      <c r="Q341" s="155" t="str">
        <f t="shared" si="27"/>
        <v>Werktuigkundige Installaties (Montage) 23133 (Monteur werktuigkundige installaties)</v>
      </c>
    </row>
    <row r="342" spans="1:17" s="155" customFormat="1" ht="20.100000000000001" customHeight="1">
      <c r="A342" s="155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693</v>
      </c>
      <c r="F342" s="151">
        <v>25351</v>
      </c>
      <c r="G342" s="151"/>
      <c r="H342" s="151" t="s">
        <v>694</v>
      </c>
      <c r="I342" s="151" t="s">
        <v>695</v>
      </c>
      <c r="J342" s="151">
        <v>4</v>
      </c>
      <c r="K342" s="152">
        <v>1.3</v>
      </c>
      <c r="L342" s="314" t="s">
        <v>96</v>
      </c>
      <c r="M342" s="153">
        <f t="shared" si="29"/>
        <v>6400</v>
      </c>
      <c r="N342" s="315" t="s">
        <v>92</v>
      </c>
      <c r="O342" s="154">
        <f t="shared" si="26"/>
        <v>1</v>
      </c>
      <c r="Q342" s="155" t="str">
        <f t="shared" si="27"/>
        <v>Travel, Leisure &amp; Hospitality 23134 (Leidinggevende leisure &amp; hospitality)</v>
      </c>
    </row>
    <row r="343" spans="1:17" s="155" customFormat="1" ht="20.100000000000001" customHeight="1">
      <c r="A343" s="155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693</v>
      </c>
      <c r="F343" s="151">
        <v>25352</v>
      </c>
      <c r="G343" s="151"/>
      <c r="H343" s="151" t="s">
        <v>694</v>
      </c>
      <c r="I343" s="151" t="s">
        <v>696</v>
      </c>
      <c r="J343" s="151">
        <v>4</v>
      </c>
      <c r="K343" s="152">
        <v>1.3</v>
      </c>
      <c r="L343" s="314" t="s">
        <v>96</v>
      </c>
      <c r="M343" s="153">
        <f t="shared" si="29"/>
        <v>6400</v>
      </c>
      <c r="N343" s="315" t="s">
        <v>92</v>
      </c>
      <c r="O343" s="154">
        <f t="shared" si="26"/>
        <v>1</v>
      </c>
      <c r="Q343" s="155" t="str">
        <f t="shared" si="27"/>
        <v>Travel, Leisure &amp; Hospitality 23134 (Leidinggevende travel &amp; hospitality)</v>
      </c>
    </row>
    <row r="344" spans="1:17" s="155" customFormat="1" ht="20.100000000000001" customHeight="1">
      <c r="A344" s="155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693</v>
      </c>
      <c r="F344" s="151">
        <v>25353</v>
      </c>
      <c r="G344" s="151"/>
      <c r="H344" s="151" t="s">
        <v>694</v>
      </c>
      <c r="I344" s="151" t="s">
        <v>697</v>
      </c>
      <c r="J344" s="151">
        <v>3</v>
      </c>
      <c r="K344" s="152">
        <v>1.3</v>
      </c>
      <c r="L344" s="314" t="s">
        <v>94</v>
      </c>
      <c r="M344" s="153">
        <f t="shared" si="29"/>
        <v>4800</v>
      </c>
      <c r="N344" s="315" t="s">
        <v>92</v>
      </c>
      <c r="O344" s="154">
        <f t="shared" si="26"/>
        <v>1</v>
      </c>
      <c r="Q344" s="155" t="str">
        <f t="shared" si="27"/>
        <v>Travel, Leisure &amp; Hospitality 23134 (Zelfstandig medewerker leisure &amp; hospitality)</v>
      </c>
    </row>
    <row r="345" spans="1:17" s="155" customFormat="1" ht="20.100000000000001" customHeight="1">
      <c r="A345" s="155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693</v>
      </c>
      <c r="F345" s="151">
        <v>25354</v>
      </c>
      <c r="G345" s="151"/>
      <c r="H345" s="151" t="s">
        <v>694</v>
      </c>
      <c r="I345" s="151" t="s">
        <v>698</v>
      </c>
      <c r="J345" s="151">
        <v>3</v>
      </c>
      <c r="K345" s="152">
        <v>1.3</v>
      </c>
      <c r="L345" s="314" t="s">
        <v>94</v>
      </c>
      <c r="M345" s="153">
        <f t="shared" si="29"/>
        <v>4800</v>
      </c>
      <c r="N345" s="315" t="s">
        <v>92</v>
      </c>
      <c r="O345" s="154">
        <f t="shared" si="26"/>
        <v>1</v>
      </c>
      <c r="Q345" s="155" t="str">
        <f t="shared" si="27"/>
        <v>Travel, Leisure &amp; Hospitality 23134 (Zelfstandig medewerker travel &amp; hospitality)</v>
      </c>
    </row>
    <row r="346" spans="1:17" s="155" customFormat="1" ht="20.100000000000001" customHeight="1">
      <c r="A346" s="155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699</v>
      </c>
      <c r="F346" s="151">
        <v>25355</v>
      </c>
      <c r="G346" s="151"/>
      <c r="H346" s="151" t="s">
        <v>694</v>
      </c>
      <c r="I346" s="151" t="s">
        <v>700</v>
      </c>
      <c r="J346" s="151">
        <v>3</v>
      </c>
      <c r="K346" s="152">
        <v>1.3</v>
      </c>
      <c r="L346" s="314" t="s">
        <v>94</v>
      </c>
      <c r="M346" s="153">
        <f t="shared" si="29"/>
        <v>4800</v>
      </c>
      <c r="N346" s="315" t="s">
        <v>92</v>
      </c>
      <c r="O346" s="154">
        <f t="shared" si="26"/>
        <v>1</v>
      </c>
      <c r="Q346" s="155" t="str">
        <f t="shared" si="27"/>
        <v>Watersportindustrie 23135 (Allround medewerker watersportindustrie)</v>
      </c>
    </row>
    <row r="347" spans="1:17" s="155" customFormat="1" ht="20.100000000000001" customHeight="1">
      <c r="A347" s="155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699</v>
      </c>
      <c r="F347" s="151">
        <v>25356</v>
      </c>
      <c r="G347" s="151"/>
      <c r="H347" s="151" t="s">
        <v>694</v>
      </c>
      <c r="I347" s="151" t="s">
        <v>701</v>
      </c>
      <c r="J347" s="151">
        <v>2</v>
      </c>
      <c r="K347" s="152">
        <v>1.3</v>
      </c>
      <c r="L347" s="314" t="s">
        <v>91</v>
      </c>
      <c r="M347" s="153">
        <f t="shared" si="29"/>
        <v>3200</v>
      </c>
      <c r="N347" s="315" t="s">
        <v>92</v>
      </c>
      <c r="O347" s="154">
        <f t="shared" si="26"/>
        <v>1</v>
      </c>
      <c r="Q347" s="155" t="str">
        <f t="shared" si="27"/>
        <v>Watersportindustrie 23135 (Medewerker watersportindustrie)</v>
      </c>
    </row>
    <row r="348" spans="1:17" s="155" customFormat="1" ht="20.100000000000001" customHeight="1">
      <c r="A348" s="155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699</v>
      </c>
      <c r="F348" s="151">
        <v>25357</v>
      </c>
      <c r="G348" s="151"/>
      <c r="H348" s="151" t="s">
        <v>694</v>
      </c>
      <c r="I348" s="151" t="s">
        <v>702</v>
      </c>
      <c r="J348" s="151">
        <v>4</v>
      </c>
      <c r="K348" s="152">
        <v>1.3</v>
      </c>
      <c r="L348" s="314" t="s">
        <v>96</v>
      </c>
      <c r="M348" s="153">
        <f t="shared" si="29"/>
        <v>6400</v>
      </c>
      <c r="N348" s="315" t="s">
        <v>92</v>
      </c>
      <c r="O348" s="154">
        <f t="shared" si="26"/>
        <v>1</v>
      </c>
      <c r="Q348" s="155" t="str">
        <f t="shared" si="27"/>
        <v>Watersportindustrie 23135 (Meewerkend voorman watersportindustrie)</v>
      </c>
    </row>
    <row r="349" spans="1:17" s="155" customFormat="1" ht="20.100000000000001" customHeight="1">
      <c r="A349" s="155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703</v>
      </c>
      <c r="F349" s="151">
        <v>25363</v>
      </c>
      <c r="G349" s="151"/>
      <c r="H349" s="151" t="s">
        <v>704</v>
      </c>
      <c r="I349" s="151" t="s">
        <v>705</v>
      </c>
      <c r="J349" s="151">
        <v>4</v>
      </c>
      <c r="K349" s="152">
        <v>1.3</v>
      </c>
      <c r="L349" s="314" t="s">
        <v>96</v>
      </c>
      <c r="M349" s="153">
        <f t="shared" si="29"/>
        <v>6400</v>
      </c>
      <c r="N349" s="315" t="s">
        <v>92</v>
      </c>
      <c r="O349" s="154">
        <f t="shared" si="26"/>
        <v>1</v>
      </c>
      <c r="Q349" s="155" t="str">
        <f t="shared" si="27"/>
        <v>Dienstverlening in de luchtvaart 23139 (Luchtvaartdienstverlener)</v>
      </c>
    </row>
    <row r="350" spans="1:17" s="155" customFormat="1" ht="20.100000000000001" customHeight="1">
      <c r="A350" s="155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706</v>
      </c>
      <c r="F350" s="151">
        <v>25364</v>
      </c>
      <c r="G350" s="151"/>
      <c r="H350" s="151" t="s">
        <v>704</v>
      </c>
      <c r="I350" s="151" t="s">
        <v>707</v>
      </c>
      <c r="J350" s="151">
        <v>2</v>
      </c>
      <c r="K350" s="152">
        <v>1.3</v>
      </c>
      <c r="L350" s="314" t="s">
        <v>91</v>
      </c>
      <c r="M350" s="153">
        <f t="shared" si="29"/>
        <v>3200</v>
      </c>
      <c r="N350" s="315" t="s">
        <v>92</v>
      </c>
      <c r="O350" s="154">
        <f t="shared" si="26"/>
        <v>1</v>
      </c>
      <c r="Q350" s="155" t="str">
        <f t="shared" si="27"/>
        <v>Goederenvervoer 23140 (Chauffeur wegvervoer)</v>
      </c>
    </row>
    <row r="351" spans="1:17" s="155" customFormat="1" ht="20.100000000000001" customHeight="1">
      <c r="A351" s="155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708</v>
      </c>
      <c r="F351" s="151">
        <v>25371</v>
      </c>
      <c r="G351" s="151"/>
      <c r="H351" s="151" t="s">
        <v>704</v>
      </c>
      <c r="I351" s="151" t="s">
        <v>709</v>
      </c>
      <c r="J351" s="151">
        <v>2</v>
      </c>
      <c r="K351" s="152">
        <v>1.3</v>
      </c>
      <c r="L351" s="314" t="s">
        <v>91</v>
      </c>
      <c r="M351" s="153">
        <f t="shared" si="29"/>
        <v>3200</v>
      </c>
      <c r="N351" s="315" t="s">
        <v>92</v>
      </c>
      <c r="O351" s="154">
        <f t="shared" si="26"/>
        <v>1</v>
      </c>
      <c r="Q351" s="155" t="str">
        <f t="shared" si="27"/>
        <v>Logistiek 23143 (Logistiek medewerker)</v>
      </c>
    </row>
    <row r="352" spans="1:17" s="155" customFormat="1" ht="20.100000000000001" customHeight="1">
      <c r="A352" s="155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708</v>
      </c>
      <c r="F352" s="151">
        <v>25372</v>
      </c>
      <c r="G352" s="151"/>
      <c r="H352" s="151" t="s">
        <v>704</v>
      </c>
      <c r="I352" s="151" t="s">
        <v>710</v>
      </c>
      <c r="J352" s="151">
        <v>3</v>
      </c>
      <c r="K352" s="152">
        <v>1.3</v>
      </c>
      <c r="L352" s="314" t="s">
        <v>94</v>
      </c>
      <c r="M352" s="153">
        <f t="shared" si="29"/>
        <v>4800</v>
      </c>
      <c r="N352" s="315" t="s">
        <v>92</v>
      </c>
      <c r="O352" s="154">
        <f t="shared" si="26"/>
        <v>1</v>
      </c>
      <c r="Q352" s="155" t="str">
        <f t="shared" si="27"/>
        <v>Logistiek 23143 (Logistiek teamleider)</v>
      </c>
    </row>
    <row r="353" spans="1:17" s="155" customFormat="1" ht="20.100000000000001" customHeight="1">
      <c r="A353" s="155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708</v>
      </c>
      <c r="F353" s="151">
        <v>25373</v>
      </c>
      <c r="G353" s="151"/>
      <c r="H353" s="151" t="s">
        <v>704</v>
      </c>
      <c r="I353" s="151" t="s">
        <v>711</v>
      </c>
      <c r="J353" s="151">
        <v>2</v>
      </c>
      <c r="K353" s="152">
        <v>1.3</v>
      </c>
      <c r="L353" s="314" t="s">
        <v>91</v>
      </c>
      <c r="M353" s="153">
        <f t="shared" si="29"/>
        <v>3200</v>
      </c>
      <c r="N353" s="315" t="s">
        <v>92</v>
      </c>
      <c r="O353" s="154">
        <f t="shared" si="26"/>
        <v>1</v>
      </c>
      <c r="Q353" s="155" t="str">
        <f t="shared" si="27"/>
        <v>Logistiek 23143 (Parts-/baliemedewerker)</v>
      </c>
    </row>
    <row r="354" spans="1:17" s="155" customFormat="1" ht="20.100000000000001" customHeight="1">
      <c r="A354" s="155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0" t="s">
        <v>712</v>
      </c>
      <c r="F354" s="170">
        <v>25374</v>
      </c>
      <c r="G354" s="170"/>
      <c r="H354" s="170" t="s">
        <v>704</v>
      </c>
      <c r="I354" s="170" t="s">
        <v>713</v>
      </c>
      <c r="J354" s="170">
        <v>4</v>
      </c>
      <c r="K354" s="152">
        <v>1.8</v>
      </c>
      <c r="L354" s="314" t="s">
        <v>96</v>
      </c>
      <c r="M354" s="153">
        <f t="shared" si="29"/>
        <v>6400</v>
      </c>
      <c r="N354" s="315" t="s">
        <v>92</v>
      </c>
      <c r="O354" s="154">
        <f t="shared" si="26"/>
        <v>1</v>
      </c>
      <c r="Q354" s="155" t="str">
        <f t="shared" si="27"/>
        <v>Maritieme techniek 23144 (scheeps- en jachtbouwkundige)</v>
      </c>
    </row>
    <row r="355" spans="1:17" s="155" customFormat="1" ht="20.100000000000001" customHeight="1">
      <c r="A355" s="155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714</v>
      </c>
      <c r="F355" s="151">
        <v>25377</v>
      </c>
      <c r="G355" s="151"/>
      <c r="H355" s="151" t="s">
        <v>704</v>
      </c>
      <c r="I355" s="151" t="s">
        <v>715</v>
      </c>
      <c r="J355" s="151">
        <v>4</v>
      </c>
      <c r="K355" s="152">
        <v>1.3</v>
      </c>
      <c r="L355" s="314" t="s">
        <v>96</v>
      </c>
      <c r="M355" s="153">
        <f t="shared" si="29"/>
        <v>6400</v>
      </c>
      <c r="N355" s="315" t="s">
        <v>92</v>
      </c>
      <c r="O355" s="154">
        <f t="shared" si="26"/>
        <v>1</v>
      </c>
      <c r="Q355" s="155" t="str">
        <f t="shared" si="27"/>
        <v>Middenkader Transport en Logistiek 23146 (Aviation Operations Officer)</v>
      </c>
    </row>
    <row r="356" spans="1:17" s="155" customFormat="1" ht="20.100000000000001" customHeight="1">
      <c r="A356" s="155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714</v>
      </c>
      <c r="F356" s="151">
        <v>25378</v>
      </c>
      <c r="G356" s="151"/>
      <c r="H356" s="151" t="s">
        <v>704</v>
      </c>
      <c r="I356" s="151" t="s">
        <v>716</v>
      </c>
      <c r="J356" s="151">
        <v>4</v>
      </c>
      <c r="K356" s="152">
        <v>1.3</v>
      </c>
      <c r="L356" s="314" t="s">
        <v>96</v>
      </c>
      <c r="M356" s="153">
        <f t="shared" si="29"/>
        <v>6400</v>
      </c>
      <c r="N356" s="315" t="s">
        <v>92</v>
      </c>
      <c r="O356" s="154">
        <f t="shared" si="26"/>
        <v>1</v>
      </c>
      <c r="Q356" s="155" t="str">
        <f t="shared" si="27"/>
        <v>Middenkader Transport en Logistiek 23146 (Luchtvrachtspecialist)</v>
      </c>
    </row>
    <row r="357" spans="1:17" s="155" customFormat="1" ht="20.100000000000001" customHeight="1">
      <c r="A357" s="155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714</v>
      </c>
      <c r="F357" s="151">
        <v>25379</v>
      </c>
      <c r="G357" s="151"/>
      <c r="H357" s="151" t="s">
        <v>704</v>
      </c>
      <c r="I357" s="151" t="s">
        <v>717</v>
      </c>
      <c r="J357" s="151">
        <v>4</v>
      </c>
      <c r="K357" s="152">
        <v>1.3</v>
      </c>
      <c r="L357" s="314" t="s">
        <v>96</v>
      </c>
      <c r="M357" s="153">
        <f t="shared" si="29"/>
        <v>6400</v>
      </c>
      <c r="N357" s="315" t="s">
        <v>92</v>
      </c>
      <c r="O357" s="154">
        <f t="shared" si="26"/>
        <v>1</v>
      </c>
      <c r="Q357" s="155" t="str">
        <f t="shared" si="27"/>
        <v>Middenkader Transport en Logistiek 23146 (Manager Transport en Logistiek)</v>
      </c>
    </row>
    <row r="358" spans="1:17" s="155" customFormat="1" ht="20.100000000000001" customHeight="1">
      <c r="A358" s="155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718</v>
      </c>
      <c r="F358" s="151">
        <v>25380</v>
      </c>
      <c r="G358" s="151"/>
      <c r="H358" s="151" t="s">
        <v>704</v>
      </c>
      <c r="I358" s="151" t="s">
        <v>719</v>
      </c>
      <c r="J358" s="151">
        <v>2</v>
      </c>
      <c r="K358" s="152">
        <v>1.3</v>
      </c>
      <c r="L358" s="314" t="s">
        <v>91</v>
      </c>
      <c r="M358" s="153">
        <f t="shared" si="29"/>
        <v>3200</v>
      </c>
      <c r="N358" s="315" t="s">
        <v>92</v>
      </c>
      <c r="O358" s="154">
        <f t="shared" si="26"/>
        <v>1</v>
      </c>
      <c r="Q358" s="155" t="str">
        <f t="shared" si="27"/>
        <v>Personenvervoer 23147 (Chauffeur openbaar vervoer)</v>
      </c>
    </row>
    <row r="359" spans="1:17" s="155" customFormat="1" ht="20.100000000000001" customHeight="1">
      <c r="A359" s="155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718</v>
      </c>
      <c r="F359" s="151">
        <v>25381</v>
      </c>
      <c r="G359" s="151"/>
      <c r="H359" s="151" t="s">
        <v>704</v>
      </c>
      <c r="I359" s="151" t="s">
        <v>720</v>
      </c>
      <c r="J359" s="151">
        <v>2</v>
      </c>
      <c r="K359" s="152">
        <v>1.3</v>
      </c>
      <c r="L359" s="314" t="s">
        <v>91</v>
      </c>
      <c r="M359" s="153">
        <f t="shared" si="29"/>
        <v>3200</v>
      </c>
      <c r="N359" s="315" t="s">
        <v>92</v>
      </c>
      <c r="O359" s="154">
        <f t="shared" si="26"/>
        <v>1</v>
      </c>
      <c r="Q359" s="155" t="str">
        <f t="shared" si="27"/>
        <v>Personenvervoer 23147 (Taxichauffeur)</v>
      </c>
    </row>
    <row r="360" spans="1:17" s="155" customFormat="1" ht="20.100000000000001" customHeight="1">
      <c r="A360" s="155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718</v>
      </c>
      <c r="F360" s="151">
        <v>25382</v>
      </c>
      <c r="G360" s="151"/>
      <c r="H360" s="151" t="s">
        <v>704</v>
      </c>
      <c r="I360" s="151" t="s">
        <v>721</v>
      </c>
      <c r="J360" s="151">
        <v>2</v>
      </c>
      <c r="K360" s="152">
        <v>1.3</v>
      </c>
      <c r="L360" s="314" t="s">
        <v>91</v>
      </c>
      <c r="M360" s="153">
        <f t="shared" si="29"/>
        <v>3200</v>
      </c>
      <c r="N360" s="315" t="s">
        <v>92</v>
      </c>
      <c r="O360" s="154">
        <f t="shared" si="26"/>
        <v>1</v>
      </c>
      <c r="Q360" s="155" t="str">
        <f t="shared" si="27"/>
        <v>Personenvervoer 23147 (Touringcarchauffeur)</v>
      </c>
    </row>
    <row r="361" spans="1:17" s="155" customFormat="1" ht="20.100000000000001" customHeight="1">
      <c r="A361" s="155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718</v>
      </c>
      <c r="F361" s="151">
        <v>25383</v>
      </c>
      <c r="G361" s="151"/>
      <c r="H361" s="151" t="s">
        <v>704</v>
      </c>
      <c r="I361" s="151" t="s">
        <v>722</v>
      </c>
      <c r="J361" s="151">
        <v>3</v>
      </c>
      <c r="K361" s="152">
        <v>1.3</v>
      </c>
      <c r="L361" s="314" t="s">
        <v>94</v>
      </c>
      <c r="M361" s="153">
        <f t="shared" si="29"/>
        <v>4800</v>
      </c>
      <c r="N361" s="315" t="s">
        <v>92</v>
      </c>
      <c r="O361" s="154">
        <f t="shared" si="26"/>
        <v>1</v>
      </c>
      <c r="Q361" s="155" t="str">
        <f t="shared" si="27"/>
        <v>Personenvervoer 23147 (Touringcarchauffeur/reisleider)</v>
      </c>
    </row>
    <row r="362" spans="1:17" s="155" customFormat="1" ht="20.100000000000001" customHeight="1">
      <c r="A362" s="155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723</v>
      </c>
      <c r="F362" s="151">
        <v>25384</v>
      </c>
      <c r="G362" s="151"/>
      <c r="H362" s="151" t="s">
        <v>704</v>
      </c>
      <c r="I362" s="151" t="s">
        <v>724</v>
      </c>
      <c r="J362" s="151">
        <v>3</v>
      </c>
      <c r="K362" s="152">
        <v>1.3</v>
      </c>
      <c r="L362" s="314" t="s">
        <v>94</v>
      </c>
      <c r="M362" s="153">
        <f t="shared" si="29"/>
        <v>4800</v>
      </c>
      <c r="N362" s="315" t="s">
        <v>92</v>
      </c>
      <c r="O362" s="154">
        <f t="shared" si="26"/>
        <v>1</v>
      </c>
      <c r="Q362" s="155" t="str">
        <f t="shared" si="27"/>
        <v>Railvervoer 23148 (Machinist railvervoer)</v>
      </c>
    </row>
    <row r="363" spans="1:17" s="155" customFormat="1" ht="20.100000000000001" customHeight="1">
      <c r="A363" s="155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725</v>
      </c>
      <c r="F363" s="151">
        <v>25385</v>
      </c>
      <c r="G363" s="151"/>
      <c r="H363" s="151" t="s">
        <v>704</v>
      </c>
      <c r="I363" s="151" t="s">
        <v>726</v>
      </c>
      <c r="J363" s="151">
        <v>2</v>
      </c>
      <c r="K363" s="152">
        <v>1.8</v>
      </c>
      <c r="L363" s="314" t="s">
        <v>91</v>
      </c>
      <c r="M363" s="153">
        <f t="shared" si="29"/>
        <v>3200</v>
      </c>
      <c r="N363" s="315" t="s">
        <v>92</v>
      </c>
      <c r="O363" s="154">
        <f t="shared" si="26"/>
        <v>1</v>
      </c>
      <c r="Q363" s="155" t="str">
        <f t="shared" si="27"/>
        <v>Rondvaartboot 23149 (Schipper rondvaartboot beperkt vaargebied)</v>
      </c>
    </row>
    <row r="364" spans="1:17" s="155" customFormat="1" ht="20.100000000000001" customHeight="1">
      <c r="A364" s="155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727</v>
      </c>
      <c r="F364" s="151">
        <v>25388</v>
      </c>
      <c r="G364" s="151"/>
      <c r="H364" s="151" t="s">
        <v>704</v>
      </c>
      <c r="I364" s="151" t="s">
        <v>728</v>
      </c>
      <c r="J364" s="151">
        <v>4</v>
      </c>
      <c r="K364" s="152">
        <v>1.4</v>
      </c>
      <c r="L364" s="314" t="s">
        <v>96</v>
      </c>
      <c r="M364" s="153">
        <f t="shared" si="29"/>
        <v>6400</v>
      </c>
      <c r="N364" s="315" t="s">
        <v>92</v>
      </c>
      <c r="O364" s="154">
        <f t="shared" si="26"/>
        <v>1</v>
      </c>
      <c r="Q364" s="155" t="str">
        <f t="shared" si="27"/>
        <v>Supervisors logistiek 23152 (Logistiek supervisor)</v>
      </c>
    </row>
    <row r="365" spans="1:17" s="155" customFormat="1" ht="20.100000000000001" customHeight="1">
      <c r="A365" s="155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729</v>
      </c>
      <c r="F365" s="151">
        <v>25389</v>
      </c>
      <c r="G365" s="151"/>
      <c r="H365" s="151" t="s">
        <v>704</v>
      </c>
      <c r="I365" s="151" t="s">
        <v>730</v>
      </c>
      <c r="J365" s="151">
        <v>3</v>
      </c>
      <c r="K365" s="152">
        <v>1.3</v>
      </c>
      <c r="L365" s="314" t="s">
        <v>94</v>
      </c>
      <c r="M365" s="153">
        <f t="shared" si="29"/>
        <v>4800</v>
      </c>
      <c r="N365" s="315" t="s">
        <v>92</v>
      </c>
      <c r="O365" s="154">
        <f t="shared" si="26"/>
        <v>1</v>
      </c>
      <c r="Q365" s="155" t="str">
        <f t="shared" si="27"/>
        <v>Transportplanning 23153 (Planner wegtransport)</v>
      </c>
    </row>
    <row r="366" spans="1:17" s="155" customFormat="1" ht="20.100000000000001" customHeight="1">
      <c r="A366" s="155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731</v>
      </c>
      <c r="F366" s="151">
        <v>25393</v>
      </c>
      <c r="G366" s="151"/>
      <c r="H366" s="151" t="s">
        <v>704</v>
      </c>
      <c r="I366" s="151" t="s">
        <v>732</v>
      </c>
      <c r="J366" s="151">
        <v>3</v>
      </c>
      <c r="K366" s="152">
        <v>1.3</v>
      </c>
      <c r="L366" s="314" t="s">
        <v>94</v>
      </c>
      <c r="M366" s="153">
        <f t="shared" si="29"/>
        <v>4800</v>
      </c>
      <c r="N366" s="315" t="s">
        <v>92</v>
      </c>
      <c r="O366" s="154">
        <f t="shared" si="26"/>
        <v>1</v>
      </c>
      <c r="Q366" s="155" t="str">
        <f t="shared" si="27"/>
        <v>Havenlogistiek 23155 (Coördinator havenlogistiek)</v>
      </c>
    </row>
    <row r="367" spans="1:17" s="155" customFormat="1" ht="20.100000000000001" customHeight="1">
      <c r="A367" s="155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731</v>
      </c>
      <c r="F367" s="151">
        <v>25394</v>
      </c>
      <c r="G367" s="151"/>
      <c r="H367" s="151" t="s">
        <v>704</v>
      </c>
      <c r="I367" s="151" t="s">
        <v>733</v>
      </c>
      <c r="J367" s="151">
        <v>4</v>
      </c>
      <c r="K367" s="152">
        <v>1.8</v>
      </c>
      <c r="L367" s="314" t="s">
        <v>96</v>
      </c>
      <c r="M367" s="153">
        <f t="shared" si="29"/>
        <v>6400</v>
      </c>
      <c r="N367" s="315" t="s">
        <v>92</v>
      </c>
      <c r="O367" s="154">
        <f t="shared" si="26"/>
        <v>1</v>
      </c>
      <c r="Q367" s="155" t="str">
        <f t="shared" si="27"/>
        <v>Havenlogistiek 23155 (Manager havenlogistiek)</v>
      </c>
    </row>
    <row r="368" spans="1:17" s="155" customFormat="1" ht="20.100000000000001" customHeight="1">
      <c r="A368" s="155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731</v>
      </c>
      <c r="F368" s="151">
        <v>25395</v>
      </c>
      <c r="G368" s="151"/>
      <c r="H368" s="151" t="s">
        <v>704</v>
      </c>
      <c r="I368" s="151" t="s">
        <v>734</v>
      </c>
      <c r="J368" s="151">
        <v>2</v>
      </c>
      <c r="K368" s="152">
        <v>1.3</v>
      </c>
      <c r="L368" s="314" t="s">
        <v>91</v>
      </c>
      <c r="M368" s="153">
        <f t="shared" si="29"/>
        <v>3200</v>
      </c>
      <c r="N368" s="315" t="s">
        <v>92</v>
      </c>
      <c r="O368" s="154">
        <f t="shared" si="26"/>
        <v>1</v>
      </c>
      <c r="Q368" s="155" t="str">
        <f t="shared" si="27"/>
        <v>Havenlogistiek 23155 (Medewerker havenlogistiek)</v>
      </c>
    </row>
    <row r="369" spans="1:17" s="155" customFormat="1" ht="20.100000000000001" customHeight="1">
      <c r="A369" s="155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735</v>
      </c>
      <c r="F369" s="151">
        <v>25396</v>
      </c>
      <c r="G369" s="151"/>
      <c r="H369" s="151" t="s">
        <v>704</v>
      </c>
      <c r="I369" s="151" t="s">
        <v>736</v>
      </c>
      <c r="J369" s="151">
        <v>4</v>
      </c>
      <c r="K369" s="152">
        <v>1.8</v>
      </c>
      <c r="L369" s="314" t="s">
        <v>96</v>
      </c>
      <c r="M369" s="153">
        <f t="shared" si="29"/>
        <v>6400</v>
      </c>
      <c r="N369" s="315" t="s">
        <v>92</v>
      </c>
      <c r="O369" s="154">
        <f t="shared" si="26"/>
        <v>1</v>
      </c>
      <c r="Q369" s="155" t="str">
        <f t="shared" si="27"/>
        <v>Havenoperaties 23156 (Coördinator Havenoperaties)</v>
      </c>
    </row>
    <row r="370" spans="1:17" s="155" customFormat="1" ht="20.100000000000001" customHeight="1">
      <c r="A370" s="155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735</v>
      </c>
      <c r="F370" s="151">
        <v>25397</v>
      </c>
      <c r="G370" s="151"/>
      <c r="H370" s="151" t="s">
        <v>704</v>
      </c>
      <c r="I370" s="151" t="s">
        <v>737</v>
      </c>
      <c r="J370" s="151">
        <v>3</v>
      </c>
      <c r="K370" s="152">
        <v>1.3</v>
      </c>
      <c r="L370" s="314" t="s">
        <v>94</v>
      </c>
      <c r="M370" s="153">
        <f t="shared" si="29"/>
        <v>4800</v>
      </c>
      <c r="N370" s="315" t="s">
        <v>92</v>
      </c>
      <c r="O370" s="154">
        <f t="shared" si="26"/>
        <v>1</v>
      </c>
      <c r="Q370" s="155" t="str">
        <f t="shared" si="27"/>
        <v>Havenoperaties 23156 (Gevorderd medewerker Havenoperaties)</v>
      </c>
    </row>
    <row r="371" spans="1:17" s="155" customFormat="1" ht="20.100000000000001" customHeight="1">
      <c r="A371" s="155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735</v>
      </c>
      <c r="F371" s="151">
        <v>25398</v>
      </c>
      <c r="G371" s="151"/>
      <c r="H371" s="151" t="s">
        <v>704</v>
      </c>
      <c r="I371" s="151" t="s">
        <v>738</v>
      </c>
      <c r="J371" s="151">
        <v>2</v>
      </c>
      <c r="K371" s="152">
        <v>1.3</v>
      </c>
      <c r="L371" s="314" t="s">
        <v>91</v>
      </c>
      <c r="M371" s="153">
        <f t="shared" si="29"/>
        <v>3200</v>
      </c>
      <c r="N371" s="315" t="s">
        <v>92</v>
      </c>
      <c r="O371" s="154">
        <f t="shared" si="26"/>
        <v>1</v>
      </c>
      <c r="Q371" s="155" t="str">
        <f t="shared" si="27"/>
        <v>Havenoperaties 23156 (Medewerker Havenoperaties)</v>
      </c>
    </row>
    <row r="372" spans="1:17" s="155" customFormat="1" ht="20.100000000000001" customHeight="1">
      <c r="A372" s="155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739</v>
      </c>
      <c r="F372" s="151">
        <v>25399</v>
      </c>
      <c r="G372" s="151"/>
      <c r="H372" s="151" t="s">
        <v>740</v>
      </c>
      <c r="I372" s="151" t="s">
        <v>741</v>
      </c>
      <c r="J372" s="151">
        <v>3</v>
      </c>
      <c r="K372" s="152">
        <v>1.1000000000000001</v>
      </c>
      <c r="L372" s="314" t="s">
        <v>94</v>
      </c>
      <c r="M372" s="153">
        <f t="shared" si="29"/>
        <v>4800</v>
      </c>
      <c r="N372" s="315" t="s">
        <v>92</v>
      </c>
      <c r="O372" s="154">
        <f t="shared" si="26"/>
        <v>1</v>
      </c>
      <c r="Q372" s="155" t="str">
        <f t="shared" si="27"/>
        <v>Haarverzorging 23157 (Allround Kapper)</v>
      </c>
    </row>
    <row r="373" spans="1:17" s="155" customFormat="1" ht="20.100000000000001" customHeight="1">
      <c r="A373" s="155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739</v>
      </c>
      <c r="F373" s="151">
        <v>25400</v>
      </c>
      <c r="G373" s="151"/>
      <c r="H373" s="151" t="s">
        <v>740</v>
      </c>
      <c r="I373" s="151" t="s">
        <v>742</v>
      </c>
      <c r="J373" s="151">
        <v>2</v>
      </c>
      <c r="K373" s="152">
        <v>1.1000000000000001</v>
      </c>
      <c r="L373" s="314" t="s">
        <v>91</v>
      </c>
      <c r="M373" s="153">
        <f t="shared" si="29"/>
        <v>3200</v>
      </c>
      <c r="N373" s="315" t="s">
        <v>92</v>
      </c>
      <c r="O373" s="154">
        <f t="shared" si="26"/>
        <v>1</v>
      </c>
      <c r="Q373" s="155" t="str">
        <f t="shared" si="27"/>
        <v>Haarverzorging 23157 (Kapper)</v>
      </c>
    </row>
    <row r="374" spans="1:17" s="155" customFormat="1" ht="20.100000000000001" customHeight="1">
      <c r="A374" s="155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739</v>
      </c>
      <c r="F374" s="151">
        <v>25401</v>
      </c>
      <c r="G374" s="151"/>
      <c r="H374" s="151" t="s">
        <v>740</v>
      </c>
      <c r="I374" s="151" t="s">
        <v>743</v>
      </c>
      <c r="J374" s="151">
        <v>4</v>
      </c>
      <c r="K374" s="152">
        <v>1.1000000000000001</v>
      </c>
      <c r="L374" s="314" t="s">
        <v>96</v>
      </c>
      <c r="M374" s="153">
        <f t="shared" si="29"/>
        <v>6400</v>
      </c>
      <c r="N374" s="315" t="s">
        <v>92</v>
      </c>
      <c r="O374" s="154">
        <f t="shared" si="26"/>
        <v>1</v>
      </c>
      <c r="Q374" s="155" t="str">
        <f t="shared" si="27"/>
        <v>Haarverzorging 23157 (Salonmanager)</v>
      </c>
    </row>
    <row r="375" spans="1:17" s="155" customFormat="1" ht="20.100000000000001" customHeight="1">
      <c r="A375" s="155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744</v>
      </c>
      <c r="F375" s="151">
        <v>25402</v>
      </c>
      <c r="G375" s="151"/>
      <c r="H375" s="151" t="s">
        <v>740</v>
      </c>
      <c r="I375" s="151" t="s">
        <v>745</v>
      </c>
      <c r="J375" s="151">
        <v>4</v>
      </c>
      <c r="K375" s="152">
        <v>1.1000000000000001</v>
      </c>
      <c r="L375" s="314" t="s">
        <v>96</v>
      </c>
      <c r="M375" s="153">
        <f t="shared" si="29"/>
        <v>6400</v>
      </c>
      <c r="N375" s="315" t="s">
        <v>92</v>
      </c>
      <c r="O375" s="154">
        <f t="shared" si="26"/>
        <v>1</v>
      </c>
      <c r="Q375" s="155" t="str">
        <f t="shared" si="27"/>
        <v>Make-up Art 23158 (Allround Grimeur)</v>
      </c>
    </row>
    <row r="376" spans="1:17" s="155" customFormat="1" ht="20.100000000000001" customHeight="1">
      <c r="A376" s="155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746</v>
      </c>
      <c r="F376" s="151">
        <v>25403</v>
      </c>
      <c r="G376" s="151"/>
      <c r="H376" s="151" t="s">
        <v>740</v>
      </c>
      <c r="I376" s="151" t="s">
        <v>747</v>
      </c>
      <c r="J376" s="151">
        <v>4</v>
      </c>
      <c r="K376" s="152">
        <v>1.1000000000000001</v>
      </c>
      <c r="L376" s="314" t="s">
        <v>96</v>
      </c>
      <c r="M376" s="153">
        <f t="shared" si="29"/>
        <v>6400</v>
      </c>
      <c r="N376" s="315" t="s">
        <v>92</v>
      </c>
      <c r="O376" s="154">
        <f t="shared" si="26"/>
        <v>1</v>
      </c>
      <c r="Q376" s="155" t="str">
        <f t="shared" si="27"/>
        <v>Schoonheidsverzorging 23159 (Allround Schoonheidsspecialist)</v>
      </c>
    </row>
    <row r="377" spans="1:17" s="155" customFormat="1" ht="20.100000000000001" customHeight="1">
      <c r="A377" s="155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746</v>
      </c>
      <c r="F377" s="151">
        <v>25404</v>
      </c>
      <c r="G377" s="151"/>
      <c r="H377" s="151" t="s">
        <v>740</v>
      </c>
      <c r="I377" s="151" t="s">
        <v>748</v>
      </c>
      <c r="J377" s="151">
        <v>3</v>
      </c>
      <c r="K377" s="152">
        <v>1.1000000000000001</v>
      </c>
      <c r="L377" s="314" t="s">
        <v>94</v>
      </c>
      <c r="M377" s="153">
        <f t="shared" si="29"/>
        <v>4800</v>
      </c>
      <c r="N377" s="315" t="s">
        <v>92</v>
      </c>
      <c r="O377" s="154">
        <f t="shared" si="26"/>
        <v>1</v>
      </c>
      <c r="Q377" s="155" t="str">
        <f t="shared" si="27"/>
        <v>Schoonheidsverzorging 23159 (Schoonheidsspecialist)</v>
      </c>
    </row>
    <row r="378" spans="1:17" s="155" customFormat="1" ht="20.100000000000001" customHeight="1">
      <c r="A378" s="155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749</v>
      </c>
      <c r="F378" s="151">
        <v>25405</v>
      </c>
      <c r="G378" s="151"/>
      <c r="H378" s="151" t="s">
        <v>740</v>
      </c>
      <c r="I378" s="151" t="s">
        <v>750</v>
      </c>
      <c r="J378" s="151">
        <v>4</v>
      </c>
      <c r="K378" s="152">
        <v>1.1000000000000001</v>
      </c>
      <c r="L378" s="314" t="s">
        <v>96</v>
      </c>
      <c r="M378" s="153">
        <f t="shared" si="29"/>
        <v>6400</v>
      </c>
      <c r="N378" s="315" t="s">
        <v>92</v>
      </c>
      <c r="O378" s="154">
        <f t="shared" si="26"/>
        <v>1</v>
      </c>
      <c r="Q378" s="155" t="str">
        <f t="shared" si="27"/>
        <v>Voetzorg 23160 (Medisch Pedicure)</v>
      </c>
    </row>
    <row r="379" spans="1:17" s="155" customFormat="1" ht="20.100000000000001" customHeight="1">
      <c r="A379" s="155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749</v>
      </c>
      <c r="F379" s="151">
        <v>25406</v>
      </c>
      <c r="G379" s="151"/>
      <c r="H379" s="151" t="s">
        <v>740</v>
      </c>
      <c r="I379" s="151" t="s">
        <v>751</v>
      </c>
      <c r="J379" s="151">
        <v>3</v>
      </c>
      <c r="K379" s="152">
        <v>1.1000000000000001</v>
      </c>
      <c r="L379" s="314" t="s">
        <v>94</v>
      </c>
      <c r="M379" s="153">
        <f t="shared" si="29"/>
        <v>4800</v>
      </c>
      <c r="N379" s="315" t="s">
        <v>92</v>
      </c>
      <c r="O379" s="154">
        <f t="shared" si="26"/>
        <v>1</v>
      </c>
      <c r="Q379" s="155" t="str">
        <f t="shared" si="27"/>
        <v>Voetzorg 23160 (Pedicure)</v>
      </c>
    </row>
    <row r="380" spans="1:17" s="155" customFormat="1" ht="20.100000000000001" customHeight="1">
      <c r="A380" s="155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752</v>
      </c>
      <c r="F380" s="151">
        <v>25407</v>
      </c>
      <c r="G380" s="151"/>
      <c r="H380" s="151" t="s">
        <v>753</v>
      </c>
      <c r="I380" s="151" t="s">
        <v>754</v>
      </c>
      <c r="J380" s="151">
        <v>2</v>
      </c>
      <c r="K380" s="152">
        <v>1</v>
      </c>
      <c r="L380" s="314" t="s">
        <v>91</v>
      </c>
      <c r="M380" s="153">
        <f t="shared" si="29"/>
        <v>3200</v>
      </c>
      <c r="N380" s="315" t="s">
        <v>92</v>
      </c>
      <c r="O380" s="154">
        <f t="shared" si="26"/>
        <v>1</v>
      </c>
      <c r="Q380" s="155" t="str">
        <f t="shared" si="27"/>
        <v>Particuliere beveiliging 23161 (Beveiliger)</v>
      </c>
    </row>
    <row r="381" spans="1:17" s="155" customFormat="1" ht="20.100000000000001" customHeight="1">
      <c r="A381" s="155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752</v>
      </c>
      <c r="F381" s="151">
        <v>25408</v>
      </c>
      <c r="G381" s="151"/>
      <c r="H381" s="151" t="s">
        <v>753</v>
      </c>
      <c r="I381" s="151" t="s">
        <v>755</v>
      </c>
      <c r="J381" s="151">
        <v>3</v>
      </c>
      <c r="K381" s="152">
        <v>1</v>
      </c>
      <c r="L381" s="314" t="s">
        <v>94</v>
      </c>
      <c r="M381" s="153">
        <f t="shared" si="29"/>
        <v>4800</v>
      </c>
      <c r="N381" s="315" t="s">
        <v>92</v>
      </c>
      <c r="O381" s="154">
        <f t="shared" si="26"/>
        <v>1</v>
      </c>
      <c r="Q381" s="155" t="str">
        <f t="shared" si="27"/>
        <v>Particuliere beveiliging 23161 (Coördinator beveiliging)</v>
      </c>
    </row>
    <row r="382" spans="1:17" s="155" customFormat="1" ht="20.100000000000001" customHeight="1">
      <c r="A382" s="155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756</v>
      </c>
      <c r="F382" s="151">
        <v>25409</v>
      </c>
      <c r="G382" s="151"/>
      <c r="H382" s="151" t="s">
        <v>753</v>
      </c>
      <c r="I382" s="151" t="s">
        <v>757</v>
      </c>
      <c r="J382" s="151">
        <v>3</v>
      </c>
      <c r="K382" s="152">
        <v>1</v>
      </c>
      <c r="L382" s="314" t="s">
        <v>94</v>
      </c>
      <c r="M382" s="153">
        <f t="shared" si="29"/>
        <v>4800</v>
      </c>
      <c r="N382" s="315" t="s">
        <v>92</v>
      </c>
      <c r="O382" s="154">
        <f t="shared" si="26"/>
        <v>1</v>
      </c>
      <c r="Q382" s="155" t="str">
        <f t="shared" si="27"/>
        <v>Publieke veiligheid 23162 (Handhaver toezicht en veiligheid)</v>
      </c>
    </row>
    <row r="383" spans="1:17" s="155" customFormat="1" ht="20.100000000000001" customHeight="1">
      <c r="A383" s="155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756</v>
      </c>
      <c r="F383" s="151">
        <v>25410</v>
      </c>
      <c r="G383" s="151"/>
      <c r="H383" s="151" t="s">
        <v>753</v>
      </c>
      <c r="I383" s="151" t="s">
        <v>758</v>
      </c>
      <c r="J383" s="151">
        <v>2</v>
      </c>
      <c r="K383" s="152">
        <v>1</v>
      </c>
      <c r="L383" s="314" t="s">
        <v>91</v>
      </c>
      <c r="M383" s="153">
        <f t="shared" si="29"/>
        <v>3200</v>
      </c>
      <c r="N383" s="315" t="s">
        <v>92</v>
      </c>
      <c r="O383" s="154">
        <f t="shared" si="26"/>
        <v>1</v>
      </c>
      <c r="Q383" s="155" t="str">
        <f t="shared" si="27"/>
        <v>Publieke veiligheid 23162 (Medewerker toezicht en veiligheid)</v>
      </c>
    </row>
    <row r="384" spans="1:17" s="155" customFormat="1" ht="20.100000000000001" customHeight="1">
      <c r="A384" s="155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759</v>
      </c>
      <c r="F384" s="151">
        <v>25411</v>
      </c>
      <c r="G384" s="151"/>
      <c r="H384" s="151" t="s">
        <v>753</v>
      </c>
      <c r="I384" s="151" t="s">
        <v>760</v>
      </c>
      <c r="J384" s="151">
        <v>4</v>
      </c>
      <c r="K384" s="152">
        <v>1.5</v>
      </c>
      <c r="L384" s="314" t="s">
        <v>96</v>
      </c>
      <c r="M384" s="153">
        <f t="shared" si="29"/>
        <v>6400</v>
      </c>
      <c r="N384" s="315" t="s">
        <v>92</v>
      </c>
      <c r="O384" s="154">
        <f t="shared" si="26"/>
        <v>1</v>
      </c>
      <c r="Q384" s="155" t="str">
        <f t="shared" si="27"/>
        <v>Sport en Bewegen 23163 (Coördinator buurt, onderwijs en sport)</v>
      </c>
    </row>
    <row r="385" spans="1:17" s="155" customFormat="1" ht="20.100000000000001" customHeight="1">
      <c r="A385" s="155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759</v>
      </c>
      <c r="F385" s="151">
        <v>25412</v>
      </c>
      <c r="G385" s="151"/>
      <c r="H385" s="151" t="s">
        <v>753</v>
      </c>
      <c r="I385" s="151" t="s">
        <v>761</v>
      </c>
      <c r="J385" s="151">
        <v>4</v>
      </c>
      <c r="K385" s="152">
        <v>1.5</v>
      </c>
      <c r="L385" s="314" t="s">
        <v>96</v>
      </c>
      <c r="M385" s="153">
        <f t="shared" si="29"/>
        <v>6400</v>
      </c>
      <c r="N385" s="315" t="s">
        <v>92</v>
      </c>
      <c r="O385" s="154">
        <f t="shared" si="26"/>
        <v>1</v>
      </c>
      <c r="Q385" s="155" t="str">
        <f t="shared" si="27"/>
        <v>Sport en Bewegen 23163 (Coördinator sport- en bewegingsagogie)</v>
      </c>
    </row>
    <row r="386" spans="1:17" s="155" customFormat="1" ht="20.100000000000001" customHeight="1">
      <c r="A386" s="155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759</v>
      </c>
      <c r="F386" s="151">
        <v>25413</v>
      </c>
      <c r="G386" s="151"/>
      <c r="H386" s="151" t="s">
        <v>753</v>
      </c>
      <c r="I386" s="151" t="s">
        <v>762</v>
      </c>
      <c r="J386" s="151">
        <v>4</v>
      </c>
      <c r="K386" s="152">
        <v>1.5</v>
      </c>
      <c r="L386" s="314" t="s">
        <v>96</v>
      </c>
      <c r="M386" s="153">
        <f t="shared" si="29"/>
        <v>6400</v>
      </c>
      <c r="N386" s="315" t="s">
        <v>92</v>
      </c>
      <c r="O386" s="154">
        <f t="shared" si="26"/>
        <v>1</v>
      </c>
      <c r="Q386" s="155" t="str">
        <f t="shared" si="27"/>
        <v>Sport en Bewegen 23163 (Coördinator sport, bewegen en gezondheid)</v>
      </c>
    </row>
    <row r="387" spans="1:17" s="155" customFormat="1" ht="20.100000000000001" customHeight="1">
      <c r="A387" s="155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759</v>
      </c>
      <c r="F387" s="151">
        <v>25414</v>
      </c>
      <c r="G387" s="151"/>
      <c r="H387" s="151" t="s">
        <v>753</v>
      </c>
      <c r="I387" s="151" t="s">
        <v>763</v>
      </c>
      <c r="J387" s="151">
        <v>4</v>
      </c>
      <c r="K387" s="152">
        <v>1.5</v>
      </c>
      <c r="L387" s="314" t="s">
        <v>96</v>
      </c>
      <c r="M387" s="153">
        <f t="shared" si="29"/>
        <v>6400</v>
      </c>
      <c r="N387" s="315" t="s">
        <v>92</v>
      </c>
      <c r="O387" s="154">
        <f t="shared" ref="O387:O450" si="31">COUNTIF($F$3:$F$505,F387)</f>
        <v>1</v>
      </c>
      <c r="Q387" s="155" t="str">
        <f t="shared" ref="Q387:Q450" si="32">CONCATENATE(E387," ", C387," ","(",I387,")")</f>
        <v>Sport en Bewegen 23163 (Coördinator sportinstructie, training en coaching)</v>
      </c>
    </row>
    <row r="388" spans="1:17" s="155" customFormat="1" ht="20.100000000000001" customHeight="1">
      <c r="A388" s="155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759</v>
      </c>
      <c r="F388" s="151">
        <v>25415</v>
      </c>
      <c r="G388" s="151"/>
      <c r="H388" s="151" t="s">
        <v>753</v>
      </c>
      <c r="I388" s="151" t="s">
        <v>764</v>
      </c>
      <c r="J388" s="151">
        <v>3</v>
      </c>
      <c r="K388" s="152">
        <v>1.5</v>
      </c>
      <c r="L388" s="314" t="s">
        <v>94</v>
      </c>
      <c r="M388" s="153">
        <f t="shared" ref="M388:M451" si="34">J388*1600</f>
        <v>4800</v>
      </c>
      <c r="N388" s="315" t="s">
        <v>92</v>
      </c>
      <c r="O388" s="154">
        <f t="shared" si="31"/>
        <v>1</v>
      </c>
      <c r="Q388" s="155" t="str">
        <f t="shared" si="32"/>
        <v>Sport en Bewegen 23163 (Sport- en bewegingsleider)</v>
      </c>
    </row>
    <row r="389" spans="1:17" s="155" customFormat="1" ht="20.100000000000001" customHeight="1">
      <c r="A389" s="155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765</v>
      </c>
      <c r="F389" s="151">
        <v>25416</v>
      </c>
      <c r="G389" s="151"/>
      <c r="H389" s="151" t="s">
        <v>753</v>
      </c>
      <c r="I389" s="151" t="s">
        <v>766</v>
      </c>
      <c r="J389" s="151">
        <v>2</v>
      </c>
      <c r="K389" s="152">
        <v>1</v>
      </c>
      <c r="L389" s="314" t="s">
        <v>91</v>
      </c>
      <c r="M389" s="153">
        <f t="shared" si="34"/>
        <v>3200</v>
      </c>
      <c r="N389" s="315" t="s">
        <v>92</v>
      </c>
      <c r="O389" s="154">
        <f t="shared" si="31"/>
        <v>1</v>
      </c>
      <c r="Q389" s="155" t="str">
        <f t="shared" si="32"/>
        <v>Veiligheid en vakmanschap 23164 (Aankomend medewerker grondoptreden)</v>
      </c>
    </row>
    <row r="390" spans="1:17" s="155" customFormat="1" ht="20.100000000000001" customHeight="1">
      <c r="A390" s="155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765</v>
      </c>
      <c r="F390" s="151">
        <v>25417</v>
      </c>
      <c r="G390" s="151"/>
      <c r="H390" s="151" t="s">
        <v>753</v>
      </c>
      <c r="I390" s="151" t="s">
        <v>767</v>
      </c>
      <c r="J390" s="151">
        <v>2</v>
      </c>
      <c r="K390" s="152">
        <v>1</v>
      </c>
      <c r="L390" s="314" t="s">
        <v>91</v>
      </c>
      <c r="M390" s="153">
        <f t="shared" si="34"/>
        <v>3200</v>
      </c>
      <c r="N390" s="315" t="s">
        <v>92</v>
      </c>
      <c r="O390" s="154">
        <f t="shared" si="31"/>
        <v>1</v>
      </c>
      <c r="Q390" s="155" t="str">
        <f t="shared" si="32"/>
        <v>Veiligheid en vakmanschap 23164 (Aankomend medewerker maritiem)</v>
      </c>
    </row>
    <row r="391" spans="1:17" s="155" customFormat="1" ht="20.100000000000001" customHeight="1">
      <c r="A391" s="155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765</v>
      </c>
      <c r="F391" s="151">
        <v>25418</v>
      </c>
      <c r="G391" s="151"/>
      <c r="H391" s="151" t="s">
        <v>753</v>
      </c>
      <c r="I391" s="151" t="s">
        <v>768</v>
      </c>
      <c r="J391" s="151">
        <v>3</v>
      </c>
      <c r="K391" s="152">
        <v>1</v>
      </c>
      <c r="L391" s="314" t="s">
        <v>94</v>
      </c>
      <c r="M391" s="153">
        <f t="shared" si="34"/>
        <v>4800</v>
      </c>
      <c r="N391" s="315" t="s">
        <v>92</v>
      </c>
      <c r="O391" s="154">
        <f t="shared" si="31"/>
        <v>1</v>
      </c>
      <c r="Q391" s="155" t="str">
        <f t="shared" si="32"/>
        <v>Veiligheid en vakmanschap 23164 (Aankomend onderofficier grondoptreden)</v>
      </c>
    </row>
    <row r="392" spans="1:17" s="155" customFormat="1" ht="20.100000000000001" customHeight="1">
      <c r="A392" s="155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765</v>
      </c>
      <c r="F392" s="151">
        <v>25419</v>
      </c>
      <c r="G392" s="151"/>
      <c r="H392" s="151" t="s">
        <v>753</v>
      </c>
      <c r="I392" s="151" t="s">
        <v>769</v>
      </c>
      <c r="J392" s="151">
        <v>3</v>
      </c>
      <c r="K392" s="152">
        <v>1</v>
      </c>
      <c r="L392" s="314" t="s">
        <v>94</v>
      </c>
      <c r="M392" s="153">
        <f t="shared" si="34"/>
        <v>4800</v>
      </c>
      <c r="N392" s="315" t="s">
        <v>92</v>
      </c>
      <c r="O392" s="154">
        <f t="shared" si="31"/>
        <v>1</v>
      </c>
      <c r="Q392" s="155" t="str">
        <f t="shared" si="32"/>
        <v>Veiligheid en vakmanschap 23164 (Aankomend onderofficier maritiem)</v>
      </c>
    </row>
    <row r="393" spans="1:17" s="155" customFormat="1" ht="20.100000000000001" customHeight="1">
      <c r="A393" s="155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770</v>
      </c>
      <c r="F393" s="151">
        <v>25420</v>
      </c>
      <c r="G393" s="151"/>
      <c r="H393" s="151" t="s">
        <v>771</v>
      </c>
      <c r="I393" s="151" t="s">
        <v>772</v>
      </c>
      <c r="J393" s="151">
        <v>4</v>
      </c>
      <c r="K393" s="152">
        <v>1.8</v>
      </c>
      <c r="L393" s="314" t="s">
        <v>96</v>
      </c>
      <c r="M393" s="153">
        <f t="shared" si="34"/>
        <v>6400</v>
      </c>
      <c r="N393" s="315" t="s">
        <v>92</v>
      </c>
      <c r="O393" s="154">
        <f t="shared" si="31"/>
        <v>1</v>
      </c>
      <c r="Q393" s="155" t="str">
        <f t="shared" si="32"/>
        <v>Vers: Leidinggeven &amp; ambacht 23165 (Ondernemer vers)</v>
      </c>
    </row>
    <row r="394" spans="1:17" s="155" customFormat="1" ht="20.100000000000001" customHeight="1">
      <c r="A394" s="155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773</v>
      </c>
      <c r="F394" s="151">
        <v>25422</v>
      </c>
      <c r="G394" s="151"/>
      <c r="H394" s="151" t="s">
        <v>771</v>
      </c>
      <c r="I394" s="151" t="s">
        <v>774</v>
      </c>
      <c r="J394" s="151">
        <v>4</v>
      </c>
      <c r="K394" s="152">
        <v>1.8</v>
      </c>
      <c r="L394" s="314" t="s">
        <v>96</v>
      </c>
      <c r="M394" s="153">
        <f t="shared" si="34"/>
        <v>6400</v>
      </c>
      <c r="N394" s="315" t="s">
        <v>92</v>
      </c>
      <c r="O394" s="154">
        <f t="shared" si="31"/>
        <v>1</v>
      </c>
      <c r="Q394" s="155" t="str">
        <f t="shared" si="32"/>
        <v>Vers: Leidinggeven &amp; industrie 23191 (Productieleider versindustrie)</v>
      </c>
    </row>
    <row r="395" spans="1:17" s="155" customFormat="1" ht="20.100000000000001" customHeight="1">
      <c r="A395" s="155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775</v>
      </c>
      <c r="F395" s="151">
        <v>25423</v>
      </c>
      <c r="G395" s="151"/>
      <c r="H395" s="151" t="s">
        <v>771</v>
      </c>
      <c r="I395" s="151" t="s">
        <v>776</v>
      </c>
      <c r="J395" s="151">
        <v>2</v>
      </c>
      <c r="K395" s="152">
        <v>1.8</v>
      </c>
      <c r="L395" s="314" t="s">
        <v>91</v>
      </c>
      <c r="M395" s="153">
        <f t="shared" si="34"/>
        <v>3200</v>
      </c>
      <c r="N395" s="315" t="s">
        <v>92</v>
      </c>
      <c r="O395" s="154">
        <f t="shared" si="31"/>
        <v>1</v>
      </c>
      <c r="Q395" s="155" t="str">
        <f t="shared" si="32"/>
        <v>Vers: Vakmanschap &amp; ambacht 23166 (Medewerker vers)</v>
      </c>
    </row>
    <row r="396" spans="1:17" s="155" customFormat="1" ht="20.100000000000001" customHeight="1">
      <c r="A396" s="155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775</v>
      </c>
      <c r="F396" s="151">
        <v>25424</v>
      </c>
      <c r="G396" s="151"/>
      <c r="H396" s="151" t="s">
        <v>771</v>
      </c>
      <c r="I396" s="151" t="s">
        <v>777</v>
      </c>
      <c r="J396" s="151">
        <v>3</v>
      </c>
      <c r="K396" s="152">
        <v>1.8</v>
      </c>
      <c r="L396" s="314" t="s">
        <v>94</v>
      </c>
      <c r="M396" s="153">
        <f t="shared" si="34"/>
        <v>4800</v>
      </c>
      <c r="N396" s="315" t="s">
        <v>92</v>
      </c>
      <c r="O396" s="154">
        <f t="shared" si="31"/>
        <v>1</v>
      </c>
      <c r="Q396" s="155" t="str">
        <f t="shared" si="32"/>
        <v>Vers: Vakmanschap &amp; ambacht 23166 (Slager-traiteur)</v>
      </c>
    </row>
    <row r="397" spans="1:17" s="155" customFormat="1" ht="20.100000000000001" customHeight="1">
      <c r="A397" s="155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775</v>
      </c>
      <c r="F397" s="151">
        <v>25425</v>
      </c>
      <c r="G397" s="151"/>
      <c r="H397" s="151" t="s">
        <v>771</v>
      </c>
      <c r="I397" s="151" t="s">
        <v>778</v>
      </c>
      <c r="J397" s="151">
        <v>3</v>
      </c>
      <c r="K397" s="152">
        <v>1.8</v>
      </c>
      <c r="L397" s="314" t="s">
        <v>94</v>
      </c>
      <c r="M397" s="153">
        <f t="shared" si="34"/>
        <v>4800</v>
      </c>
      <c r="N397" s="315" t="s">
        <v>92</v>
      </c>
      <c r="O397" s="154">
        <f t="shared" si="31"/>
        <v>1</v>
      </c>
      <c r="Q397" s="155" t="str">
        <f t="shared" si="32"/>
        <v>Vers: Vakmanschap &amp; ambacht 23166 (Vakbekwaam medewerker vers)</v>
      </c>
    </row>
    <row r="398" spans="1:17" s="155" customFormat="1" ht="20.100000000000001" customHeight="1">
      <c r="A398" s="155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775</v>
      </c>
      <c r="F398" s="151">
        <v>25426</v>
      </c>
      <c r="G398" s="151"/>
      <c r="H398" s="151" t="s">
        <v>771</v>
      </c>
      <c r="I398" s="151" t="s">
        <v>779</v>
      </c>
      <c r="J398" s="151">
        <v>3</v>
      </c>
      <c r="K398" s="152">
        <v>1.8</v>
      </c>
      <c r="L398" s="314" t="s">
        <v>94</v>
      </c>
      <c r="M398" s="153">
        <f t="shared" si="34"/>
        <v>4800</v>
      </c>
      <c r="N398" s="315" t="s">
        <v>92</v>
      </c>
      <c r="O398" s="154">
        <f t="shared" si="31"/>
        <v>1</v>
      </c>
      <c r="Q398" s="155" t="str">
        <f t="shared" si="32"/>
        <v>Vers: Vakmanschap &amp; ambacht 23166 (Worstmaker)</v>
      </c>
    </row>
    <row r="399" spans="1:17" s="155" customFormat="1" ht="20.100000000000001" customHeight="1">
      <c r="A399" s="155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780</v>
      </c>
      <c r="F399" s="151">
        <v>25427</v>
      </c>
      <c r="G399" s="151"/>
      <c r="H399" s="151" t="s">
        <v>771</v>
      </c>
      <c r="I399" s="151" t="s">
        <v>781</v>
      </c>
      <c r="J399" s="151">
        <v>3</v>
      </c>
      <c r="K399" s="152">
        <v>1.8</v>
      </c>
      <c r="L399" s="314" t="s">
        <v>94</v>
      </c>
      <c r="M399" s="153">
        <f t="shared" si="34"/>
        <v>4800</v>
      </c>
      <c r="N399" s="315" t="s">
        <v>92</v>
      </c>
      <c r="O399" s="154">
        <f t="shared" si="31"/>
        <v>1</v>
      </c>
      <c r="Q399" s="155" t="str">
        <f t="shared" si="32"/>
        <v>Vers: Vakmanschap &amp; industrie 23167 (Allround medewerker versindustrie)</v>
      </c>
    </row>
    <row r="400" spans="1:17" s="155" customFormat="1" ht="20.100000000000001" customHeight="1">
      <c r="A400" s="155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780</v>
      </c>
      <c r="F400" s="151">
        <v>25428</v>
      </c>
      <c r="G400" s="151"/>
      <c r="H400" s="151" t="s">
        <v>771</v>
      </c>
      <c r="I400" s="151" t="s">
        <v>782</v>
      </c>
      <c r="J400" s="151">
        <v>2</v>
      </c>
      <c r="K400" s="152">
        <v>1.8</v>
      </c>
      <c r="L400" s="314" t="s">
        <v>91</v>
      </c>
      <c r="M400" s="153">
        <f t="shared" si="34"/>
        <v>3200</v>
      </c>
      <c r="N400" s="315" t="s">
        <v>92</v>
      </c>
      <c r="O400" s="154">
        <f t="shared" si="31"/>
        <v>1</v>
      </c>
      <c r="Q400" s="155" t="str">
        <f t="shared" si="32"/>
        <v>Vers: Vakmanschap &amp; industrie 23167 (Medewerker versindustrie)</v>
      </c>
    </row>
    <row r="401" spans="1:17" s="155" customFormat="1" ht="20.100000000000001" customHeight="1">
      <c r="A401" s="155">
        <f t="shared" si="30"/>
        <v>25430</v>
      </c>
      <c r="B401" s="148" t="str">
        <f t="shared" si="33"/>
        <v xml:space="preserve"> 7915</v>
      </c>
      <c r="C401" s="159">
        <v>23212</v>
      </c>
      <c r="D401" s="157"/>
      <c r="E401" s="158" t="s">
        <v>783</v>
      </c>
      <c r="F401" s="158">
        <v>25430</v>
      </c>
      <c r="G401" s="158"/>
      <c r="H401" s="158" t="s">
        <v>784</v>
      </c>
      <c r="I401" s="158" t="s">
        <v>785</v>
      </c>
      <c r="J401" s="158">
        <v>2</v>
      </c>
      <c r="K401" s="161">
        <v>1.1000000000000001</v>
      </c>
      <c r="L401" s="320" t="s">
        <v>91</v>
      </c>
      <c r="M401" s="153">
        <f t="shared" si="34"/>
        <v>3200</v>
      </c>
      <c r="N401" s="315" t="s">
        <v>92</v>
      </c>
      <c r="O401" s="154">
        <f t="shared" si="31"/>
        <v>1</v>
      </c>
      <c r="Q401" s="155" t="str">
        <f t="shared" si="32"/>
        <v>Agro productie, handel en technologie 23212 (Medewerker agrohandel en logistiek)</v>
      </c>
    </row>
    <row r="402" spans="1:17" s="155" customFormat="1" ht="20.100000000000001" customHeight="1">
      <c r="A402" s="155">
        <f t="shared" si="30"/>
        <v>25431</v>
      </c>
      <c r="B402" s="148" t="str">
        <f t="shared" si="33"/>
        <v xml:space="preserve"> 7915</v>
      </c>
      <c r="C402" s="159">
        <v>23212</v>
      </c>
      <c r="D402" s="157"/>
      <c r="E402" s="158" t="s">
        <v>783</v>
      </c>
      <c r="F402" s="158">
        <v>25431</v>
      </c>
      <c r="G402" s="158"/>
      <c r="H402" s="158" t="s">
        <v>784</v>
      </c>
      <c r="I402" s="158" t="s">
        <v>786</v>
      </c>
      <c r="J402" s="158">
        <v>2</v>
      </c>
      <c r="K402" s="161">
        <v>1.5</v>
      </c>
      <c r="L402" s="320" t="s">
        <v>91</v>
      </c>
      <c r="M402" s="153">
        <f t="shared" si="34"/>
        <v>3200</v>
      </c>
      <c r="N402" s="315" t="s">
        <v>92</v>
      </c>
      <c r="O402" s="154">
        <f t="shared" si="31"/>
        <v>1</v>
      </c>
      <c r="Q402" s="155" t="str">
        <f t="shared" si="32"/>
        <v>Agro productie, handel en technologie 23212 (Medewerker teelt)</v>
      </c>
    </row>
    <row r="403" spans="1:17" s="155" customFormat="1" ht="20.100000000000001" customHeight="1">
      <c r="A403" s="155">
        <f t="shared" si="30"/>
        <v>25432</v>
      </c>
      <c r="B403" s="148" t="str">
        <f t="shared" si="33"/>
        <v xml:space="preserve"> 7915</v>
      </c>
      <c r="C403" s="159">
        <v>23212</v>
      </c>
      <c r="D403" s="157"/>
      <c r="E403" s="158" t="s">
        <v>783</v>
      </c>
      <c r="F403" s="158">
        <v>25432</v>
      </c>
      <c r="G403" s="158"/>
      <c r="H403" s="158" t="s">
        <v>784</v>
      </c>
      <c r="I403" s="158" t="s">
        <v>787</v>
      </c>
      <c r="J403" s="158">
        <v>2</v>
      </c>
      <c r="K403" s="161">
        <v>1.5</v>
      </c>
      <c r="L403" s="320" t="s">
        <v>91</v>
      </c>
      <c r="M403" s="153">
        <f t="shared" si="34"/>
        <v>3200</v>
      </c>
      <c r="N403" s="315" t="s">
        <v>92</v>
      </c>
      <c r="O403" s="154">
        <f t="shared" si="31"/>
        <v>1</v>
      </c>
      <c r="Q403" s="155" t="str">
        <f t="shared" si="32"/>
        <v>Agro productie, handel en technologie 23212 (Medewerker veehouderij)</v>
      </c>
    </row>
    <row r="404" spans="1:17" s="155" customFormat="1" ht="20.100000000000001" customHeight="1">
      <c r="A404" s="155">
        <f t="shared" si="30"/>
        <v>25433</v>
      </c>
      <c r="B404" s="148" t="str">
        <f t="shared" si="33"/>
        <v xml:space="preserve"> 7915</v>
      </c>
      <c r="C404" s="159">
        <v>23212</v>
      </c>
      <c r="D404" s="157"/>
      <c r="E404" s="158" t="s">
        <v>783</v>
      </c>
      <c r="F404" s="158">
        <v>25433</v>
      </c>
      <c r="G404" s="158"/>
      <c r="H404" s="158" t="s">
        <v>784</v>
      </c>
      <c r="I404" s="158" t="s">
        <v>788</v>
      </c>
      <c r="J404" s="158">
        <v>3</v>
      </c>
      <c r="K404" s="161">
        <v>1.4</v>
      </c>
      <c r="L404" s="320" t="s">
        <v>94</v>
      </c>
      <c r="M404" s="153">
        <f t="shared" si="34"/>
        <v>4800</v>
      </c>
      <c r="N404" s="315" t="s">
        <v>92</v>
      </c>
      <c r="O404" s="154">
        <f t="shared" si="31"/>
        <v>1</v>
      </c>
      <c r="Q404" s="155" t="str">
        <f t="shared" si="32"/>
        <v>Agro productie, handel en technologie 23212 (Vakbekwaam medewerker agrarisch loonwerk)</v>
      </c>
    </row>
    <row r="405" spans="1:17" s="155" customFormat="1" ht="20.100000000000001" customHeight="1">
      <c r="A405" s="155">
        <f t="shared" si="30"/>
        <v>25434</v>
      </c>
      <c r="B405" s="148" t="str">
        <f t="shared" si="33"/>
        <v xml:space="preserve"> 7915</v>
      </c>
      <c r="C405" s="159">
        <v>23212</v>
      </c>
      <c r="D405" s="157"/>
      <c r="E405" s="158" t="s">
        <v>783</v>
      </c>
      <c r="F405" s="158">
        <v>25434</v>
      </c>
      <c r="G405" s="158"/>
      <c r="H405" s="158" t="s">
        <v>784</v>
      </c>
      <c r="I405" s="158" t="s">
        <v>789</v>
      </c>
      <c r="J405" s="158">
        <v>3</v>
      </c>
      <c r="K405" s="161">
        <v>1.1000000000000001</v>
      </c>
      <c r="L405" s="320" t="s">
        <v>94</v>
      </c>
      <c r="M405" s="153">
        <f t="shared" si="34"/>
        <v>4800</v>
      </c>
      <c r="N405" s="315" t="s">
        <v>92</v>
      </c>
      <c r="O405" s="154">
        <f t="shared" si="31"/>
        <v>1</v>
      </c>
      <c r="Q405" s="155" t="str">
        <f t="shared" si="32"/>
        <v>Agro productie, handel en technologie 23212 (Vakbekwaam medewerker agrohandel en logistiek)</v>
      </c>
    </row>
    <row r="406" spans="1:17" s="155" customFormat="1" ht="20.100000000000001" customHeight="1">
      <c r="A406" s="155">
        <f t="shared" si="30"/>
        <v>25438</v>
      </c>
      <c r="B406" s="148" t="str">
        <f t="shared" si="33"/>
        <v xml:space="preserve"> 7915</v>
      </c>
      <c r="C406" s="159">
        <v>23212</v>
      </c>
      <c r="D406" s="157"/>
      <c r="E406" s="158" t="s">
        <v>783</v>
      </c>
      <c r="F406" s="158">
        <v>25438</v>
      </c>
      <c r="G406" s="158"/>
      <c r="H406" s="158" t="s">
        <v>784</v>
      </c>
      <c r="I406" s="158" t="s">
        <v>790</v>
      </c>
      <c r="J406" s="158">
        <v>4</v>
      </c>
      <c r="K406" s="161">
        <v>1.1000000000000001</v>
      </c>
      <c r="L406" s="320" t="s">
        <v>96</v>
      </c>
      <c r="M406" s="153">
        <f t="shared" si="34"/>
        <v>6400</v>
      </c>
      <c r="N406" s="315" t="s">
        <v>92</v>
      </c>
      <c r="O406" s="154">
        <f t="shared" si="31"/>
        <v>1</v>
      </c>
      <c r="Q406" s="155" t="str">
        <f t="shared" si="32"/>
        <v>Agro productie, handel en technologie 23212 (Vakexpert agrohandel en logistiek)</v>
      </c>
    </row>
    <row r="407" spans="1:17" s="155" customFormat="1" ht="20.100000000000001" customHeight="1">
      <c r="A407" s="155">
        <f t="shared" si="30"/>
        <v>25439</v>
      </c>
      <c r="B407" s="148" t="str">
        <f t="shared" si="33"/>
        <v xml:space="preserve"> 7915</v>
      </c>
      <c r="C407" s="159">
        <v>23212</v>
      </c>
      <c r="D407" s="157"/>
      <c r="E407" s="158" t="s">
        <v>783</v>
      </c>
      <c r="F407" s="158">
        <v>25439</v>
      </c>
      <c r="G407" s="158"/>
      <c r="H407" s="158" t="s">
        <v>784</v>
      </c>
      <c r="I407" s="158" t="s">
        <v>791</v>
      </c>
      <c r="J407" s="158">
        <v>4</v>
      </c>
      <c r="K407" s="161">
        <v>1.6</v>
      </c>
      <c r="L407" s="320" t="s">
        <v>96</v>
      </c>
      <c r="M407" s="153">
        <f t="shared" si="34"/>
        <v>6400</v>
      </c>
      <c r="N407" s="315" t="s">
        <v>92</v>
      </c>
      <c r="O407" s="154">
        <f t="shared" si="31"/>
        <v>1</v>
      </c>
      <c r="Q407" s="155" t="str">
        <f t="shared" si="32"/>
        <v>Agro productie, handel en technologie 23212 (Vakexpert biologisch-dynamische landbouw)</v>
      </c>
    </row>
    <row r="408" spans="1:17" s="155" customFormat="1" ht="20.100000000000001" customHeight="1">
      <c r="A408" s="155">
        <f t="shared" si="30"/>
        <v>25442</v>
      </c>
      <c r="B408" s="148" t="str">
        <f t="shared" si="33"/>
        <v xml:space="preserve"> 7915</v>
      </c>
      <c r="C408" s="156">
        <v>23169</v>
      </c>
      <c r="D408" s="157">
        <v>1.3</v>
      </c>
      <c r="E408" s="158" t="s">
        <v>145</v>
      </c>
      <c r="F408" s="158">
        <v>25442</v>
      </c>
      <c r="G408" s="158"/>
      <c r="H408" s="158" t="s">
        <v>784</v>
      </c>
      <c r="I408" s="158" t="s">
        <v>792</v>
      </c>
      <c r="J408" s="158">
        <v>4</v>
      </c>
      <c r="K408" s="161">
        <v>1.3</v>
      </c>
      <c r="L408" s="320" t="s">
        <v>96</v>
      </c>
      <c r="M408" s="153">
        <f t="shared" si="34"/>
        <v>6400</v>
      </c>
      <c r="N408" s="315" t="s">
        <v>92</v>
      </c>
      <c r="O408" s="154">
        <f t="shared" si="31"/>
        <v>1</v>
      </c>
      <c r="Q408" s="155" t="str">
        <f t="shared" si="32"/>
        <v>Bloem, groen en styling 23169 (Bedrijfsleider/ondernemer bloem, groen en styling)</v>
      </c>
    </row>
    <row r="409" spans="1:17" s="155" customFormat="1" ht="20.100000000000001" customHeight="1">
      <c r="A409" s="155">
        <f t="shared" si="30"/>
        <v>25443</v>
      </c>
      <c r="B409" s="148" t="str">
        <f t="shared" si="33"/>
        <v xml:space="preserve"> 7915</v>
      </c>
      <c r="C409" s="156">
        <v>23169</v>
      </c>
      <c r="D409" s="157"/>
      <c r="E409" s="158" t="s">
        <v>145</v>
      </c>
      <c r="F409" s="158">
        <v>25443</v>
      </c>
      <c r="G409" s="158"/>
      <c r="H409" s="158" t="s">
        <v>784</v>
      </c>
      <c r="I409" s="158" t="s">
        <v>793</v>
      </c>
      <c r="J409" s="158">
        <v>2</v>
      </c>
      <c r="K409" s="161">
        <v>1.3</v>
      </c>
      <c r="L409" s="320" t="s">
        <v>91</v>
      </c>
      <c r="M409" s="153">
        <f t="shared" si="34"/>
        <v>3200</v>
      </c>
      <c r="N409" s="315" t="s">
        <v>92</v>
      </c>
      <c r="O409" s="154">
        <f t="shared" si="31"/>
        <v>1</v>
      </c>
      <c r="Q409" s="155" t="str">
        <f t="shared" si="32"/>
        <v>Bloem, groen en styling 23169 (Medewerker bloem, groen en styling)</v>
      </c>
    </row>
    <row r="410" spans="1:17" s="155" customFormat="1" ht="20.100000000000001" customHeight="1">
      <c r="A410" s="155">
        <f t="shared" si="30"/>
        <v>25444</v>
      </c>
      <c r="B410" s="148" t="str">
        <f t="shared" si="33"/>
        <v xml:space="preserve"> 7915</v>
      </c>
      <c r="C410" s="156">
        <v>23169</v>
      </c>
      <c r="D410" s="157"/>
      <c r="E410" s="158" t="s">
        <v>145</v>
      </c>
      <c r="F410" s="158">
        <v>25444</v>
      </c>
      <c r="G410" s="158"/>
      <c r="H410" s="158" t="s">
        <v>784</v>
      </c>
      <c r="I410" s="158" t="s">
        <v>794</v>
      </c>
      <c r="J410" s="158">
        <v>3</v>
      </c>
      <c r="K410" s="161">
        <v>1.4</v>
      </c>
      <c r="L410" s="320" t="s">
        <v>94</v>
      </c>
      <c r="M410" s="153">
        <f t="shared" si="34"/>
        <v>4800</v>
      </c>
      <c r="N410" s="315" t="s">
        <v>92</v>
      </c>
      <c r="O410" s="154">
        <f t="shared" si="31"/>
        <v>1</v>
      </c>
      <c r="Q410" s="155" t="str">
        <f t="shared" si="32"/>
        <v>Bloem, groen en styling 23169 (Vakbekwaam medewerker bloem, groen en styling)</v>
      </c>
    </row>
    <row r="411" spans="1:17" s="155" customFormat="1" ht="20.100000000000001" customHeight="1">
      <c r="A411" s="155">
        <f t="shared" si="30"/>
        <v>25445</v>
      </c>
      <c r="B411" s="148" t="str">
        <f t="shared" si="33"/>
        <v xml:space="preserve"> 7915</v>
      </c>
      <c r="C411" s="156">
        <v>23169</v>
      </c>
      <c r="D411" s="157"/>
      <c r="E411" s="158" t="s">
        <v>145</v>
      </c>
      <c r="F411" s="158">
        <v>25445</v>
      </c>
      <c r="G411" s="158"/>
      <c r="H411" s="158" t="s">
        <v>784</v>
      </c>
      <c r="I411" s="158" t="s">
        <v>795</v>
      </c>
      <c r="J411" s="158">
        <v>4</v>
      </c>
      <c r="K411" s="161">
        <v>1.3</v>
      </c>
      <c r="L411" s="320" t="s">
        <v>96</v>
      </c>
      <c r="M411" s="153">
        <f t="shared" si="34"/>
        <v>6400</v>
      </c>
      <c r="N411" s="315" t="s">
        <v>92</v>
      </c>
      <c r="O411" s="154">
        <f t="shared" si="31"/>
        <v>1</v>
      </c>
      <c r="Q411" s="155" t="str">
        <f t="shared" si="32"/>
        <v>Bloem, groen en styling 23169 (Vakexpert bloem, groen en styling)</v>
      </c>
    </row>
    <row r="412" spans="1:17" s="155" customFormat="1" ht="20.100000000000001" customHeight="1">
      <c r="A412" s="155">
        <f t="shared" si="30"/>
        <v>25448</v>
      </c>
      <c r="B412" s="148" t="str">
        <f t="shared" si="33"/>
        <v xml:space="preserve"> 7915</v>
      </c>
      <c r="C412" s="159">
        <v>23214</v>
      </c>
      <c r="D412" s="157"/>
      <c r="E412" s="158" t="s">
        <v>796</v>
      </c>
      <c r="F412" s="158">
        <v>25448</v>
      </c>
      <c r="G412" s="158"/>
      <c r="H412" s="158" t="s">
        <v>784</v>
      </c>
      <c r="I412" s="158" t="s">
        <v>166</v>
      </c>
      <c r="J412" s="158">
        <v>2</v>
      </c>
      <c r="K412" s="161">
        <v>1.3</v>
      </c>
      <c r="L412" s="320" t="s">
        <v>91</v>
      </c>
      <c r="M412" s="153">
        <f t="shared" si="34"/>
        <v>3200</v>
      </c>
      <c r="N412" s="315" t="s">
        <v>92</v>
      </c>
      <c r="O412" s="154">
        <f t="shared" si="31"/>
        <v>1</v>
      </c>
      <c r="Q412" s="155" t="str">
        <f t="shared" si="32"/>
        <v>Dierverzorging 23214 (Medewerker dierverzorging)</v>
      </c>
    </row>
    <row r="413" spans="1:17" s="155" customFormat="1" ht="20.100000000000001" customHeight="1">
      <c r="A413" s="155">
        <f t="shared" si="30"/>
        <v>25449</v>
      </c>
      <c r="B413" s="148" t="str">
        <f t="shared" si="33"/>
        <v xml:space="preserve"> 7915</v>
      </c>
      <c r="C413" s="159">
        <v>23214</v>
      </c>
      <c r="D413" s="157"/>
      <c r="E413" s="158" t="s">
        <v>796</v>
      </c>
      <c r="F413" s="158">
        <v>25449</v>
      </c>
      <c r="G413" s="158"/>
      <c r="H413" s="158" t="s">
        <v>784</v>
      </c>
      <c r="I413" s="158" t="s">
        <v>797</v>
      </c>
      <c r="J413" s="158">
        <v>3</v>
      </c>
      <c r="K413" s="161">
        <v>1.3</v>
      </c>
      <c r="L413" s="320" t="s">
        <v>94</v>
      </c>
      <c r="M413" s="153">
        <f t="shared" si="34"/>
        <v>4800</v>
      </c>
      <c r="N413" s="315" t="s">
        <v>92</v>
      </c>
      <c r="O413" s="154">
        <f t="shared" si="31"/>
        <v>1</v>
      </c>
      <c r="Q413" s="155" t="str">
        <f t="shared" si="32"/>
        <v>Dierverzorging 23214 (Proefdierverzorger)</v>
      </c>
    </row>
    <row r="414" spans="1:17" s="155" customFormat="1" ht="20.100000000000001" customHeight="1">
      <c r="A414" s="155">
        <f t="shared" si="30"/>
        <v>25451</v>
      </c>
      <c r="B414" s="148" t="str">
        <f t="shared" si="33"/>
        <v xml:space="preserve"> 7915</v>
      </c>
      <c r="C414" s="156">
        <v>23171</v>
      </c>
      <c r="D414" s="157">
        <v>1.3</v>
      </c>
      <c r="E414" s="158" t="s">
        <v>148</v>
      </c>
      <c r="F414" s="158">
        <v>25451</v>
      </c>
      <c r="G414" s="158"/>
      <c r="H414" s="158" t="s">
        <v>784</v>
      </c>
      <c r="I414" s="158" t="s">
        <v>798</v>
      </c>
      <c r="J414" s="158">
        <v>2</v>
      </c>
      <c r="K414" s="161">
        <v>1.4</v>
      </c>
      <c r="L414" s="320" t="s">
        <v>91</v>
      </c>
      <c r="M414" s="153">
        <f t="shared" si="34"/>
        <v>3200</v>
      </c>
      <c r="N414" s="315" t="s">
        <v>92</v>
      </c>
      <c r="O414" s="154">
        <f t="shared" si="31"/>
        <v>1</v>
      </c>
      <c r="Q414" s="155" t="str">
        <f t="shared" si="32"/>
        <v>Groene ruimte 23171 (Medewerker groen en cultuurtechniek)</v>
      </c>
    </row>
    <row r="415" spans="1:17" s="155" customFormat="1" ht="20.100000000000001" customHeight="1">
      <c r="A415" s="155">
        <f t="shared" si="30"/>
        <v>25452</v>
      </c>
      <c r="B415" s="148" t="str">
        <f t="shared" si="33"/>
        <v xml:space="preserve"> 7915</v>
      </c>
      <c r="C415" s="156">
        <v>23171</v>
      </c>
      <c r="D415" s="157"/>
      <c r="E415" s="158" t="s">
        <v>148</v>
      </c>
      <c r="F415" s="158">
        <v>25452</v>
      </c>
      <c r="G415" s="158"/>
      <c r="H415" s="158" t="s">
        <v>784</v>
      </c>
      <c r="I415" s="158" t="s">
        <v>799</v>
      </c>
      <c r="J415" s="158">
        <v>2</v>
      </c>
      <c r="K415" s="161">
        <v>1.3</v>
      </c>
      <c r="L415" s="320" t="s">
        <v>91</v>
      </c>
      <c r="M415" s="153">
        <f t="shared" si="34"/>
        <v>3200</v>
      </c>
      <c r="N415" s="315" t="s">
        <v>92</v>
      </c>
      <c r="O415" s="154">
        <f t="shared" si="31"/>
        <v>1</v>
      </c>
      <c r="Q415" s="155" t="str">
        <f t="shared" si="32"/>
        <v>Groene ruimte 23171 (Medewerker hovenier)</v>
      </c>
    </row>
    <row r="416" spans="1:17" s="155" customFormat="1" ht="20.100000000000001" customHeight="1">
      <c r="A416" s="155">
        <f t="shared" si="30"/>
        <v>25453</v>
      </c>
      <c r="B416" s="148" t="str">
        <f t="shared" si="33"/>
        <v xml:space="preserve"> 7915</v>
      </c>
      <c r="C416" s="156">
        <v>23171</v>
      </c>
      <c r="D416" s="157"/>
      <c r="E416" s="158" t="s">
        <v>148</v>
      </c>
      <c r="F416" s="158">
        <v>25453</v>
      </c>
      <c r="G416" s="158"/>
      <c r="H416" s="158" t="s">
        <v>784</v>
      </c>
      <c r="I416" s="158" t="s">
        <v>800</v>
      </c>
      <c r="J416" s="158">
        <v>2</v>
      </c>
      <c r="K416" s="161">
        <v>1.3</v>
      </c>
      <c r="L416" s="320" t="s">
        <v>91</v>
      </c>
      <c r="M416" s="153">
        <f t="shared" si="34"/>
        <v>3200</v>
      </c>
      <c r="N416" s="315" t="s">
        <v>92</v>
      </c>
      <c r="O416" s="154">
        <f t="shared" si="31"/>
        <v>1</v>
      </c>
      <c r="Q416" s="155" t="str">
        <f t="shared" si="32"/>
        <v>Groene ruimte 23171 (Medewerker natuur, water en recreatie)</v>
      </c>
    </row>
    <row r="417" spans="1:17" s="155" customFormat="1" ht="20.100000000000001" customHeight="1">
      <c r="A417" s="155">
        <f t="shared" si="30"/>
        <v>25454</v>
      </c>
      <c r="B417" s="148" t="str">
        <f t="shared" si="33"/>
        <v xml:space="preserve"> 7915</v>
      </c>
      <c r="C417" s="156">
        <v>23171</v>
      </c>
      <c r="D417" s="157"/>
      <c r="E417" s="158" t="s">
        <v>148</v>
      </c>
      <c r="F417" s="158">
        <v>25454</v>
      </c>
      <c r="G417" s="158"/>
      <c r="H417" s="158" t="s">
        <v>784</v>
      </c>
      <c r="I417" s="158" t="s">
        <v>801</v>
      </c>
      <c r="J417" s="158">
        <v>4</v>
      </c>
      <c r="K417" s="161">
        <v>1.3</v>
      </c>
      <c r="L417" s="320" t="s">
        <v>96</v>
      </c>
      <c r="M417" s="153">
        <f t="shared" si="34"/>
        <v>6400</v>
      </c>
      <c r="N417" s="315" t="s">
        <v>92</v>
      </c>
      <c r="O417" s="154">
        <f t="shared" si="31"/>
        <v>1</v>
      </c>
      <c r="Q417" s="155" t="str">
        <f t="shared" si="32"/>
        <v>Groene ruimte 23171 (Opzichter/uitvoerder groene ruimte)</v>
      </c>
    </row>
    <row r="418" spans="1:17" s="155" customFormat="1" ht="20.100000000000001" customHeight="1">
      <c r="A418" s="155">
        <f t="shared" si="30"/>
        <v>25455</v>
      </c>
      <c r="B418" s="148" t="str">
        <f t="shared" si="33"/>
        <v xml:space="preserve"> 7915</v>
      </c>
      <c r="C418" s="156">
        <v>23171</v>
      </c>
      <c r="D418" s="157"/>
      <c r="E418" s="158" t="s">
        <v>148</v>
      </c>
      <c r="F418" s="158">
        <v>25455</v>
      </c>
      <c r="G418" s="158"/>
      <c r="H418" s="158" t="s">
        <v>784</v>
      </c>
      <c r="I418" s="158" t="s">
        <v>802</v>
      </c>
      <c r="J418" s="158">
        <v>3</v>
      </c>
      <c r="K418" s="161">
        <v>1.4</v>
      </c>
      <c r="L418" s="320" t="s">
        <v>94</v>
      </c>
      <c r="M418" s="153">
        <f t="shared" si="34"/>
        <v>4800</v>
      </c>
      <c r="N418" s="315" t="s">
        <v>92</v>
      </c>
      <c r="O418" s="154">
        <f t="shared" si="31"/>
        <v>1</v>
      </c>
      <c r="Q418" s="155" t="str">
        <f t="shared" si="32"/>
        <v>Groene ruimte 23171 (Vakbekwaam hovenier)</v>
      </c>
    </row>
    <row r="419" spans="1:17" s="155" customFormat="1" ht="20.100000000000001" customHeight="1">
      <c r="A419" s="155">
        <f t="shared" si="30"/>
        <v>25456</v>
      </c>
      <c r="B419" s="148" t="str">
        <f t="shared" si="33"/>
        <v xml:space="preserve"> 7915</v>
      </c>
      <c r="C419" s="156">
        <v>23171</v>
      </c>
      <c r="D419" s="157"/>
      <c r="E419" s="158" t="s">
        <v>148</v>
      </c>
      <c r="F419" s="158">
        <v>25456</v>
      </c>
      <c r="G419" s="158"/>
      <c r="H419" s="158" t="s">
        <v>784</v>
      </c>
      <c r="I419" s="158" t="s">
        <v>803</v>
      </c>
      <c r="J419" s="158">
        <v>3</v>
      </c>
      <c r="K419" s="161">
        <v>1.4</v>
      </c>
      <c r="L419" s="320" t="s">
        <v>94</v>
      </c>
      <c r="M419" s="153">
        <f t="shared" si="34"/>
        <v>4800</v>
      </c>
      <c r="N419" s="315" t="s">
        <v>92</v>
      </c>
      <c r="O419" s="154">
        <f t="shared" si="31"/>
        <v>1</v>
      </c>
      <c r="Q419" s="155" t="str">
        <f t="shared" si="32"/>
        <v>Groene ruimte 23171 (Vakbekwaam medewerker groen en cultuurtechniek)</v>
      </c>
    </row>
    <row r="420" spans="1:17" s="155" customFormat="1" ht="20.100000000000001" customHeight="1">
      <c r="A420" s="155">
        <f t="shared" si="30"/>
        <v>25457</v>
      </c>
      <c r="B420" s="148" t="str">
        <f t="shared" si="33"/>
        <v xml:space="preserve"> 7915</v>
      </c>
      <c r="C420" s="156">
        <v>23171</v>
      </c>
      <c r="D420" s="157"/>
      <c r="E420" s="158" t="s">
        <v>148</v>
      </c>
      <c r="F420" s="158">
        <v>25457</v>
      </c>
      <c r="G420" s="158"/>
      <c r="H420" s="158" t="s">
        <v>784</v>
      </c>
      <c r="I420" s="158" t="s">
        <v>804</v>
      </c>
      <c r="J420" s="158">
        <v>3</v>
      </c>
      <c r="K420" s="161">
        <v>1.3</v>
      </c>
      <c r="L420" s="320" t="s">
        <v>94</v>
      </c>
      <c r="M420" s="153">
        <f t="shared" si="34"/>
        <v>4800</v>
      </c>
      <c r="N420" s="315" t="s">
        <v>92</v>
      </c>
      <c r="O420" s="154">
        <f t="shared" si="31"/>
        <v>1</v>
      </c>
      <c r="Q420" s="155" t="str">
        <f t="shared" si="32"/>
        <v>Groene ruimte 23171 (Vakbekwaam medewerker natuur, water en recreatie)</v>
      </c>
    </row>
    <row r="421" spans="1:17" s="155" customFormat="1" ht="20.100000000000001" customHeight="1">
      <c r="A421" s="155">
        <f t="shared" si="30"/>
        <v>25458</v>
      </c>
      <c r="B421" s="148" t="str">
        <f t="shared" si="33"/>
        <v xml:space="preserve"> 7915</v>
      </c>
      <c r="C421" s="156">
        <v>23172</v>
      </c>
      <c r="D421" s="157">
        <v>1.3</v>
      </c>
      <c r="E421" s="158" t="s">
        <v>805</v>
      </c>
      <c r="F421" s="158">
        <v>25458</v>
      </c>
      <c r="G421" s="158"/>
      <c r="H421" s="158" t="s">
        <v>784</v>
      </c>
      <c r="I421" s="158" t="s">
        <v>806</v>
      </c>
      <c r="J421" s="158">
        <v>4</v>
      </c>
      <c r="K421" s="161">
        <v>1.3</v>
      </c>
      <c r="L421" s="320" t="s">
        <v>96</v>
      </c>
      <c r="M421" s="153">
        <f t="shared" si="34"/>
        <v>6400</v>
      </c>
      <c r="N421" s="315" t="s">
        <v>92</v>
      </c>
      <c r="O421" s="154">
        <f t="shared" si="31"/>
        <v>1</v>
      </c>
      <c r="Q421" s="155" t="str">
        <f t="shared" si="32"/>
        <v>Milieu-onderzoek en -inspectie 23172 (Milieu-inspecteur)</v>
      </c>
    </row>
    <row r="422" spans="1:17" s="155" customFormat="1" ht="20.100000000000001" customHeight="1">
      <c r="A422" s="155">
        <f t="shared" si="30"/>
        <v>25459</v>
      </c>
      <c r="B422" s="148" t="str">
        <f t="shared" si="33"/>
        <v xml:space="preserve"> 7915</v>
      </c>
      <c r="C422" s="156">
        <v>23172</v>
      </c>
      <c r="D422" s="157"/>
      <c r="E422" s="158" t="s">
        <v>805</v>
      </c>
      <c r="F422" s="158">
        <v>25459</v>
      </c>
      <c r="G422" s="158"/>
      <c r="H422" s="158" t="s">
        <v>784</v>
      </c>
      <c r="I422" s="158" t="s">
        <v>807</v>
      </c>
      <c r="J422" s="158">
        <v>4</v>
      </c>
      <c r="K422" s="161">
        <v>1.4</v>
      </c>
      <c r="L422" s="320" t="s">
        <v>96</v>
      </c>
      <c r="M422" s="153">
        <f t="shared" si="34"/>
        <v>6400</v>
      </c>
      <c r="N422" s="315" t="s">
        <v>92</v>
      </c>
      <c r="O422" s="154">
        <f t="shared" si="31"/>
        <v>1</v>
      </c>
      <c r="Q422" s="155" t="str">
        <f t="shared" si="32"/>
        <v>Milieu-onderzoek en -inspectie 23172 (Milieu-onderzoeker)</v>
      </c>
    </row>
    <row r="423" spans="1:17" s="155" customFormat="1" ht="20.100000000000001" customHeight="1">
      <c r="A423" s="155">
        <f t="shared" si="30"/>
        <v>25460</v>
      </c>
      <c r="B423" s="148" t="str">
        <f t="shared" si="33"/>
        <v xml:space="preserve"> 7915</v>
      </c>
      <c r="C423" s="156">
        <v>23173</v>
      </c>
      <c r="D423" s="157">
        <v>1.3</v>
      </c>
      <c r="E423" s="158" t="s">
        <v>151</v>
      </c>
      <c r="F423" s="158">
        <v>25460</v>
      </c>
      <c r="G423" s="158"/>
      <c r="H423" s="158" t="s">
        <v>784</v>
      </c>
      <c r="I423" s="158" t="s">
        <v>808</v>
      </c>
      <c r="J423" s="158">
        <v>2</v>
      </c>
      <c r="K423" s="161">
        <v>1.6</v>
      </c>
      <c r="L423" s="320" t="s">
        <v>91</v>
      </c>
      <c r="M423" s="153">
        <f t="shared" si="34"/>
        <v>3200</v>
      </c>
      <c r="N423" s="315" t="s">
        <v>92</v>
      </c>
      <c r="O423" s="154">
        <f t="shared" si="31"/>
        <v>1</v>
      </c>
      <c r="Q423" s="155" t="str">
        <f t="shared" si="32"/>
        <v>Voeding 23173 (Medewerker voeding en technologie)</v>
      </c>
    </row>
    <row r="424" spans="1:17" s="155" customFormat="1" ht="20.100000000000001" customHeight="1">
      <c r="A424" s="155">
        <f t="shared" si="30"/>
        <v>25461</v>
      </c>
      <c r="B424" s="148" t="str">
        <f t="shared" si="33"/>
        <v xml:space="preserve"> 7915</v>
      </c>
      <c r="C424" s="156">
        <v>23173</v>
      </c>
      <c r="D424" s="157"/>
      <c r="E424" s="158" t="s">
        <v>151</v>
      </c>
      <c r="F424" s="158">
        <v>25461</v>
      </c>
      <c r="G424" s="158"/>
      <c r="H424" s="158" t="s">
        <v>784</v>
      </c>
      <c r="I424" s="158" t="s">
        <v>809</v>
      </c>
      <c r="J424" s="158">
        <v>3</v>
      </c>
      <c r="K424" s="161">
        <v>1.6</v>
      </c>
      <c r="L424" s="320" t="s">
        <v>94</v>
      </c>
      <c r="M424" s="153">
        <f t="shared" si="34"/>
        <v>4800</v>
      </c>
      <c r="N424" s="315" t="s">
        <v>92</v>
      </c>
      <c r="O424" s="154">
        <f t="shared" si="31"/>
        <v>1</v>
      </c>
      <c r="Q424" s="155" t="str">
        <f t="shared" si="32"/>
        <v>Voeding 23173 (Vakbekwaam medewerker voeding en technologie)</v>
      </c>
    </row>
    <row r="425" spans="1:17" s="155" customFormat="1" ht="20.100000000000001" customHeight="1">
      <c r="A425" s="155">
        <f t="shared" si="30"/>
        <v>25462</v>
      </c>
      <c r="B425" s="148" t="str">
        <f t="shared" si="33"/>
        <v xml:space="preserve"> 7915</v>
      </c>
      <c r="C425" s="156">
        <v>23173</v>
      </c>
      <c r="D425" s="157"/>
      <c r="E425" s="158" t="s">
        <v>151</v>
      </c>
      <c r="F425" s="158">
        <v>25462</v>
      </c>
      <c r="G425" s="158"/>
      <c r="H425" s="158" t="s">
        <v>784</v>
      </c>
      <c r="I425" s="158" t="s">
        <v>810</v>
      </c>
      <c r="J425" s="158">
        <v>4</v>
      </c>
      <c r="K425" s="161">
        <v>1.4</v>
      </c>
      <c r="L425" s="320" t="s">
        <v>96</v>
      </c>
      <c r="M425" s="153">
        <f t="shared" si="34"/>
        <v>6400</v>
      </c>
      <c r="N425" s="315" t="s">
        <v>92</v>
      </c>
      <c r="O425" s="154">
        <f t="shared" si="31"/>
        <v>1</v>
      </c>
      <c r="Q425" s="155" t="str">
        <f t="shared" si="32"/>
        <v>Voeding 23173 (Vakexpert voeding en kwaliteit)</v>
      </c>
    </row>
    <row r="426" spans="1:17" s="155" customFormat="1" ht="20.100000000000001" customHeight="1">
      <c r="A426" s="155">
        <f t="shared" si="30"/>
        <v>25463</v>
      </c>
      <c r="B426" s="148" t="str">
        <f t="shared" si="33"/>
        <v xml:space="preserve"> 7915</v>
      </c>
      <c r="C426" s="156">
        <v>23173</v>
      </c>
      <c r="D426" s="157"/>
      <c r="E426" s="158" t="s">
        <v>151</v>
      </c>
      <c r="F426" s="158">
        <v>25463</v>
      </c>
      <c r="G426" s="158"/>
      <c r="H426" s="158" t="s">
        <v>784</v>
      </c>
      <c r="I426" s="158" t="s">
        <v>811</v>
      </c>
      <c r="J426" s="158">
        <v>4</v>
      </c>
      <c r="K426" s="161">
        <v>1.6</v>
      </c>
      <c r="L426" s="320" t="s">
        <v>96</v>
      </c>
      <c r="M426" s="153">
        <f t="shared" si="34"/>
        <v>6400</v>
      </c>
      <c r="N426" s="315" t="s">
        <v>92</v>
      </c>
      <c r="O426" s="154">
        <f t="shared" si="31"/>
        <v>1</v>
      </c>
      <c r="Q426" s="155" t="str">
        <f t="shared" si="32"/>
        <v>Voeding 23173 (Vakexpert voeding en technologie)</v>
      </c>
    </row>
    <row r="427" spans="1:17" s="155" customFormat="1" ht="20.100000000000001" customHeight="1">
      <c r="A427" s="155">
        <f t="shared" si="30"/>
        <v>25464</v>
      </c>
      <c r="B427" s="148" t="str">
        <f t="shared" si="33"/>
        <v xml:space="preserve"> 7915</v>
      </c>
      <c r="C427" s="156">
        <v>23173</v>
      </c>
      <c r="D427" s="157"/>
      <c r="E427" s="158" t="s">
        <v>151</v>
      </c>
      <c r="F427" s="158">
        <v>25464</v>
      </c>
      <c r="G427" s="158"/>
      <c r="H427" s="158" t="s">
        <v>784</v>
      </c>
      <c r="I427" s="158" t="s">
        <v>812</v>
      </c>
      <c r="J427" s="158">
        <v>4</v>
      </c>
      <c r="K427" s="161">
        <v>1.3</v>
      </c>
      <c r="L427" s="320" t="s">
        <v>96</v>
      </c>
      <c r="M427" s="153">
        <f t="shared" si="34"/>
        <v>6400</v>
      </c>
      <c r="N427" s="315" t="s">
        <v>92</v>
      </c>
      <c r="O427" s="154">
        <f t="shared" si="31"/>
        <v>1</v>
      </c>
      <c r="Q427" s="155" t="str">
        <f t="shared" si="32"/>
        <v>Voeding 23173 (Vakexpert voeding en voorlichting)</v>
      </c>
    </row>
    <row r="428" spans="1:17" s="155" customFormat="1" ht="20.100000000000001" customHeight="1">
      <c r="A428" s="155">
        <f t="shared" si="30"/>
        <v>25466</v>
      </c>
      <c r="B428" s="148" t="str">
        <f t="shared" si="33"/>
        <v xml:space="preserve"> 7915</v>
      </c>
      <c r="C428" s="156">
        <v>23175</v>
      </c>
      <c r="D428" s="157">
        <v>1.6</v>
      </c>
      <c r="E428" s="158" t="s">
        <v>813</v>
      </c>
      <c r="F428" s="158">
        <v>25466</v>
      </c>
      <c r="G428" s="158"/>
      <c r="H428" s="158" t="s">
        <v>784</v>
      </c>
      <c r="I428" s="158" t="s">
        <v>814</v>
      </c>
      <c r="J428" s="158">
        <v>4</v>
      </c>
      <c r="K428" s="161">
        <v>1.6</v>
      </c>
      <c r="L428" s="320" t="s">
        <v>448</v>
      </c>
      <c r="M428" s="153">
        <f t="shared" si="34"/>
        <v>6400</v>
      </c>
      <c r="N428" s="315" t="s">
        <v>92</v>
      </c>
      <c r="O428" s="154">
        <f t="shared" si="31"/>
        <v>1</v>
      </c>
      <c r="Q428" s="155" t="str">
        <f t="shared" si="32"/>
        <v>Gespecialiseerde proefdierverzorging 23175 (Specialist proefdierverzorging)</v>
      </c>
    </row>
    <row r="429" spans="1:17" s="155" customFormat="1" ht="20.100000000000001" customHeight="1">
      <c r="A429" s="155">
        <f t="shared" si="30"/>
        <v>25467</v>
      </c>
      <c r="B429" s="148" t="str">
        <f t="shared" si="33"/>
        <v xml:space="preserve"> 7915</v>
      </c>
      <c r="C429" s="156">
        <v>23176</v>
      </c>
      <c r="D429" s="157">
        <v>1.8</v>
      </c>
      <c r="E429" s="158" t="s">
        <v>815</v>
      </c>
      <c r="F429" s="158">
        <v>25467</v>
      </c>
      <c r="G429" s="158"/>
      <c r="H429" s="158" t="s">
        <v>784</v>
      </c>
      <c r="I429" s="158" t="s">
        <v>173</v>
      </c>
      <c r="J429" s="158">
        <v>3</v>
      </c>
      <c r="K429" s="161">
        <v>1.8</v>
      </c>
      <c r="L429" s="320" t="s">
        <v>94</v>
      </c>
      <c r="M429" s="153">
        <f t="shared" si="34"/>
        <v>4800</v>
      </c>
      <c r="N429" s="315" t="s">
        <v>92</v>
      </c>
      <c r="O429" s="154">
        <f t="shared" si="31"/>
        <v>1</v>
      </c>
      <c r="Q429" s="155" t="str">
        <f t="shared" si="32"/>
        <v>Hoefsmederij 23176 (Hoefsmid)</v>
      </c>
    </row>
    <row r="430" spans="1:17" s="155" customFormat="1" ht="20.100000000000001" customHeight="1">
      <c r="A430" s="155">
        <f t="shared" si="30"/>
        <v>25468</v>
      </c>
      <c r="B430" s="148" t="str">
        <f t="shared" si="33"/>
        <v xml:space="preserve"> 7915</v>
      </c>
      <c r="C430" s="156">
        <v>23177</v>
      </c>
      <c r="D430" s="157">
        <v>1.3</v>
      </c>
      <c r="E430" s="158" t="s">
        <v>816</v>
      </c>
      <c r="F430" s="158">
        <v>25468</v>
      </c>
      <c r="G430" s="158"/>
      <c r="H430" s="158" t="s">
        <v>784</v>
      </c>
      <c r="I430" s="158" t="s">
        <v>817</v>
      </c>
      <c r="J430" s="158">
        <v>4</v>
      </c>
      <c r="K430" s="161">
        <v>1.3</v>
      </c>
      <c r="L430" s="320" t="s">
        <v>96</v>
      </c>
      <c r="M430" s="153">
        <f t="shared" si="34"/>
        <v>6400</v>
      </c>
      <c r="N430" s="315" t="s">
        <v>92</v>
      </c>
      <c r="O430" s="154">
        <f t="shared" si="31"/>
        <v>1</v>
      </c>
      <c r="Q430" s="155" t="str">
        <f t="shared" si="32"/>
        <v>Paardensport en -houderij 23177 (Bedrijfsleider paardensport en -houderij)</v>
      </c>
    </row>
    <row r="431" spans="1:17" s="155" customFormat="1" ht="20.100000000000001" customHeight="1">
      <c r="A431" s="155">
        <f t="shared" si="30"/>
        <v>25469</v>
      </c>
      <c r="B431" s="148" t="str">
        <f t="shared" si="33"/>
        <v xml:space="preserve"> 7915</v>
      </c>
      <c r="C431" s="156">
        <v>23177</v>
      </c>
      <c r="D431" s="157"/>
      <c r="E431" s="158" t="s">
        <v>816</v>
      </c>
      <c r="F431" s="158">
        <v>25469</v>
      </c>
      <c r="G431" s="158"/>
      <c r="H431" s="158" t="s">
        <v>784</v>
      </c>
      <c r="I431" s="158" t="s">
        <v>818</v>
      </c>
      <c r="J431" s="158">
        <v>4</v>
      </c>
      <c r="K431" s="161">
        <v>1.6</v>
      </c>
      <c r="L431" s="320" t="s">
        <v>96</v>
      </c>
      <c r="M431" s="153">
        <f t="shared" si="34"/>
        <v>6400</v>
      </c>
      <c r="N431" s="315" t="s">
        <v>92</v>
      </c>
      <c r="O431" s="154">
        <f t="shared" si="31"/>
        <v>1</v>
      </c>
      <c r="Q431" s="155" t="str">
        <f t="shared" si="32"/>
        <v>Paardensport en -houderij 23177 (Instructeur paardensport en -houderij)</v>
      </c>
    </row>
    <row r="432" spans="1:17" s="155" customFormat="1" ht="20.100000000000001" customHeight="1">
      <c r="A432" s="155">
        <f t="shared" si="30"/>
        <v>25470</v>
      </c>
      <c r="B432" s="148" t="str">
        <f t="shared" si="33"/>
        <v xml:space="preserve"> 7915</v>
      </c>
      <c r="C432" s="156">
        <v>23177</v>
      </c>
      <c r="D432" s="157"/>
      <c r="E432" s="158" t="s">
        <v>816</v>
      </c>
      <c r="F432" s="158">
        <v>25470</v>
      </c>
      <c r="G432" s="158"/>
      <c r="H432" s="158" t="s">
        <v>784</v>
      </c>
      <c r="I432" s="158" t="s">
        <v>819</v>
      </c>
      <c r="J432" s="158">
        <v>3</v>
      </c>
      <c r="K432" s="161">
        <v>1.6</v>
      </c>
      <c r="L432" s="320" t="s">
        <v>94</v>
      </c>
      <c r="M432" s="153">
        <f t="shared" si="34"/>
        <v>4800</v>
      </c>
      <c r="N432" s="315" t="s">
        <v>92</v>
      </c>
      <c r="O432" s="154">
        <f t="shared" si="31"/>
        <v>1</v>
      </c>
      <c r="Q432" s="155" t="str">
        <f t="shared" si="32"/>
        <v>Paardensport en -houderij 23177 (Vakbekwaam medewerker paardensport en -houderij)</v>
      </c>
    </row>
    <row r="433" spans="1:17" s="155" customFormat="1" ht="20.100000000000001" customHeight="1">
      <c r="A433" s="155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820</v>
      </c>
      <c r="F433" s="151">
        <v>25471</v>
      </c>
      <c r="G433" s="151"/>
      <c r="H433" s="151" t="s">
        <v>821</v>
      </c>
      <c r="I433" s="151" t="s">
        <v>820</v>
      </c>
      <c r="J433" s="151">
        <v>4</v>
      </c>
      <c r="K433" s="152">
        <v>1.5</v>
      </c>
      <c r="L433" s="314" t="s">
        <v>96</v>
      </c>
      <c r="M433" s="153">
        <f t="shared" si="34"/>
        <v>6400</v>
      </c>
      <c r="N433" s="315" t="s">
        <v>92</v>
      </c>
      <c r="O433" s="154">
        <f t="shared" si="31"/>
        <v>1</v>
      </c>
      <c r="Q433" s="155" t="str">
        <f t="shared" si="32"/>
        <v>Apothekersassistent 23178 (Apothekersassistent)</v>
      </c>
    </row>
    <row r="434" spans="1:17" s="155" customFormat="1" ht="20.100000000000001" customHeight="1">
      <c r="A434" s="155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822</v>
      </c>
      <c r="F434" s="151">
        <v>25472</v>
      </c>
      <c r="G434" s="151"/>
      <c r="H434" s="151" t="s">
        <v>821</v>
      </c>
      <c r="I434" s="151" t="s">
        <v>823</v>
      </c>
      <c r="J434" s="151">
        <v>4</v>
      </c>
      <c r="K434" s="152">
        <v>1.4</v>
      </c>
      <c r="L434" s="314" t="s">
        <v>96</v>
      </c>
      <c r="M434" s="153">
        <f t="shared" si="34"/>
        <v>6400</v>
      </c>
      <c r="N434" s="315" t="s">
        <v>92</v>
      </c>
      <c r="O434" s="154">
        <f t="shared" si="31"/>
        <v>1</v>
      </c>
      <c r="Q434" s="155" t="str">
        <f t="shared" si="32"/>
        <v>Artiesten 23179 (Acteur)</v>
      </c>
    </row>
    <row r="435" spans="1:17" s="155" customFormat="1" ht="20.100000000000001" customHeight="1">
      <c r="A435" s="155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824</v>
      </c>
      <c r="F435" s="151">
        <v>25473</v>
      </c>
      <c r="G435" s="151"/>
      <c r="H435" s="151" t="s">
        <v>821</v>
      </c>
      <c r="I435" s="151" t="s">
        <v>824</v>
      </c>
      <c r="J435" s="151">
        <v>4</v>
      </c>
      <c r="K435" s="152">
        <v>1.5</v>
      </c>
      <c r="L435" s="314" t="s">
        <v>96</v>
      </c>
      <c r="M435" s="153">
        <f t="shared" si="34"/>
        <v>6400</v>
      </c>
      <c r="N435" s="315" t="s">
        <v>92</v>
      </c>
      <c r="O435" s="154">
        <f t="shared" si="31"/>
        <v>1</v>
      </c>
      <c r="Q435" s="155" t="str">
        <f t="shared" si="32"/>
        <v>Doktersassistent 23180 (Doktersassistent)</v>
      </c>
    </row>
    <row r="436" spans="1:17" s="155" customFormat="1" ht="20.100000000000001" customHeight="1">
      <c r="A436" s="155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825</v>
      </c>
      <c r="F436" s="151">
        <v>25474</v>
      </c>
      <c r="G436" s="151"/>
      <c r="H436" s="151" t="s">
        <v>821</v>
      </c>
      <c r="I436" s="151" t="s">
        <v>826</v>
      </c>
      <c r="J436" s="151">
        <v>4</v>
      </c>
      <c r="K436" s="152">
        <v>1.1000000000000001</v>
      </c>
      <c r="L436" s="314" t="s">
        <v>96</v>
      </c>
      <c r="M436" s="153">
        <f t="shared" si="34"/>
        <v>6400</v>
      </c>
      <c r="N436" s="315" t="s">
        <v>92</v>
      </c>
      <c r="O436" s="154">
        <f t="shared" si="31"/>
        <v>1</v>
      </c>
      <c r="Q436" s="155" t="str">
        <f t="shared" si="32"/>
        <v>Maatschappelijke Zorg 23181 (Agogisch medewerker GGZ)</v>
      </c>
    </row>
    <row r="437" spans="1:17" s="155" customFormat="1" ht="20.100000000000001" customHeight="1">
      <c r="A437" s="155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825</v>
      </c>
      <c r="F437" s="151">
        <v>25475</v>
      </c>
      <c r="G437" s="151"/>
      <c r="H437" s="151" t="s">
        <v>821</v>
      </c>
      <c r="I437" s="151" t="s">
        <v>827</v>
      </c>
      <c r="J437" s="151">
        <v>3</v>
      </c>
      <c r="K437" s="152">
        <v>1.1000000000000001</v>
      </c>
      <c r="L437" s="314" t="s">
        <v>94</v>
      </c>
      <c r="M437" s="153">
        <f t="shared" si="34"/>
        <v>4800</v>
      </c>
      <c r="N437" s="315" t="s">
        <v>92</v>
      </c>
      <c r="O437" s="154">
        <f t="shared" si="31"/>
        <v>1</v>
      </c>
      <c r="Q437" s="155" t="str">
        <f t="shared" si="32"/>
        <v>Maatschappelijke Zorg 23181 (Begeleider gehandicaptenzorg)</v>
      </c>
    </row>
    <row r="438" spans="1:17" s="155" customFormat="1" ht="20.100000000000001" customHeight="1">
      <c r="A438" s="155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825</v>
      </c>
      <c r="F438" s="151">
        <v>25476</v>
      </c>
      <c r="G438" s="151"/>
      <c r="H438" s="151" t="s">
        <v>821</v>
      </c>
      <c r="I438" s="151" t="s">
        <v>828</v>
      </c>
      <c r="J438" s="151">
        <v>3</v>
      </c>
      <c r="K438" s="152">
        <v>1.1000000000000001</v>
      </c>
      <c r="L438" s="314" t="s">
        <v>94</v>
      </c>
      <c r="M438" s="153">
        <f t="shared" si="34"/>
        <v>4800</v>
      </c>
      <c r="N438" s="315" t="s">
        <v>92</v>
      </c>
      <c r="O438" s="154">
        <f t="shared" si="31"/>
        <v>1</v>
      </c>
      <c r="Q438" s="155" t="str">
        <f t="shared" si="32"/>
        <v>Maatschappelijke Zorg 23181 (Begeleider specifieke doelgroepen)</v>
      </c>
    </row>
    <row r="439" spans="1:17" s="155" customFormat="1" ht="20.100000000000001" customHeight="1">
      <c r="A439" s="155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825</v>
      </c>
      <c r="F439" s="151">
        <v>25477</v>
      </c>
      <c r="G439" s="151"/>
      <c r="H439" s="151" t="s">
        <v>821</v>
      </c>
      <c r="I439" s="151" t="s">
        <v>829</v>
      </c>
      <c r="J439" s="151">
        <v>4</v>
      </c>
      <c r="K439" s="152">
        <v>1.1000000000000001</v>
      </c>
      <c r="L439" s="314" t="s">
        <v>96</v>
      </c>
      <c r="M439" s="153">
        <f t="shared" si="34"/>
        <v>6400</v>
      </c>
      <c r="N439" s="315" t="s">
        <v>92</v>
      </c>
      <c r="O439" s="154">
        <f t="shared" si="31"/>
        <v>1</v>
      </c>
      <c r="Q439" s="155" t="str">
        <f t="shared" si="32"/>
        <v>Maatschappelijke Zorg 23181 (Persoonlijk begeleider gehandicaptenzorg)</v>
      </c>
    </row>
    <row r="440" spans="1:17" s="155" customFormat="1" ht="20.100000000000001" customHeight="1">
      <c r="A440" s="155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825</v>
      </c>
      <c r="F440" s="151">
        <v>25478</v>
      </c>
      <c r="G440" s="151"/>
      <c r="H440" s="151" t="s">
        <v>821</v>
      </c>
      <c r="I440" s="151" t="s">
        <v>830</v>
      </c>
      <c r="J440" s="151">
        <v>4</v>
      </c>
      <c r="K440" s="152">
        <v>1.1000000000000001</v>
      </c>
      <c r="L440" s="314" t="s">
        <v>96</v>
      </c>
      <c r="M440" s="153">
        <f t="shared" si="34"/>
        <v>6400</v>
      </c>
      <c r="N440" s="315" t="s">
        <v>92</v>
      </c>
      <c r="O440" s="154">
        <f t="shared" si="31"/>
        <v>1</v>
      </c>
      <c r="Q440" s="155" t="str">
        <f t="shared" si="32"/>
        <v>Maatschappelijke Zorg 23181 (Persoonlijk begeleider specifieke doelgroepen)</v>
      </c>
    </row>
    <row r="441" spans="1:17" s="155" customFormat="1" ht="20.100000000000001" customHeight="1">
      <c r="A441" s="155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825</v>
      </c>
      <c r="F441" s="151">
        <v>25479</v>
      </c>
      <c r="G441" s="151"/>
      <c r="H441" s="151" t="s">
        <v>821</v>
      </c>
      <c r="I441" s="151" t="s">
        <v>831</v>
      </c>
      <c r="J441" s="151">
        <v>4</v>
      </c>
      <c r="K441" s="152">
        <v>1.1000000000000001</v>
      </c>
      <c r="L441" s="314" t="s">
        <v>96</v>
      </c>
      <c r="M441" s="153">
        <f t="shared" si="34"/>
        <v>6400</v>
      </c>
      <c r="N441" s="315" t="s">
        <v>92</v>
      </c>
      <c r="O441" s="154">
        <f t="shared" si="31"/>
        <v>1</v>
      </c>
      <c r="Q441" s="155" t="str">
        <f t="shared" si="32"/>
        <v>Maatschappelijke Zorg 23181 (Thuisbegeleider)</v>
      </c>
    </row>
    <row r="442" spans="1:17" s="155" customFormat="1" ht="20.100000000000001" customHeight="1">
      <c r="A442" s="155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832</v>
      </c>
      <c r="F442" s="151">
        <v>25480</v>
      </c>
      <c r="G442" s="151"/>
      <c r="H442" s="151" t="s">
        <v>821</v>
      </c>
      <c r="I442" s="151" t="s">
        <v>832</v>
      </c>
      <c r="J442" s="151">
        <v>4</v>
      </c>
      <c r="K442" s="152">
        <v>1.5</v>
      </c>
      <c r="L442" s="314" t="s">
        <v>96</v>
      </c>
      <c r="M442" s="153">
        <f t="shared" si="34"/>
        <v>6400</v>
      </c>
      <c r="N442" s="315" t="s">
        <v>92</v>
      </c>
      <c r="O442" s="154">
        <f t="shared" si="31"/>
        <v>1</v>
      </c>
      <c r="Q442" s="155" t="str">
        <f t="shared" si="32"/>
        <v>Mbo-Verpleegkundige 23182 (Mbo-Verpleegkundige)</v>
      </c>
    </row>
    <row r="443" spans="1:17" s="155" customFormat="1" ht="20.100000000000001" customHeight="1">
      <c r="A443" s="155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833</v>
      </c>
      <c r="F443" s="151">
        <v>25484</v>
      </c>
      <c r="G443" s="151"/>
      <c r="H443" s="151" t="s">
        <v>821</v>
      </c>
      <c r="I443" s="151" t="s">
        <v>834</v>
      </c>
      <c r="J443" s="151">
        <v>4</v>
      </c>
      <c r="K443" s="152">
        <v>1.1000000000000001</v>
      </c>
      <c r="L443" s="314" t="s">
        <v>96</v>
      </c>
      <c r="M443" s="153">
        <f t="shared" si="34"/>
        <v>6400</v>
      </c>
      <c r="N443" s="315" t="s">
        <v>92</v>
      </c>
      <c r="O443" s="154">
        <f t="shared" si="31"/>
        <v>1</v>
      </c>
      <c r="Q443" s="155" t="str">
        <f t="shared" si="32"/>
        <v>Pedagogisch Werk 23183 (Gespecialiseerd pedagogisch medewerker)</v>
      </c>
    </row>
    <row r="444" spans="1:17" s="155" customFormat="1" ht="20.100000000000001" customHeight="1">
      <c r="A444" s="155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833</v>
      </c>
      <c r="F444" s="151">
        <v>25485</v>
      </c>
      <c r="G444" s="151"/>
      <c r="H444" s="151" t="s">
        <v>821</v>
      </c>
      <c r="I444" s="151" t="s">
        <v>835</v>
      </c>
      <c r="J444" s="151">
        <v>4</v>
      </c>
      <c r="K444" s="152">
        <v>1.1000000000000001</v>
      </c>
      <c r="L444" s="314" t="s">
        <v>96</v>
      </c>
      <c r="M444" s="153">
        <f t="shared" si="34"/>
        <v>6400</v>
      </c>
      <c r="N444" s="315" t="s">
        <v>92</v>
      </c>
      <c r="O444" s="154">
        <f t="shared" si="31"/>
        <v>1</v>
      </c>
      <c r="Q444" s="155" t="str">
        <f t="shared" si="32"/>
        <v>Pedagogisch Werk 23183 (Onderwijsassistent)</v>
      </c>
    </row>
    <row r="445" spans="1:17" s="155" customFormat="1" ht="20.100000000000001" customHeight="1">
      <c r="A445" s="155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833</v>
      </c>
      <c r="F445" s="151">
        <v>25486</v>
      </c>
      <c r="G445" s="151"/>
      <c r="H445" s="151" t="s">
        <v>821</v>
      </c>
      <c r="I445" s="151" t="s">
        <v>836</v>
      </c>
      <c r="J445" s="151">
        <v>3</v>
      </c>
      <c r="K445" s="152">
        <v>1.1000000000000001</v>
      </c>
      <c r="L445" s="314" t="s">
        <v>94</v>
      </c>
      <c r="M445" s="153">
        <f t="shared" si="34"/>
        <v>4800</v>
      </c>
      <c r="N445" s="315" t="s">
        <v>92</v>
      </c>
      <c r="O445" s="154">
        <f t="shared" si="31"/>
        <v>1</v>
      </c>
      <c r="Q445" s="155" t="str">
        <f t="shared" si="32"/>
        <v>Pedagogisch Werk 23183 (Pedagogisch medewerker kinderopvang)</v>
      </c>
    </row>
    <row r="446" spans="1:17" s="155" customFormat="1" ht="20.100000000000001" customHeight="1">
      <c r="A446" s="155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837</v>
      </c>
      <c r="F446" s="151">
        <v>25487</v>
      </c>
      <c r="G446" s="151"/>
      <c r="H446" s="151" t="s">
        <v>821</v>
      </c>
      <c r="I446" s="151" t="s">
        <v>837</v>
      </c>
      <c r="J446" s="151">
        <v>4</v>
      </c>
      <c r="K446" s="152">
        <v>1.1000000000000001</v>
      </c>
      <c r="L446" s="314" t="s">
        <v>448</v>
      </c>
      <c r="M446" s="153">
        <f t="shared" si="34"/>
        <v>6400</v>
      </c>
      <c r="N446" s="315" t="s">
        <v>210</v>
      </c>
      <c r="O446" s="154">
        <f t="shared" si="31"/>
        <v>1</v>
      </c>
      <c r="Q446" s="155" t="str">
        <f t="shared" si="32"/>
        <v>Praktijkopleider 23184 (Praktijkopleider)</v>
      </c>
    </row>
    <row r="447" spans="1:17" s="155" customFormat="1" ht="20.100000000000001" customHeight="1">
      <c r="A447" s="155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838</v>
      </c>
      <c r="F447" s="151">
        <v>25488</v>
      </c>
      <c r="G447" s="151"/>
      <c r="H447" s="151" t="s">
        <v>821</v>
      </c>
      <c r="I447" s="151" t="s">
        <v>839</v>
      </c>
      <c r="J447" s="151">
        <v>4</v>
      </c>
      <c r="K447" s="152">
        <v>1.1000000000000001</v>
      </c>
      <c r="L447" s="314" t="s">
        <v>96</v>
      </c>
      <c r="M447" s="153">
        <f t="shared" si="34"/>
        <v>6400</v>
      </c>
      <c r="N447" s="315" t="s">
        <v>92</v>
      </c>
      <c r="O447" s="154">
        <f t="shared" si="31"/>
        <v>1</v>
      </c>
      <c r="Q447" s="155" t="str">
        <f t="shared" si="32"/>
        <v>Sociaal werk 23185 (Sociaal-cultureel werker)</v>
      </c>
    </row>
    <row r="448" spans="1:17" s="155" customFormat="1" ht="20.100000000000001" customHeight="1">
      <c r="A448" s="155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838</v>
      </c>
      <c r="F448" s="151">
        <v>25489</v>
      </c>
      <c r="G448" s="151"/>
      <c r="H448" s="151" t="s">
        <v>821</v>
      </c>
      <c r="I448" s="151" t="s">
        <v>840</v>
      </c>
      <c r="J448" s="151">
        <v>4</v>
      </c>
      <c r="K448" s="152">
        <v>1.1000000000000001</v>
      </c>
      <c r="L448" s="314" t="s">
        <v>96</v>
      </c>
      <c r="M448" s="153">
        <f t="shared" si="34"/>
        <v>6400</v>
      </c>
      <c r="N448" s="315" t="s">
        <v>92</v>
      </c>
      <c r="O448" s="154">
        <f t="shared" si="31"/>
        <v>1</v>
      </c>
      <c r="Q448" s="155" t="str">
        <f t="shared" si="32"/>
        <v>Sociaal werk 23185 (Sociaal-maatschappelijk dienstverlener)</v>
      </c>
    </row>
    <row r="449" spans="1:17" s="155" customFormat="1" ht="20.100000000000001" customHeight="1">
      <c r="A449" s="155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841</v>
      </c>
      <c r="F449" s="151">
        <v>25490</v>
      </c>
      <c r="G449" s="151"/>
      <c r="H449" s="151" t="s">
        <v>821</v>
      </c>
      <c r="I449" s="151" t="s">
        <v>841</v>
      </c>
      <c r="J449" s="151">
        <v>4</v>
      </c>
      <c r="K449" s="152">
        <v>1.5</v>
      </c>
      <c r="L449" s="314" t="s">
        <v>96</v>
      </c>
      <c r="M449" s="153">
        <f t="shared" si="34"/>
        <v>6400</v>
      </c>
      <c r="N449" s="315" t="s">
        <v>92</v>
      </c>
      <c r="O449" s="154">
        <f t="shared" si="31"/>
        <v>1</v>
      </c>
      <c r="Q449" s="155" t="str">
        <f t="shared" si="32"/>
        <v>Tandartsassistent 23186 (Tandartsassistent)</v>
      </c>
    </row>
    <row r="450" spans="1:17" s="155" customFormat="1" ht="20.100000000000001" customHeight="1">
      <c r="A450" s="155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842</v>
      </c>
      <c r="F450" s="151">
        <v>25491</v>
      </c>
      <c r="G450" s="151"/>
      <c r="H450" s="151" t="s">
        <v>821</v>
      </c>
      <c r="I450" s="151" t="s">
        <v>842</v>
      </c>
      <c r="J450" s="151">
        <v>3</v>
      </c>
      <c r="K450" s="152">
        <v>1.5</v>
      </c>
      <c r="L450" s="314" t="s">
        <v>94</v>
      </c>
      <c r="M450" s="153">
        <f t="shared" si="34"/>
        <v>4800</v>
      </c>
      <c r="N450" s="315" t="s">
        <v>92</v>
      </c>
      <c r="O450" s="154">
        <f t="shared" si="31"/>
        <v>1</v>
      </c>
      <c r="Q450" s="155" t="str">
        <f t="shared" si="32"/>
        <v>Verzorgende IG 23187 (Verzorgende IG)</v>
      </c>
    </row>
    <row r="451" spans="1:17" s="155" customFormat="1" ht="20.100000000000001" customHeight="1">
      <c r="A451" s="155">
        <f t="shared" ref="A451:A497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822</v>
      </c>
      <c r="F451" s="151">
        <v>25495</v>
      </c>
      <c r="G451" s="151"/>
      <c r="H451" s="151" t="s">
        <v>821</v>
      </c>
      <c r="I451" s="151" t="s">
        <v>843</v>
      </c>
      <c r="J451" s="151">
        <v>4</v>
      </c>
      <c r="K451" s="152">
        <v>1.4</v>
      </c>
      <c r="L451" s="314" t="s">
        <v>96</v>
      </c>
      <c r="M451" s="153">
        <f t="shared" si="34"/>
        <v>6400</v>
      </c>
      <c r="N451" s="315" t="s">
        <v>92</v>
      </c>
      <c r="O451" s="154">
        <f t="shared" ref="O451:O497" si="36">COUNTIF($F$3:$F$505,F451)</f>
        <v>1</v>
      </c>
      <c r="Q451" s="155" t="str">
        <f t="shared" ref="Q451:Q497" si="37">CONCATENATE(E451," ", C451," ","(",I451,")")</f>
        <v>Artiesten 23179 (Danser)</v>
      </c>
    </row>
    <row r="452" spans="1:17" s="155" customFormat="1" ht="20.100000000000001" customHeight="1">
      <c r="A452" s="155">
        <f t="shared" si="35"/>
        <v>25496</v>
      </c>
      <c r="B452" s="148" t="str">
        <f t="shared" ref="B452:B497" si="38">MID(H452,LEN(H452)-5,5)</f>
        <v xml:space="preserve"> 7914</v>
      </c>
      <c r="C452" s="149">
        <v>23179</v>
      </c>
      <c r="D452" s="150"/>
      <c r="E452" s="151" t="s">
        <v>822</v>
      </c>
      <c r="F452" s="151">
        <v>25496</v>
      </c>
      <c r="G452" s="151"/>
      <c r="H452" s="151" t="s">
        <v>821</v>
      </c>
      <c r="I452" s="151" t="s">
        <v>844</v>
      </c>
      <c r="J452" s="151">
        <v>4</v>
      </c>
      <c r="K452" s="152">
        <v>1.4</v>
      </c>
      <c r="L452" s="314" t="s">
        <v>96</v>
      </c>
      <c r="M452" s="153">
        <f t="shared" ref="M452:M497" si="39">J452*1600</f>
        <v>6400</v>
      </c>
      <c r="N452" s="315" t="s">
        <v>92</v>
      </c>
      <c r="O452" s="154">
        <f t="shared" si="36"/>
        <v>1</v>
      </c>
      <c r="Q452" s="155" t="str">
        <f t="shared" si="37"/>
        <v>Artiesten 23179 (Musicalperformer)</v>
      </c>
    </row>
    <row r="453" spans="1:17" s="155" customFormat="1" ht="20.100000000000001" customHeight="1">
      <c r="A453" s="155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822</v>
      </c>
      <c r="F453" s="151">
        <v>25497</v>
      </c>
      <c r="G453" s="151"/>
      <c r="H453" s="151" t="s">
        <v>821</v>
      </c>
      <c r="I453" s="151" t="s">
        <v>845</v>
      </c>
      <c r="J453" s="151">
        <v>4</v>
      </c>
      <c r="K453" s="152">
        <v>1.4</v>
      </c>
      <c r="L453" s="314" t="s">
        <v>96</v>
      </c>
      <c r="M453" s="153">
        <f t="shared" si="39"/>
        <v>6400</v>
      </c>
      <c r="N453" s="315" t="s">
        <v>92</v>
      </c>
      <c r="O453" s="154">
        <f t="shared" si="36"/>
        <v>1</v>
      </c>
      <c r="Q453" s="155" t="str">
        <f t="shared" si="37"/>
        <v>Artiesten 23179 (Muzikant)</v>
      </c>
    </row>
    <row r="454" spans="1:17" s="155" customFormat="1" ht="20.100000000000001" customHeight="1">
      <c r="A454" s="155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846</v>
      </c>
      <c r="F454" s="151">
        <v>25498</v>
      </c>
      <c r="G454" s="151"/>
      <c r="H454" s="151" t="s">
        <v>821</v>
      </c>
      <c r="I454" s="151" t="s">
        <v>847</v>
      </c>
      <c r="J454" s="151">
        <v>2</v>
      </c>
      <c r="K454" s="152">
        <v>1.1000000000000001</v>
      </c>
      <c r="L454" s="314" t="s">
        <v>91</v>
      </c>
      <c r="M454" s="153">
        <f t="shared" si="39"/>
        <v>3200</v>
      </c>
      <c r="N454" s="315" t="s">
        <v>92</v>
      </c>
      <c r="O454" s="154">
        <f t="shared" si="36"/>
        <v>1</v>
      </c>
      <c r="Q454" s="155" t="str">
        <f t="shared" si="37"/>
        <v>Dienstverlening 23189 (Helpende Zorg en Welzijn)</v>
      </c>
    </row>
    <row r="455" spans="1:17" s="155" customFormat="1" ht="20.100000000000001" customHeight="1">
      <c r="A455" s="155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846</v>
      </c>
      <c r="F455" s="151">
        <v>25499</v>
      </c>
      <c r="G455" s="151"/>
      <c r="H455" s="151" t="s">
        <v>821</v>
      </c>
      <c r="I455" s="151" t="s">
        <v>848</v>
      </c>
      <c r="J455" s="151">
        <v>2</v>
      </c>
      <c r="K455" s="152">
        <v>1.3</v>
      </c>
      <c r="L455" s="314" t="s">
        <v>91</v>
      </c>
      <c r="M455" s="153">
        <f t="shared" si="39"/>
        <v>3200</v>
      </c>
      <c r="N455" s="315" t="s">
        <v>92</v>
      </c>
      <c r="O455" s="154">
        <f t="shared" si="36"/>
        <v>1</v>
      </c>
      <c r="Q455" s="155" t="str">
        <f t="shared" si="37"/>
        <v>Dienstverlening 23189 (Medewerker facilitaire dienstverlening)</v>
      </c>
    </row>
    <row r="456" spans="1:17" s="155" customFormat="1" ht="20.100000000000001" customHeight="1">
      <c r="A456" s="155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846</v>
      </c>
      <c r="F456" s="151">
        <v>25500</v>
      </c>
      <c r="G456" s="151"/>
      <c r="H456" s="151" t="s">
        <v>821</v>
      </c>
      <c r="I456" s="151" t="s">
        <v>849</v>
      </c>
      <c r="J456" s="151">
        <v>2</v>
      </c>
      <c r="K456" s="152">
        <v>1.3</v>
      </c>
      <c r="L456" s="314" t="s">
        <v>91</v>
      </c>
      <c r="M456" s="153">
        <f t="shared" si="39"/>
        <v>3200</v>
      </c>
      <c r="N456" s="315" t="s">
        <v>92</v>
      </c>
      <c r="O456" s="154">
        <f t="shared" si="36"/>
        <v>1</v>
      </c>
      <c r="Q456" s="155" t="str">
        <f t="shared" si="37"/>
        <v>Dienstverlening 23189 (Medewerker sport en recreatie)</v>
      </c>
    </row>
    <row r="457" spans="1:17" s="155" customFormat="1" ht="20.100000000000001" customHeight="1">
      <c r="A457" s="155">
        <f t="shared" si="35"/>
        <v>25501</v>
      </c>
      <c r="B457" s="148" t="str">
        <f t="shared" si="38"/>
        <v xml:space="preserve"> 7915</v>
      </c>
      <c r="C457" s="156">
        <v>23195</v>
      </c>
      <c r="D457" s="157">
        <v>1.1000000000000001</v>
      </c>
      <c r="E457" s="175" t="s">
        <v>142</v>
      </c>
      <c r="F457" s="158">
        <v>25501</v>
      </c>
      <c r="G457" s="158"/>
      <c r="H457" s="158" t="s">
        <v>784</v>
      </c>
      <c r="I457" s="175" t="s">
        <v>850</v>
      </c>
      <c r="J457" s="175">
        <v>3</v>
      </c>
      <c r="K457" s="161">
        <v>1.1000000000000001</v>
      </c>
      <c r="L457" s="320" t="s">
        <v>94</v>
      </c>
      <c r="M457" s="153">
        <f t="shared" si="39"/>
        <v>4800</v>
      </c>
      <c r="N457" s="315" t="s">
        <v>92</v>
      </c>
      <c r="O457" s="154">
        <f t="shared" si="36"/>
        <v>1</v>
      </c>
      <c r="Q457" s="155" t="str">
        <f t="shared" si="37"/>
        <v>Advies en leiding in de verkoop 23195 (Verkoopspecialist groene detailhandel)</v>
      </c>
    </row>
    <row r="458" spans="1:17" s="155" customFormat="1" ht="20.100000000000001" customHeight="1">
      <c r="A458" s="155">
        <f t="shared" si="35"/>
        <v>25502</v>
      </c>
      <c r="B458" s="148" t="str">
        <f t="shared" si="38"/>
        <v xml:space="preserve"> 7915</v>
      </c>
      <c r="C458" s="156">
        <v>23193</v>
      </c>
      <c r="D458" s="157">
        <v>1.1000000000000001</v>
      </c>
      <c r="E458" s="158" t="s">
        <v>450</v>
      </c>
      <c r="F458" s="158">
        <v>25502</v>
      </c>
      <c r="G458" s="158"/>
      <c r="H458" s="158" t="s">
        <v>784</v>
      </c>
      <c r="I458" s="158" t="s">
        <v>451</v>
      </c>
      <c r="J458" s="158">
        <v>4</v>
      </c>
      <c r="K458" s="161">
        <v>1.1000000000000001</v>
      </c>
      <c r="L458" s="320" t="s">
        <v>96</v>
      </c>
      <c r="M458" s="153">
        <f t="shared" si="39"/>
        <v>6400</v>
      </c>
      <c r="N458" s="315" t="s">
        <v>92</v>
      </c>
      <c r="O458" s="154">
        <f t="shared" si="36"/>
        <v>1</v>
      </c>
      <c r="Q458" s="155" t="str">
        <f t="shared" si="37"/>
        <v>Management retail 23193 (Manager retail)</v>
      </c>
    </row>
    <row r="459" spans="1:17" s="155" customFormat="1" ht="20.100000000000001" customHeight="1">
      <c r="A459" s="155">
        <f t="shared" si="35"/>
        <v>25503</v>
      </c>
      <c r="B459" s="148" t="str">
        <f t="shared" si="38"/>
        <v xml:space="preserve"> 7915</v>
      </c>
      <c r="C459" s="156">
        <v>23194</v>
      </c>
      <c r="D459" s="157">
        <v>1.1000000000000001</v>
      </c>
      <c r="E459" s="158" t="s">
        <v>459</v>
      </c>
      <c r="F459" s="158">
        <v>25503</v>
      </c>
      <c r="G459" s="158"/>
      <c r="H459" s="158" t="s">
        <v>784</v>
      </c>
      <c r="I459" s="158" t="s">
        <v>460</v>
      </c>
      <c r="J459" s="158">
        <v>2</v>
      </c>
      <c r="K459" s="161">
        <v>1.1000000000000001</v>
      </c>
      <c r="L459" s="320" t="s">
        <v>91</v>
      </c>
      <c r="M459" s="153">
        <f t="shared" si="39"/>
        <v>3200</v>
      </c>
      <c r="N459" s="315" t="s">
        <v>92</v>
      </c>
      <c r="O459" s="154">
        <f t="shared" si="36"/>
        <v>1</v>
      </c>
      <c r="Q459" s="155" t="str">
        <f t="shared" si="37"/>
        <v>Verkoop 23194 (Verkoper)</v>
      </c>
    </row>
    <row r="460" spans="1:17" s="155" customFormat="1" ht="20.100000000000001" customHeight="1">
      <c r="A460" s="155">
        <f t="shared" si="35"/>
        <v>25504</v>
      </c>
      <c r="B460" s="148" t="str">
        <f t="shared" si="38"/>
        <v xml:space="preserve"> 7900</v>
      </c>
      <c r="C460" s="159">
        <v>23196</v>
      </c>
      <c r="D460" s="150"/>
      <c r="E460" s="151" t="s">
        <v>404</v>
      </c>
      <c r="F460" s="160">
        <v>25504</v>
      </c>
      <c r="G460" s="160"/>
      <c r="H460" s="160" t="s">
        <v>340</v>
      </c>
      <c r="I460" s="151" t="s">
        <v>851</v>
      </c>
      <c r="J460" s="151">
        <v>3</v>
      </c>
      <c r="K460" s="161">
        <v>1.3</v>
      </c>
      <c r="L460" s="314" t="s">
        <v>94</v>
      </c>
      <c r="M460" s="153">
        <f t="shared" si="39"/>
        <v>4800</v>
      </c>
      <c r="N460" s="315" t="s">
        <v>92</v>
      </c>
      <c r="O460" s="154">
        <f t="shared" si="36"/>
        <v>1</v>
      </c>
      <c r="Q460" s="155" t="str">
        <f t="shared" si="37"/>
        <v>Voegen / gevelbehandelen 23196 (Vakman restauratie voegwerk)</v>
      </c>
    </row>
    <row r="461" spans="1:17" s="155" customFormat="1" ht="20.100000000000001" customHeight="1">
      <c r="A461" s="155">
        <f t="shared" si="35"/>
        <v>25505</v>
      </c>
      <c r="B461" s="148" t="str">
        <f t="shared" si="38"/>
        <v xml:space="preserve"> 7900</v>
      </c>
      <c r="C461" s="159">
        <v>23197</v>
      </c>
      <c r="D461" s="161">
        <v>1.3</v>
      </c>
      <c r="E461" s="151" t="s">
        <v>852</v>
      </c>
      <c r="F461" s="160">
        <v>25505</v>
      </c>
      <c r="G461" s="160"/>
      <c r="H461" s="160" t="s">
        <v>340</v>
      </c>
      <c r="I461" s="151" t="s">
        <v>853</v>
      </c>
      <c r="J461" s="151">
        <v>4</v>
      </c>
      <c r="K461" s="161">
        <v>1.3</v>
      </c>
      <c r="L461" s="314" t="s">
        <v>448</v>
      </c>
      <c r="M461" s="153">
        <f t="shared" si="39"/>
        <v>6400</v>
      </c>
      <c r="N461" s="315" t="s">
        <v>92</v>
      </c>
      <c r="O461" s="154">
        <f t="shared" si="36"/>
        <v>1</v>
      </c>
      <c r="Q461" s="155" t="str">
        <f t="shared" si="37"/>
        <v>Restauratievakmanschap in de bouw 23197 (Specialist Restauratie Timmerwerk)</v>
      </c>
    </row>
    <row r="462" spans="1:17" s="155" customFormat="1" ht="20.100000000000001" customHeight="1">
      <c r="A462" s="155">
        <f t="shared" si="35"/>
        <v>25506</v>
      </c>
      <c r="B462" s="148" t="str">
        <f t="shared" si="38"/>
        <v xml:space="preserve"> 7900</v>
      </c>
      <c r="C462" s="159">
        <v>23197</v>
      </c>
      <c r="D462" s="150"/>
      <c r="E462" s="151" t="s">
        <v>852</v>
      </c>
      <c r="F462" s="160">
        <v>25506</v>
      </c>
      <c r="G462" s="160"/>
      <c r="H462" s="160" t="s">
        <v>340</v>
      </c>
      <c r="I462" s="151" t="s">
        <v>854</v>
      </c>
      <c r="J462" s="151">
        <v>4</v>
      </c>
      <c r="K462" s="161">
        <v>1.3</v>
      </c>
      <c r="L462" s="314" t="s">
        <v>448</v>
      </c>
      <c r="M462" s="153">
        <f t="shared" si="39"/>
        <v>6400</v>
      </c>
      <c r="N462" s="315" t="s">
        <v>92</v>
      </c>
      <c r="O462" s="154">
        <f t="shared" si="36"/>
        <v>1</v>
      </c>
      <c r="Q462" s="155" t="str">
        <f t="shared" si="37"/>
        <v>Restauratievakmanschap in de bouw 23197 (Specialist Restauratie Metselwerk)</v>
      </c>
    </row>
    <row r="463" spans="1:17" s="155" customFormat="1" ht="20.100000000000001" customHeight="1">
      <c r="A463" s="155">
        <f t="shared" si="35"/>
        <v>25507</v>
      </c>
      <c r="B463" s="148" t="str">
        <f t="shared" si="38"/>
        <v xml:space="preserve"> 7902</v>
      </c>
      <c r="C463" s="159">
        <v>23198</v>
      </c>
      <c r="D463" s="150"/>
      <c r="E463" s="151" t="s">
        <v>633</v>
      </c>
      <c r="F463" s="160">
        <v>25507</v>
      </c>
      <c r="G463" s="160"/>
      <c r="H463" s="160" t="s">
        <v>589</v>
      </c>
      <c r="I463" s="151" t="s">
        <v>855</v>
      </c>
      <c r="J463" s="151">
        <v>4</v>
      </c>
      <c r="K463" s="161">
        <v>1.3</v>
      </c>
      <c r="L463" s="314" t="s">
        <v>94</v>
      </c>
      <c r="M463" s="153">
        <f t="shared" si="39"/>
        <v>6400</v>
      </c>
      <c r="N463" s="315" t="s">
        <v>92</v>
      </c>
      <c r="O463" s="154">
        <f t="shared" si="36"/>
        <v>1</v>
      </c>
      <c r="Q463" s="155" t="str">
        <f t="shared" si="37"/>
        <v>Precisietechniek 23198 (Verspaningstechnoloog)</v>
      </c>
    </row>
    <row r="464" spans="1:17" s="155" customFormat="1" ht="20.100000000000001" customHeight="1">
      <c r="A464" s="155">
        <f t="shared" si="35"/>
        <v>25508</v>
      </c>
      <c r="B464" s="148" t="str">
        <f t="shared" si="38"/>
        <v xml:space="preserve"> 7903</v>
      </c>
      <c r="C464" s="159">
        <v>23199</v>
      </c>
      <c r="D464" s="157">
        <v>1.8</v>
      </c>
      <c r="E464" s="173" t="s">
        <v>856</v>
      </c>
      <c r="F464" s="160">
        <v>25508</v>
      </c>
      <c r="G464" s="160"/>
      <c r="H464" s="160" t="s">
        <v>290</v>
      </c>
      <c r="I464" s="173" t="s">
        <v>857</v>
      </c>
      <c r="J464" s="151">
        <v>3</v>
      </c>
      <c r="K464" s="161">
        <v>1.8</v>
      </c>
      <c r="L464" s="314" t="s">
        <v>94</v>
      </c>
      <c r="M464" s="153">
        <f t="shared" si="39"/>
        <v>4800</v>
      </c>
      <c r="N464" s="315" t="s">
        <v>92</v>
      </c>
      <c r="O464" s="154">
        <f t="shared" si="36"/>
        <v>1</v>
      </c>
      <c r="Q464" s="155" t="str">
        <f t="shared" si="37"/>
        <v>Vormen maken 23199 (Vormenmaker)</v>
      </c>
    </row>
    <row r="465" spans="1:17" s="155" customFormat="1" ht="20.100000000000001" customHeight="1">
      <c r="A465" s="155">
        <f t="shared" si="35"/>
        <v>25509</v>
      </c>
      <c r="B465" s="148" t="str">
        <f t="shared" si="38"/>
        <v xml:space="preserve"> 7907</v>
      </c>
      <c r="C465" s="172">
        <v>23211</v>
      </c>
      <c r="D465" s="150">
        <v>1.8</v>
      </c>
      <c r="E465" s="173" t="s">
        <v>858</v>
      </c>
      <c r="F465" s="174">
        <v>25509</v>
      </c>
      <c r="G465" s="174"/>
      <c r="H465" s="174" t="s">
        <v>704</v>
      </c>
      <c r="I465" s="173" t="s">
        <v>859</v>
      </c>
      <c r="J465" s="173">
        <v>2</v>
      </c>
      <c r="K465" s="152">
        <v>1.8</v>
      </c>
      <c r="L465" s="314" t="s">
        <v>91</v>
      </c>
      <c r="M465" s="153">
        <f t="shared" si="39"/>
        <v>3200</v>
      </c>
      <c r="N465" s="315" t="s">
        <v>92</v>
      </c>
      <c r="O465" s="154">
        <f t="shared" si="36"/>
        <v>1</v>
      </c>
      <c r="Q465" s="155" t="str">
        <f t="shared" si="37"/>
        <v>Binnenvaart 23211 (Matroos binnenvaart)</v>
      </c>
    </row>
    <row r="466" spans="1:17" s="155" customFormat="1" ht="20.100000000000001" customHeight="1">
      <c r="A466" s="155">
        <f t="shared" si="35"/>
        <v>25510</v>
      </c>
      <c r="B466" s="148" t="str">
        <f t="shared" si="38"/>
        <v xml:space="preserve"> 7907</v>
      </c>
      <c r="C466" s="172">
        <v>23211</v>
      </c>
      <c r="D466" s="150"/>
      <c r="E466" s="173" t="s">
        <v>858</v>
      </c>
      <c r="F466" s="174">
        <v>25510</v>
      </c>
      <c r="G466" s="174"/>
      <c r="H466" s="174" t="s">
        <v>704</v>
      </c>
      <c r="I466" s="173" t="s">
        <v>860</v>
      </c>
      <c r="J466" s="173">
        <v>3</v>
      </c>
      <c r="K466" s="152">
        <v>1.8</v>
      </c>
      <c r="L466" s="314" t="s">
        <v>94</v>
      </c>
      <c r="M466" s="153">
        <f t="shared" si="39"/>
        <v>4800</v>
      </c>
      <c r="N466" s="315" t="s">
        <v>92</v>
      </c>
      <c r="O466" s="154">
        <f t="shared" si="36"/>
        <v>1</v>
      </c>
      <c r="Q466" s="155" t="str">
        <f t="shared" si="37"/>
        <v>Binnenvaart 23211 (Schipper binnenvaart)</v>
      </c>
    </row>
    <row r="467" spans="1:17" s="155" customFormat="1" ht="20.100000000000001" customHeight="1">
      <c r="A467" s="155">
        <f t="shared" si="35"/>
        <v>25511</v>
      </c>
      <c r="B467" s="148" t="str">
        <f t="shared" si="38"/>
        <v xml:space="preserve"> 7907</v>
      </c>
      <c r="C467" s="172">
        <v>23211</v>
      </c>
      <c r="D467" s="150"/>
      <c r="E467" s="173" t="s">
        <v>858</v>
      </c>
      <c r="F467" s="174">
        <v>25511</v>
      </c>
      <c r="G467" s="174"/>
      <c r="H467" s="174" t="s">
        <v>704</v>
      </c>
      <c r="I467" s="173" t="s">
        <v>861</v>
      </c>
      <c r="J467" s="173">
        <v>4</v>
      </c>
      <c r="K467" s="152">
        <v>1.8</v>
      </c>
      <c r="L467" s="314" t="s">
        <v>96</v>
      </c>
      <c r="M467" s="153">
        <f t="shared" si="39"/>
        <v>6400</v>
      </c>
      <c r="N467" s="315" t="s">
        <v>92</v>
      </c>
      <c r="O467" s="154">
        <f t="shared" si="36"/>
        <v>1</v>
      </c>
      <c r="Q467" s="155" t="str">
        <f t="shared" si="37"/>
        <v>Binnenvaart 23211 (Kapitein binnenvaart)</v>
      </c>
    </row>
    <row r="468" spans="1:17" s="155" customFormat="1" ht="20.100000000000001" customHeight="1">
      <c r="A468" s="155">
        <f t="shared" si="35"/>
        <v>25512</v>
      </c>
      <c r="B468" s="148" t="str">
        <f t="shared" si="38"/>
        <v xml:space="preserve"> 7907</v>
      </c>
      <c r="C468" s="172">
        <v>23201</v>
      </c>
      <c r="D468" s="150">
        <v>1.8</v>
      </c>
      <c r="E468" s="173" t="s">
        <v>862</v>
      </c>
      <c r="F468" s="174">
        <v>25512</v>
      </c>
      <c r="G468" s="174"/>
      <c r="H468" s="174" t="s">
        <v>704</v>
      </c>
      <c r="I468" s="173" t="s">
        <v>863</v>
      </c>
      <c r="J468" s="173">
        <v>3</v>
      </c>
      <c r="K468" s="152">
        <v>1.8</v>
      </c>
      <c r="L468" s="314" t="s">
        <v>94</v>
      </c>
      <c r="M468" s="153">
        <f t="shared" si="39"/>
        <v>4800</v>
      </c>
      <c r="N468" s="315" t="s">
        <v>92</v>
      </c>
      <c r="O468" s="154">
        <f t="shared" si="36"/>
        <v>1</v>
      </c>
      <c r="Q468" s="155" t="str">
        <f t="shared" si="37"/>
        <v>Bootmannen 23201 (Bootman)</v>
      </c>
    </row>
    <row r="469" spans="1:17" s="155" customFormat="1" ht="20.100000000000001" customHeight="1">
      <c r="A469" s="155">
        <f t="shared" si="35"/>
        <v>25513</v>
      </c>
      <c r="B469" s="148" t="str">
        <f t="shared" si="38"/>
        <v xml:space="preserve"> 7907</v>
      </c>
      <c r="C469" s="191">
        <v>23202</v>
      </c>
      <c r="D469" s="150">
        <v>1.8</v>
      </c>
      <c r="E469" s="173" t="s">
        <v>864</v>
      </c>
      <c r="F469" s="174">
        <v>25513</v>
      </c>
      <c r="G469" s="174"/>
      <c r="H469" s="174" t="s">
        <v>704</v>
      </c>
      <c r="I469" s="173" t="s">
        <v>865</v>
      </c>
      <c r="J469" s="173">
        <v>3</v>
      </c>
      <c r="K469" s="152">
        <v>1.8</v>
      </c>
      <c r="L469" s="314" t="s">
        <v>94</v>
      </c>
      <c r="M469" s="153">
        <f t="shared" si="39"/>
        <v>4800</v>
      </c>
      <c r="N469" s="315" t="s">
        <v>92</v>
      </c>
      <c r="O469" s="154">
        <f t="shared" si="36"/>
        <v>1</v>
      </c>
      <c r="Q469" s="155" t="str">
        <f t="shared" si="37"/>
        <v>Koopvaardij 23202 (Stuurman-werktuigkundige kleine schepen)</v>
      </c>
    </row>
    <row r="470" spans="1:17" s="155" customFormat="1" ht="20.100000000000001" customHeight="1">
      <c r="A470" s="155">
        <f t="shared" si="35"/>
        <v>25514</v>
      </c>
      <c r="B470" s="148" t="str">
        <f t="shared" si="38"/>
        <v xml:space="preserve"> 7907</v>
      </c>
      <c r="C470" s="191">
        <v>23202</v>
      </c>
      <c r="D470" s="150"/>
      <c r="E470" s="173" t="s">
        <v>864</v>
      </c>
      <c r="F470" s="174">
        <v>25514</v>
      </c>
      <c r="G470" s="174"/>
      <c r="H470" s="174" t="s">
        <v>704</v>
      </c>
      <c r="I470" s="173" t="s">
        <v>866</v>
      </c>
      <c r="J470" s="173">
        <v>3</v>
      </c>
      <c r="K470" s="152">
        <v>1.8</v>
      </c>
      <c r="L470" s="314" t="s">
        <v>94</v>
      </c>
      <c r="M470" s="153">
        <f t="shared" si="39"/>
        <v>4800</v>
      </c>
      <c r="N470" s="315" t="s">
        <v>92</v>
      </c>
      <c r="O470" s="154">
        <f t="shared" si="36"/>
        <v>1</v>
      </c>
      <c r="Q470" s="155" t="str">
        <f t="shared" si="37"/>
        <v>Koopvaardij 23202 (Stuurman kleine schepen)</v>
      </c>
    </row>
    <row r="471" spans="1:17" s="155" customFormat="1" ht="20.100000000000001" customHeight="1">
      <c r="A471" s="155">
        <f t="shared" si="35"/>
        <v>25515</v>
      </c>
      <c r="B471" s="148" t="str">
        <f t="shared" si="38"/>
        <v xml:space="preserve"> 7907</v>
      </c>
      <c r="C471" s="191">
        <v>23202</v>
      </c>
      <c r="D471" s="150"/>
      <c r="E471" s="173" t="s">
        <v>864</v>
      </c>
      <c r="F471" s="174">
        <v>25515</v>
      </c>
      <c r="G471" s="174"/>
      <c r="H471" s="174" t="s">
        <v>704</v>
      </c>
      <c r="I471" s="173" t="s">
        <v>867</v>
      </c>
      <c r="J471" s="173">
        <v>3</v>
      </c>
      <c r="K471" s="152">
        <v>1.8</v>
      </c>
      <c r="L471" s="314" t="s">
        <v>94</v>
      </c>
      <c r="M471" s="153">
        <f t="shared" si="39"/>
        <v>4800</v>
      </c>
      <c r="N471" s="315" t="s">
        <v>92</v>
      </c>
      <c r="O471" s="154">
        <f t="shared" si="36"/>
        <v>1</v>
      </c>
      <c r="Q471" s="155" t="str">
        <f t="shared" si="37"/>
        <v>Koopvaardij 23202 (Scheepswerktuigkundige kleine schepen)</v>
      </c>
    </row>
    <row r="472" spans="1:17" s="155" customFormat="1" ht="20.100000000000001" customHeight="1">
      <c r="A472" s="155">
        <f t="shared" si="35"/>
        <v>25516</v>
      </c>
      <c r="B472" s="148" t="str">
        <f t="shared" si="38"/>
        <v xml:space="preserve"> 7907</v>
      </c>
      <c r="C472" s="191">
        <v>23202</v>
      </c>
      <c r="D472" s="150"/>
      <c r="E472" s="173" t="s">
        <v>864</v>
      </c>
      <c r="F472" s="174">
        <v>25516</v>
      </c>
      <c r="G472" s="174"/>
      <c r="H472" s="174" t="s">
        <v>704</v>
      </c>
      <c r="I472" s="173" t="s">
        <v>868</v>
      </c>
      <c r="J472" s="173">
        <v>4</v>
      </c>
      <c r="K472" s="152">
        <v>1.8</v>
      </c>
      <c r="L472" s="314" t="s">
        <v>96</v>
      </c>
      <c r="M472" s="153">
        <f t="shared" si="39"/>
        <v>6400</v>
      </c>
      <c r="N472" s="315" t="s">
        <v>92</v>
      </c>
      <c r="O472" s="154">
        <f t="shared" si="36"/>
        <v>1</v>
      </c>
      <c r="Q472" s="155" t="str">
        <f t="shared" si="37"/>
        <v>Koopvaardij 23202 (Maritiem officier alle schepen)</v>
      </c>
    </row>
    <row r="473" spans="1:17" s="155" customFormat="1" ht="20.100000000000001" customHeight="1">
      <c r="A473" s="155">
        <f t="shared" si="35"/>
        <v>25517</v>
      </c>
      <c r="B473" s="148" t="str">
        <f t="shared" si="38"/>
        <v xml:space="preserve"> 7907</v>
      </c>
      <c r="C473" s="191">
        <v>23202</v>
      </c>
      <c r="D473" s="150"/>
      <c r="E473" s="173" t="s">
        <v>864</v>
      </c>
      <c r="F473" s="174">
        <v>25517</v>
      </c>
      <c r="G473" s="174"/>
      <c r="H473" s="174" t="s">
        <v>704</v>
      </c>
      <c r="I473" s="173" t="s">
        <v>869</v>
      </c>
      <c r="J473" s="173">
        <v>4</v>
      </c>
      <c r="K473" s="152">
        <v>1.8</v>
      </c>
      <c r="L473" s="314" t="s">
        <v>96</v>
      </c>
      <c r="M473" s="153">
        <f t="shared" si="39"/>
        <v>6400</v>
      </c>
      <c r="N473" s="315" t="s">
        <v>92</v>
      </c>
      <c r="O473" s="154">
        <f t="shared" si="36"/>
        <v>1</v>
      </c>
      <c r="Q473" s="155" t="str">
        <f t="shared" si="37"/>
        <v>Koopvaardij 23202 (Stuurman alle schepen)</v>
      </c>
    </row>
    <row r="474" spans="1:17" s="155" customFormat="1" ht="20.100000000000001" customHeight="1">
      <c r="A474" s="155">
        <f t="shared" si="35"/>
        <v>25518</v>
      </c>
      <c r="B474" s="148" t="str">
        <f t="shared" si="38"/>
        <v xml:space="preserve"> 7907</v>
      </c>
      <c r="C474" s="191">
        <v>23202</v>
      </c>
      <c r="D474" s="150"/>
      <c r="E474" s="173" t="s">
        <v>864</v>
      </c>
      <c r="F474" s="174">
        <v>25518</v>
      </c>
      <c r="G474" s="174"/>
      <c r="H474" s="174" t="s">
        <v>704</v>
      </c>
      <c r="I474" s="173" t="s">
        <v>870</v>
      </c>
      <c r="J474" s="173">
        <v>4</v>
      </c>
      <c r="K474" s="152">
        <v>1.8</v>
      </c>
      <c r="L474" s="314" t="s">
        <v>96</v>
      </c>
      <c r="M474" s="153">
        <f t="shared" si="39"/>
        <v>6400</v>
      </c>
      <c r="N474" s="315" t="s">
        <v>92</v>
      </c>
      <c r="O474" s="154">
        <f t="shared" si="36"/>
        <v>1</v>
      </c>
      <c r="Q474" s="155" t="str">
        <f t="shared" si="37"/>
        <v>Koopvaardij 23202 (Scheepswerktuigkundige alle schepen)</v>
      </c>
    </row>
    <row r="475" spans="1:17" s="155" customFormat="1" ht="20.100000000000001" customHeight="1">
      <c r="A475" s="155">
        <f t="shared" si="35"/>
        <v>25519</v>
      </c>
      <c r="B475" s="148" t="str">
        <f t="shared" si="38"/>
        <v xml:space="preserve"> 7907</v>
      </c>
      <c r="C475" s="191">
        <v>23203</v>
      </c>
      <c r="D475" s="150">
        <v>1.8</v>
      </c>
      <c r="E475" s="173" t="s">
        <v>871</v>
      </c>
      <c r="F475" s="174">
        <v>25519</v>
      </c>
      <c r="G475" s="174"/>
      <c r="H475" s="174" t="s">
        <v>704</v>
      </c>
      <c r="I475" s="173" t="s">
        <v>872</v>
      </c>
      <c r="J475" s="173">
        <v>2</v>
      </c>
      <c r="K475" s="152">
        <v>1.8</v>
      </c>
      <c r="L475" s="314" t="s">
        <v>91</v>
      </c>
      <c r="M475" s="153">
        <f t="shared" si="39"/>
        <v>3200</v>
      </c>
      <c r="N475" s="315" t="s">
        <v>92</v>
      </c>
      <c r="O475" s="154">
        <f t="shared" si="36"/>
        <v>1</v>
      </c>
      <c r="Q475" s="155" t="str">
        <f t="shared" si="37"/>
        <v>Koopvaardij SMBW 23203 (Schipper-machinist beperkt werkgebied)</v>
      </c>
    </row>
    <row r="476" spans="1:17" s="155" customFormat="1" ht="20.100000000000001" customHeight="1">
      <c r="A476" s="155">
        <f t="shared" si="35"/>
        <v>25520</v>
      </c>
      <c r="B476" s="148" t="str">
        <f t="shared" si="38"/>
        <v xml:space="preserve"> 7907</v>
      </c>
      <c r="C476" s="191">
        <v>23204</v>
      </c>
      <c r="D476" s="150">
        <v>1.8</v>
      </c>
      <c r="E476" s="173" t="s">
        <v>873</v>
      </c>
      <c r="F476" s="174">
        <v>25520</v>
      </c>
      <c r="G476" s="174"/>
      <c r="H476" s="174" t="s">
        <v>704</v>
      </c>
      <c r="I476" s="173" t="s">
        <v>874</v>
      </c>
      <c r="J476" s="173">
        <v>4</v>
      </c>
      <c r="K476" s="152">
        <v>1.8</v>
      </c>
      <c r="L476" s="314" t="s">
        <v>96</v>
      </c>
      <c r="M476" s="153">
        <f t="shared" si="39"/>
        <v>6400</v>
      </c>
      <c r="N476" s="315" t="s">
        <v>92</v>
      </c>
      <c r="O476" s="154">
        <f t="shared" si="36"/>
        <v>1</v>
      </c>
      <c r="Q476" s="155" t="str">
        <f t="shared" si="37"/>
        <v>Maritieme Waterbouw 23204 (Stuurman waterbouw)</v>
      </c>
    </row>
    <row r="477" spans="1:17" s="155" customFormat="1" ht="20.100000000000001" customHeight="1">
      <c r="A477" s="155">
        <f t="shared" si="35"/>
        <v>25521</v>
      </c>
      <c r="B477" s="148" t="str">
        <f t="shared" si="38"/>
        <v xml:space="preserve"> 7907</v>
      </c>
      <c r="C477" s="191">
        <v>23204</v>
      </c>
      <c r="D477" s="150"/>
      <c r="E477" s="173" t="s">
        <v>873</v>
      </c>
      <c r="F477" s="174">
        <v>25521</v>
      </c>
      <c r="G477" s="174"/>
      <c r="H477" s="174" t="s">
        <v>704</v>
      </c>
      <c r="I477" s="173" t="s">
        <v>875</v>
      </c>
      <c r="J477" s="173">
        <v>4</v>
      </c>
      <c r="K477" s="152">
        <v>1.8</v>
      </c>
      <c r="L477" s="314" t="s">
        <v>96</v>
      </c>
      <c r="M477" s="153">
        <f t="shared" si="39"/>
        <v>6400</v>
      </c>
      <c r="N477" s="315" t="s">
        <v>92</v>
      </c>
      <c r="O477" s="154">
        <f t="shared" si="36"/>
        <v>1</v>
      </c>
      <c r="Q477" s="155" t="str">
        <f t="shared" si="37"/>
        <v>Maritieme Waterbouw 23204 (Scheepswerktuigkundige waterbouw)</v>
      </c>
    </row>
    <row r="478" spans="1:17" s="155" customFormat="1" ht="20.100000000000001" customHeight="1">
      <c r="A478" s="155">
        <f t="shared" si="35"/>
        <v>25522</v>
      </c>
      <c r="B478" s="148" t="str">
        <f t="shared" si="38"/>
        <v xml:space="preserve"> 7907</v>
      </c>
      <c r="C478" s="191">
        <v>23205</v>
      </c>
      <c r="D478" s="150">
        <v>1.8</v>
      </c>
      <c r="E478" s="173" t="s">
        <v>876</v>
      </c>
      <c r="F478" s="174">
        <v>25522</v>
      </c>
      <c r="G478" s="174"/>
      <c r="H478" s="174" t="s">
        <v>704</v>
      </c>
      <c r="I478" s="173" t="s">
        <v>877</v>
      </c>
      <c r="J478" s="173">
        <v>3</v>
      </c>
      <c r="K478" s="152">
        <v>1.8</v>
      </c>
      <c r="L478" s="314" t="s">
        <v>94</v>
      </c>
      <c r="M478" s="153">
        <f t="shared" si="39"/>
        <v>4800</v>
      </c>
      <c r="N478" s="315" t="s">
        <v>92</v>
      </c>
      <c r="O478" s="154">
        <f t="shared" si="36"/>
        <v>1</v>
      </c>
      <c r="Q478" s="155" t="str">
        <f t="shared" si="37"/>
        <v>Visserij officieren 23205 (Stuurman-scheepswerktuigkundige vissersschepen SW5)</v>
      </c>
    </row>
    <row r="479" spans="1:17" s="155" customFormat="1" ht="20.100000000000001" customHeight="1">
      <c r="A479" s="155">
        <f t="shared" si="35"/>
        <v>25523</v>
      </c>
      <c r="B479" s="148" t="str">
        <f t="shared" si="38"/>
        <v xml:space="preserve"> 7907</v>
      </c>
      <c r="C479" s="191">
        <v>23205</v>
      </c>
      <c r="D479" s="150"/>
      <c r="E479" s="173" t="s">
        <v>876</v>
      </c>
      <c r="F479" s="174">
        <v>25523</v>
      </c>
      <c r="G479" s="174"/>
      <c r="H479" s="174" t="s">
        <v>704</v>
      </c>
      <c r="I479" s="173" t="s">
        <v>878</v>
      </c>
      <c r="J479" s="173">
        <v>4</v>
      </c>
      <c r="K479" s="152">
        <v>1.8</v>
      </c>
      <c r="L479" s="314" t="s">
        <v>96</v>
      </c>
      <c r="M479" s="153">
        <f t="shared" si="39"/>
        <v>6400</v>
      </c>
      <c r="N479" s="315" t="s">
        <v>92</v>
      </c>
      <c r="O479" s="154">
        <f t="shared" si="36"/>
        <v>1</v>
      </c>
      <c r="Q479" s="155" t="str">
        <f t="shared" si="37"/>
        <v>Visserij officieren 23205 (Stuurman alle vissersschepen S4)</v>
      </c>
    </row>
    <row r="480" spans="1:17" s="155" customFormat="1" ht="20.100000000000001" customHeight="1">
      <c r="A480" s="155">
        <f t="shared" si="35"/>
        <v>25524</v>
      </c>
      <c r="B480" s="148" t="str">
        <f t="shared" si="38"/>
        <v xml:space="preserve"> 7907</v>
      </c>
      <c r="C480" s="191">
        <v>23205</v>
      </c>
      <c r="D480" s="150"/>
      <c r="E480" s="173" t="s">
        <v>876</v>
      </c>
      <c r="F480" s="174">
        <v>25524</v>
      </c>
      <c r="G480" s="174"/>
      <c r="H480" s="174" t="s">
        <v>704</v>
      </c>
      <c r="I480" s="173" t="s">
        <v>879</v>
      </c>
      <c r="J480" s="173">
        <v>4</v>
      </c>
      <c r="K480" s="152">
        <v>1.8</v>
      </c>
      <c r="L480" s="314" t="s">
        <v>96</v>
      </c>
      <c r="M480" s="153">
        <f t="shared" si="39"/>
        <v>6400</v>
      </c>
      <c r="N480" s="315" t="s">
        <v>92</v>
      </c>
      <c r="O480" s="154">
        <f t="shared" si="36"/>
        <v>1</v>
      </c>
      <c r="Q480" s="155" t="str">
        <f t="shared" si="37"/>
        <v>Visserij officieren 23205 (Werktuigkundige alle vissersschepen W4)</v>
      </c>
    </row>
    <row r="481" spans="1:17" s="155" customFormat="1" ht="20.100000000000001" customHeight="1">
      <c r="A481" s="155">
        <f t="shared" si="35"/>
        <v>25525</v>
      </c>
      <c r="B481" s="148" t="str">
        <f t="shared" si="38"/>
        <v xml:space="preserve"> 7907</v>
      </c>
      <c r="C481" s="191">
        <v>23206</v>
      </c>
      <c r="D481" s="150">
        <v>1.8</v>
      </c>
      <c r="E481" s="173" t="s">
        <v>880</v>
      </c>
      <c r="F481" s="174">
        <v>25525</v>
      </c>
      <c r="G481" s="174"/>
      <c r="H481" s="174" t="s">
        <v>704</v>
      </c>
      <c r="I481" s="173" t="s">
        <v>881</v>
      </c>
      <c r="J481" s="173">
        <v>2</v>
      </c>
      <c r="K481" s="152">
        <v>1.8</v>
      </c>
      <c r="L481" s="314" t="s">
        <v>91</v>
      </c>
      <c r="M481" s="153">
        <f t="shared" si="39"/>
        <v>3200</v>
      </c>
      <c r="N481" s="315" t="s">
        <v>92</v>
      </c>
      <c r="O481" s="154">
        <f t="shared" si="36"/>
        <v>1</v>
      </c>
      <c r="Q481" s="155" t="str">
        <f t="shared" si="37"/>
        <v>Zeevisvaart SW6 23206 (Stuurman-werktuigkundige zeevisvaart SW6 )</v>
      </c>
    </row>
    <row r="482" spans="1:17" s="155" customFormat="1" ht="20.100000000000001" customHeight="1">
      <c r="A482" s="155">
        <f t="shared" si="35"/>
        <v>25526</v>
      </c>
      <c r="B482" s="148" t="str">
        <f t="shared" si="38"/>
        <v xml:space="preserve"> 7908</v>
      </c>
      <c r="C482" s="159">
        <v>23207</v>
      </c>
      <c r="D482" s="150">
        <v>1.4</v>
      </c>
      <c r="E482" s="151" t="s">
        <v>882</v>
      </c>
      <c r="F482" s="160">
        <v>25526</v>
      </c>
      <c r="G482" s="160"/>
      <c r="H482" s="160" t="s">
        <v>438</v>
      </c>
      <c r="I482" s="151" t="s">
        <v>883</v>
      </c>
      <c r="J482" s="151">
        <v>4</v>
      </c>
      <c r="K482" s="152">
        <v>1.4</v>
      </c>
      <c r="L482" s="314" t="s">
        <v>96</v>
      </c>
      <c r="M482" s="153">
        <f t="shared" si="39"/>
        <v>6400</v>
      </c>
      <c r="N482" s="315" t="s">
        <v>92</v>
      </c>
      <c r="O482" s="154">
        <f t="shared" si="36"/>
        <v>1</v>
      </c>
      <c r="Q482" s="155" t="str">
        <f t="shared" si="37"/>
        <v>Fashion design &amp; productmanagement 23207 (Junior stylist)</v>
      </c>
    </row>
    <row r="483" spans="1:17" s="155" customFormat="1" ht="20.100000000000001" customHeight="1">
      <c r="A483" s="155">
        <f t="shared" si="35"/>
        <v>25527</v>
      </c>
      <c r="B483" s="148" t="str">
        <f t="shared" si="38"/>
        <v xml:space="preserve"> 7908</v>
      </c>
      <c r="C483" s="159">
        <v>23207</v>
      </c>
      <c r="D483" s="150"/>
      <c r="E483" s="151" t="s">
        <v>882</v>
      </c>
      <c r="F483" s="160">
        <v>25527</v>
      </c>
      <c r="G483" s="160"/>
      <c r="H483" s="160" t="s">
        <v>438</v>
      </c>
      <c r="I483" s="151" t="s">
        <v>884</v>
      </c>
      <c r="J483" s="151">
        <v>4</v>
      </c>
      <c r="K483" s="152">
        <v>1.4</v>
      </c>
      <c r="L483" s="314" t="s">
        <v>96</v>
      </c>
      <c r="M483" s="153">
        <f t="shared" si="39"/>
        <v>6400</v>
      </c>
      <c r="N483" s="315" t="s">
        <v>92</v>
      </c>
      <c r="O483" s="154">
        <f t="shared" si="36"/>
        <v>1</v>
      </c>
      <c r="Q483" s="155" t="str">
        <f t="shared" si="37"/>
        <v>Fashion design &amp; productmanagement 23207 (Junior productmanager fashion)</v>
      </c>
    </row>
    <row r="484" spans="1:17" s="155" customFormat="1" ht="20.100000000000001" customHeight="1">
      <c r="A484" s="155">
        <f t="shared" si="35"/>
        <v>25528</v>
      </c>
      <c r="B484" s="148" t="str">
        <f t="shared" si="38"/>
        <v xml:space="preserve"> 7915</v>
      </c>
      <c r="C484" s="159">
        <v>23208</v>
      </c>
      <c r="D484" s="150">
        <v>1.1000000000000001</v>
      </c>
      <c r="E484" s="151" t="s">
        <v>446</v>
      </c>
      <c r="F484" s="160">
        <v>25528</v>
      </c>
      <c r="G484" s="160"/>
      <c r="H484" s="160" t="s">
        <v>784</v>
      </c>
      <c r="I484" s="151" t="s">
        <v>447</v>
      </c>
      <c r="J484" s="151">
        <v>4</v>
      </c>
      <c r="K484" s="152">
        <v>1.1000000000000001</v>
      </c>
      <c r="L484" s="314" t="s">
        <v>448</v>
      </c>
      <c r="M484" s="153">
        <f t="shared" si="39"/>
        <v>6400</v>
      </c>
      <c r="N484" s="315" t="s">
        <v>92</v>
      </c>
      <c r="O484" s="154">
        <f t="shared" si="36"/>
        <v>1</v>
      </c>
      <c r="Q484" s="155" t="str">
        <f t="shared" si="37"/>
        <v>Leidinggeven op basis van vakmanschap 23208 (Leidinggevende team/afdeling/project)</v>
      </c>
    </row>
    <row r="485" spans="1:17" s="155" customFormat="1" ht="20.100000000000001" customHeight="1">
      <c r="A485" s="155">
        <f t="shared" si="35"/>
        <v>25529</v>
      </c>
      <c r="B485" s="148" t="str">
        <f t="shared" si="38"/>
        <v xml:space="preserve"> 7915</v>
      </c>
      <c r="C485" s="159">
        <v>23208</v>
      </c>
      <c r="D485" s="150"/>
      <c r="E485" s="151" t="s">
        <v>446</v>
      </c>
      <c r="F485" s="160">
        <v>25529</v>
      </c>
      <c r="G485" s="160"/>
      <c r="H485" s="160" t="s">
        <v>784</v>
      </c>
      <c r="I485" s="151" t="s">
        <v>449</v>
      </c>
      <c r="J485" s="151">
        <v>4</v>
      </c>
      <c r="K485" s="152">
        <v>1.1000000000000001</v>
      </c>
      <c r="L485" s="314" t="s">
        <v>448</v>
      </c>
      <c r="M485" s="153">
        <f t="shared" si="39"/>
        <v>6400</v>
      </c>
      <c r="N485" s="315" t="s">
        <v>92</v>
      </c>
      <c r="O485" s="154">
        <f t="shared" si="36"/>
        <v>1</v>
      </c>
      <c r="Q485" s="155" t="str">
        <f t="shared" si="37"/>
        <v>Leidinggeven op basis van vakmanschap 23208 (Technisch Leidinggevende)</v>
      </c>
    </row>
    <row r="486" spans="1:17" ht="24">
      <c r="A486" s="155">
        <f t="shared" si="35"/>
        <v>25530</v>
      </c>
      <c r="B486" s="148" t="str">
        <f t="shared" si="38"/>
        <v xml:space="preserve"> 7915</v>
      </c>
      <c r="C486" s="159">
        <v>23209</v>
      </c>
      <c r="D486" s="150">
        <v>1.1000000000000001</v>
      </c>
      <c r="E486" s="151" t="s">
        <v>455</v>
      </c>
      <c r="F486" s="160">
        <v>25530</v>
      </c>
      <c r="G486" s="160"/>
      <c r="H486" s="160" t="s">
        <v>784</v>
      </c>
      <c r="I486" s="151" t="s">
        <v>456</v>
      </c>
      <c r="J486" s="151">
        <v>4</v>
      </c>
      <c r="K486" s="152">
        <v>1.1000000000000001</v>
      </c>
      <c r="L486" s="314" t="s">
        <v>448</v>
      </c>
      <c r="M486" s="153">
        <f t="shared" si="39"/>
        <v>6400</v>
      </c>
      <c r="N486" s="315" t="s">
        <v>92</v>
      </c>
      <c r="O486" s="154">
        <f t="shared" si="36"/>
        <v>1</v>
      </c>
      <c r="P486" s="155"/>
      <c r="Q486" s="155" t="str">
        <f t="shared" si="37"/>
        <v>Ondernemerschap op basis van vakmanschap 23209 (Vakman-ondernemer)</v>
      </c>
    </row>
    <row r="487" spans="1:17">
      <c r="A487" s="155">
        <f t="shared" si="35"/>
        <v>25531</v>
      </c>
      <c r="B487" s="148" t="str">
        <f t="shared" si="38"/>
        <v xml:space="preserve"> 7907</v>
      </c>
      <c r="C487" s="159">
        <v>23210</v>
      </c>
      <c r="D487" s="150">
        <v>1.8</v>
      </c>
      <c r="E487" s="170" t="s">
        <v>885</v>
      </c>
      <c r="F487" s="171">
        <v>25531</v>
      </c>
      <c r="G487" s="171"/>
      <c r="H487" s="171" t="s">
        <v>704</v>
      </c>
      <c r="I487" s="170" t="s">
        <v>886</v>
      </c>
      <c r="J487" s="170">
        <v>4</v>
      </c>
      <c r="K487" s="152">
        <v>1.8</v>
      </c>
      <c r="L487" s="314" t="s">
        <v>96</v>
      </c>
      <c r="M487" s="153">
        <f t="shared" si="39"/>
        <v>6400</v>
      </c>
      <c r="N487" s="315" t="s">
        <v>92</v>
      </c>
      <c r="O487" s="154">
        <f t="shared" si="36"/>
        <v>1</v>
      </c>
      <c r="P487" s="155"/>
      <c r="Q487" s="155" t="str">
        <f t="shared" si="37"/>
        <v>Baggeren 23210 (Baggermeester)</v>
      </c>
    </row>
    <row r="488" spans="1:17" ht="24">
      <c r="A488" s="155">
        <f t="shared" si="35"/>
        <v>25532</v>
      </c>
      <c r="B488" s="148" t="str">
        <f t="shared" si="38"/>
        <v xml:space="preserve"> 7915</v>
      </c>
      <c r="C488" s="159">
        <v>23212</v>
      </c>
      <c r="D488" s="157">
        <v>1.1000000000000001</v>
      </c>
      <c r="E488" s="158" t="s">
        <v>783</v>
      </c>
      <c r="F488" s="160">
        <v>25532</v>
      </c>
      <c r="G488" s="160"/>
      <c r="H488" s="160" t="s">
        <v>784</v>
      </c>
      <c r="I488" s="158" t="s">
        <v>887</v>
      </c>
      <c r="J488" s="158">
        <v>2</v>
      </c>
      <c r="K488" s="161">
        <v>1.4</v>
      </c>
      <c r="L488" s="320" t="s">
        <v>91</v>
      </c>
      <c r="M488" s="153">
        <f t="shared" si="39"/>
        <v>3200</v>
      </c>
      <c r="N488" s="315" t="s">
        <v>92</v>
      </c>
      <c r="O488" s="154">
        <f t="shared" si="36"/>
        <v>1</v>
      </c>
      <c r="P488" s="155"/>
      <c r="Q488" s="155" t="str">
        <f t="shared" si="37"/>
        <v>Agro productie, handel en technologie 23212 (Medewerker agrarisch loonwerk)</v>
      </c>
    </row>
    <row r="489" spans="1:17" ht="24">
      <c r="A489" s="155">
        <f t="shared" si="35"/>
        <v>25533</v>
      </c>
      <c r="B489" s="148" t="str">
        <f t="shared" si="38"/>
        <v xml:space="preserve"> 7915</v>
      </c>
      <c r="C489" s="159">
        <v>23212</v>
      </c>
      <c r="D489" s="157"/>
      <c r="E489" s="158" t="s">
        <v>783</v>
      </c>
      <c r="F489" s="160">
        <v>25533</v>
      </c>
      <c r="G489" s="160"/>
      <c r="H489" s="160" t="s">
        <v>784</v>
      </c>
      <c r="I489" s="158" t="s">
        <v>888</v>
      </c>
      <c r="J489" s="158">
        <v>4</v>
      </c>
      <c r="K489" s="161">
        <v>1.4</v>
      </c>
      <c r="L489" s="320" t="s">
        <v>96</v>
      </c>
      <c r="M489" s="153">
        <f t="shared" si="39"/>
        <v>6400</v>
      </c>
      <c r="N489" s="315" t="s">
        <v>92</v>
      </c>
      <c r="O489" s="154">
        <f t="shared" si="36"/>
        <v>1</v>
      </c>
      <c r="P489" s="155"/>
      <c r="Q489" s="155" t="str">
        <f t="shared" si="37"/>
        <v>Agro productie, handel en technologie 23212 (Vakexpert agrarisch loonwerk)</v>
      </c>
    </row>
    <row r="490" spans="1:17" ht="24">
      <c r="A490" s="155">
        <f t="shared" si="35"/>
        <v>25534</v>
      </c>
      <c r="B490" s="148" t="str">
        <f t="shared" si="38"/>
        <v xml:space="preserve"> 7915</v>
      </c>
      <c r="C490" s="159">
        <v>23212</v>
      </c>
      <c r="D490" s="157"/>
      <c r="E490" s="158" t="s">
        <v>783</v>
      </c>
      <c r="F490" s="160">
        <v>25534</v>
      </c>
      <c r="G490" s="160"/>
      <c r="H490" s="160" t="s">
        <v>784</v>
      </c>
      <c r="I490" s="158" t="s">
        <v>889</v>
      </c>
      <c r="J490" s="158">
        <v>4</v>
      </c>
      <c r="K490" s="161">
        <v>1.5</v>
      </c>
      <c r="L490" s="320" t="s">
        <v>96</v>
      </c>
      <c r="M490" s="153">
        <f t="shared" si="39"/>
        <v>6400</v>
      </c>
      <c r="N490" s="315" t="s">
        <v>92</v>
      </c>
      <c r="O490" s="154">
        <f t="shared" si="36"/>
        <v>1</v>
      </c>
      <c r="P490" s="155"/>
      <c r="Q490" s="155" t="str">
        <f t="shared" si="37"/>
        <v>Agro productie, handel en technologie 23212 (Vakexpert teelt en groene technologie)</v>
      </c>
    </row>
    <row r="491" spans="1:17" ht="24">
      <c r="A491" s="155">
        <f t="shared" si="35"/>
        <v>25535</v>
      </c>
      <c r="B491" s="148" t="str">
        <f t="shared" si="38"/>
        <v xml:space="preserve"> 7915</v>
      </c>
      <c r="C491" s="159">
        <v>23212</v>
      </c>
      <c r="D491" s="157"/>
      <c r="E491" s="158" t="s">
        <v>783</v>
      </c>
      <c r="F491" s="160">
        <v>25535</v>
      </c>
      <c r="G491" s="160"/>
      <c r="H491" s="160" t="s">
        <v>784</v>
      </c>
      <c r="I491" s="158" t="s">
        <v>890</v>
      </c>
      <c r="J491" s="158">
        <v>4</v>
      </c>
      <c r="K491" s="161">
        <v>1.5</v>
      </c>
      <c r="L491" s="320" t="s">
        <v>96</v>
      </c>
      <c r="M491" s="153">
        <f t="shared" si="39"/>
        <v>6400</v>
      </c>
      <c r="N491" s="315" t="s">
        <v>92</v>
      </c>
      <c r="O491" s="154">
        <f t="shared" si="36"/>
        <v>1</v>
      </c>
      <c r="P491" s="155"/>
      <c r="Q491" s="155" t="str">
        <f t="shared" si="37"/>
        <v>Agro productie, handel en technologie 23212 (Vakexpert veehouderij)</v>
      </c>
    </row>
    <row r="492" spans="1:17" ht="24">
      <c r="A492" s="155">
        <f t="shared" si="35"/>
        <v>25536</v>
      </c>
      <c r="B492" s="148" t="str">
        <f t="shared" si="38"/>
        <v xml:space="preserve"> 7915</v>
      </c>
      <c r="C492" s="159">
        <v>23212</v>
      </c>
      <c r="D492" s="157"/>
      <c r="E492" s="158" t="s">
        <v>783</v>
      </c>
      <c r="F492" s="160">
        <v>25536</v>
      </c>
      <c r="G492" s="160"/>
      <c r="H492" s="160" t="s">
        <v>784</v>
      </c>
      <c r="I492" s="158" t="s">
        <v>891</v>
      </c>
      <c r="J492" s="158">
        <v>3</v>
      </c>
      <c r="K492" s="161">
        <v>1.5</v>
      </c>
      <c r="L492" s="320" t="s">
        <v>94</v>
      </c>
      <c r="M492" s="153">
        <f t="shared" si="39"/>
        <v>4800</v>
      </c>
      <c r="N492" s="315" t="s">
        <v>92</v>
      </c>
      <c r="O492" s="154">
        <f t="shared" si="36"/>
        <v>1</v>
      </c>
      <c r="P492" s="155"/>
      <c r="Q492" s="155" t="str">
        <f t="shared" si="37"/>
        <v>Agro productie, handel en technologie 23212 (Vakbekwaam medewerker teelt)</v>
      </c>
    </row>
    <row r="493" spans="1:17" ht="24">
      <c r="A493" s="155">
        <f t="shared" si="35"/>
        <v>25537</v>
      </c>
      <c r="B493" s="148" t="str">
        <f t="shared" si="38"/>
        <v xml:space="preserve"> 7915</v>
      </c>
      <c r="C493" s="159">
        <v>23212</v>
      </c>
      <c r="D493" s="157"/>
      <c r="E493" s="158" t="s">
        <v>783</v>
      </c>
      <c r="F493" s="160">
        <v>25537</v>
      </c>
      <c r="G493" s="160"/>
      <c r="H493" s="160" t="s">
        <v>784</v>
      </c>
      <c r="I493" s="158" t="s">
        <v>892</v>
      </c>
      <c r="J493" s="158">
        <v>3</v>
      </c>
      <c r="K493" s="161">
        <v>1.5</v>
      </c>
      <c r="L493" s="320" t="s">
        <v>94</v>
      </c>
      <c r="M493" s="153">
        <f t="shared" si="39"/>
        <v>4800</v>
      </c>
      <c r="N493" s="315" t="s">
        <v>92</v>
      </c>
      <c r="O493" s="154">
        <f t="shared" si="36"/>
        <v>1</v>
      </c>
      <c r="P493" s="155"/>
      <c r="Q493" s="155" t="str">
        <f t="shared" si="37"/>
        <v>Agro productie, handel en technologie 23212 (Vakbekwaam medewerker veehouderij)</v>
      </c>
    </row>
    <row r="494" spans="1:17" ht="24">
      <c r="A494" s="155">
        <f t="shared" si="35"/>
        <v>25538</v>
      </c>
      <c r="B494" s="148" t="str">
        <f t="shared" si="38"/>
        <v xml:space="preserve"> 7915</v>
      </c>
      <c r="C494" s="159">
        <v>23213</v>
      </c>
      <c r="D494" s="157">
        <v>1.6</v>
      </c>
      <c r="E494" s="158" t="s">
        <v>893</v>
      </c>
      <c r="F494" s="160">
        <v>25538</v>
      </c>
      <c r="G494" s="160"/>
      <c r="H494" s="160" t="s">
        <v>784</v>
      </c>
      <c r="I494" s="158" t="s">
        <v>894</v>
      </c>
      <c r="J494" s="158">
        <v>4</v>
      </c>
      <c r="K494" s="161">
        <v>1.6</v>
      </c>
      <c r="L494" s="320" t="s">
        <v>448</v>
      </c>
      <c r="M494" s="153">
        <f t="shared" si="39"/>
        <v>6400</v>
      </c>
      <c r="N494" s="315" t="s">
        <v>92</v>
      </c>
      <c r="O494" s="154">
        <f t="shared" si="36"/>
        <v>1</v>
      </c>
      <c r="P494" s="155"/>
      <c r="Q494" s="155" t="str">
        <f t="shared" si="37"/>
        <v>Dierlijke vruchtbaarheid en voortplanting 23213 (Specialist vruchtbaarheid en voortplanting)</v>
      </c>
    </row>
    <row r="495" spans="1:17" ht="24">
      <c r="A495" s="155">
        <f t="shared" si="35"/>
        <v>25539</v>
      </c>
      <c r="B495" s="148" t="str">
        <f t="shared" si="38"/>
        <v xml:space="preserve"> 7915</v>
      </c>
      <c r="C495" s="159">
        <v>23214</v>
      </c>
      <c r="D495" s="157">
        <v>1.3</v>
      </c>
      <c r="E495" s="158" t="s">
        <v>796</v>
      </c>
      <c r="F495" s="160">
        <v>25539</v>
      </c>
      <c r="G495" s="160"/>
      <c r="H495" s="160" t="s">
        <v>784</v>
      </c>
      <c r="I495" s="158" t="s">
        <v>895</v>
      </c>
      <c r="J495" s="158">
        <v>4</v>
      </c>
      <c r="K495" s="161">
        <v>1.3</v>
      </c>
      <c r="L495" s="320" t="s">
        <v>96</v>
      </c>
      <c r="M495" s="153">
        <f t="shared" si="39"/>
        <v>6400</v>
      </c>
      <c r="N495" s="315" t="s">
        <v>92</v>
      </c>
      <c r="O495" s="154">
        <f t="shared" si="36"/>
        <v>1</v>
      </c>
      <c r="P495" s="155"/>
      <c r="Q495" s="155" t="str">
        <f t="shared" si="37"/>
        <v>Dierverzorging 23214 (Bedrijfsleider dierverzorging)</v>
      </c>
    </row>
    <row r="496" spans="1:17" ht="24">
      <c r="A496" s="155">
        <f t="shared" si="35"/>
        <v>25540</v>
      </c>
      <c r="B496" s="148" t="str">
        <f t="shared" si="38"/>
        <v xml:space="preserve"> 7915</v>
      </c>
      <c r="C496" s="159">
        <v>23214</v>
      </c>
      <c r="D496" s="157"/>
      <c r="E496" s="158" t="s">
        <v>796</v>
      </c>
      <c r="F496" s="160">
        <v>25540</v>
      </c>
      <c r="G496" s="160"/>
      <c r="H496" s="160" t="s">
        <v>784</v>
      </c>
      <c r="I496" s="158" t="s">
        <v>182</v>
      </c>
      <c r="J496" s="158">
        <v>4</v>
      </c>
      <c r="K496" s="161">
        <v>1.5</v>
      </c>
      <c r="L496" s="320" t="s">
        <v>96</v>
      </c>
      <c r="M496" s="153">
        <f t="shared" si="39"/>
        <v>6400</v>
      </c>
      <c r="N496" s="315" t="s">
        <v>92</v>
      </c>
      <c r="O496" s="154">
        <f t="shared" si="36"/>
        <v>1</v>
      </c>
      <c r="P496" s="155"/>
      <c r="Q496" s="155" t="str">
        <f t="shared" si="37"/>
        <v>Dierverzorging 23214 (Dierenartsassistent paraveterinair)</v>
      </c>
    </row>
    <row r="497" spans="1:17" ht="24">
      <c r="A497" s="155">
        <f t="shared" si="35"/>
        <v>25541</v>
      </c>
      <c r="B497" s="148" t="str">
        <f t="shared" si="38"/>
        <v xml:space="preserve"> 7915</v>
      </c>
      <c r="C497" s="159">
        <v>23214</v>
      </c>
      <c r="D497" s="157"/>
      <c r="E497" s="158" t="s">
        <v>796</v>
      </c>
      <c r="F497" s="160">
        <v>25541</v>
      </c>
      <c r="G497" s="160"/>
      <c r="H497" s="160" t="s">
        <v>784</v>
      </c>
      <c r="I497" s="158" t="s">
        <v>896</v>
      </c>
      <c r="J497" s="158">
        <v>3</v>
      </c>
      <c r="K497" s="161">
        <v>1.3</v>
      </c>
      <c r="L497" s="320" t="s">
        <v>94</v>
      </c>
      <c r="M497" s="153">
        <f t="shared" si="39"/>
        <v>4800</v>
      </c>
      <c r="N497" s="315" t="s">
        <v>92</v>
      </c>
      <c r="O497" s="154">
        <f t="shared" si="36"/>
        <v>1</v>
      </c>
      <c r="P497" s="155"/>
      <c r="Q497" s="155" t="str">
        <f t="shared" si="37"/>
        <v>Dierverzorging 23214 (Vakbekwaam medewerker dierverzorging)</v>
      </c>
    </row>
    <row r="498" spans="1:17" ht="14.45">
      <c r="C498" s="188"/>
      <c r="D498" s="189"/>
      <c r="E498" s="189"/>
      <c r="F498" s="189"/>
      <c r="G498" s="189"/>
      <c r="H498" s="189"/>
      <c r="I498" s="189"/>
      <c r="J498" s="189"/>
      <c r="K498" s="190"/>
      <c r="M498" s="189"/>
    </row>
    <row r="499" spans="1:17" ht="14.45">
      <c r="C499" s="188"/>
      <c r="D499" s="189"/>
      <c r="E499" s="189"/>
      <c r="F499" s="189"/>
      <c r="G499" s="189"/>
      <c r="H499" s="189"/>
      <c r="I499" s="189"/>
      <c r="J499" s="189"/>
      <c r="K499" s="190"/>
      <c r="M499" s="189"/>
    </row>
    <row r="500" spans="1:17" ht="14.45">
      <c r="C500" s="188"/>
      <c r="D500" s="189"/>
      <c r="E500" s="189"/>
      <c r="F500" s="189"/>
      <c r="G500" s="189"/>
      <c r="H500" s="189"/>
      <c r="I500" s="189"/>
      <c r="J500" s="189"/>
      <c r="K500" s="190"/>
      <c r="M500" s="189"/>
    </row>
    <row r="501" spans="1:17" ht="14.45">
      <c r="C501" s="188"/>
      <c r="D501" s="189"/>
      <c r="E501" s="189"/>
      <c r="F501" s="189"/>
      <c r="G501" s="189"/>
      <c r="H501" s="189"/>
      <c r="I501" s="189"/>
      <c r="J501" s="189"/>
      <c r="K501" s="190"/>
      <c r="M501" s="189"/>
    </row>
    <row r="502" spans="1:17" ht="14.45">
      <c r="C502" s="188"/>
      <c r="D502" s="189"/>
      <c r="E502" s="189"/>
      <c r="F502" s="189"/>
      <c r="G502" s="189"/>
      <c r="H502" s="189"/>
      <c r="I502" s="189"/>
      <c r="J502" s="189"/>
      <c r="K502" s="190"/>
      <c r="M502" s="189"/>
    </row>
    <row r="503" spans="1:17" ht="14.45">
      <c r="C503" s="188"/>
      <c r="D503" s="189"/>
      <c r="E503" s="189"/>
      <c r="F503" s="189"/>
      <c r="G503" s="189"/>
      <c r="H503" s="189"/>
      <c r="I503" s="189"/>
      <c r="J503" s="189"/>
      <c r="K503" s="190"/>
      <c r="M503" s="189"/>
    </row>
    <row r="504" spans="1:17" ht="14.45">
      <c r="C504" s="188"/>
      <c r="D504" s="189"/>
      <c r="E504" s="189"/>
      <c r="F504" s="189"/>
      <c r="G504" s="189"/>
      <c r="H504" s="189"/>
      <c r="I504" s="189"/>
      <c r="J504" s="189"/>
      <c r="K504" s="190"/>
      <c r="M504" s="189"/>
    </row>
    <row r="505" spans="1:17" ht="14.45">
      <c r="C505" s="188"/>
      <c r="D505" s="189"/>
      <c r="E505" s="189"/>
      <c r="F505" s="189"/>
      <c r="G505" s="189"/>
      <c r="H505" s="189"/>
      <c r="I505" s="189"/>
      <c r="J505" s="189"/>
      <c r="K505" s="190"/>
      <c r="M505" s="189"/>
    </row>
    <row r="506" spans="1:17" ht="14.45">
      <c r="C506" s="188"/>
      <c r="D506" s="189"/>
      <c r="E506" s="189"/>
      <c r="F506" s="189"/>
      <c r="G506" s="189"/>
      <c r="H506" s="189"/>
      <c r="I506" s="189"/>
      <c r="J506" s="189"/>
      <c r="K506" s="190"/>
      <c r="M506" s="189"/>
    </row>
    <row r="507" spans="1:17" ht="14.45">
      <c r="C507" s="188"/>
      <c r="D507" s="189"/>
      <c r="E507" s="189"/>
      <c r="F507" s="189"/>
      <c r="G507" s="189"/>
      <c r="H507" s="189"/>
      <c r="I507" s="189"/>
      <c r="J507" s="189"/>
      <c r="K507" s="190"/>
      <c r="M507" s="189"/>
    </row>
    <row r="508" spans="1:17" ht="14.45">
      <c r="C508" s="188"/>
      <c r="D508" s="189"/>
      <c r="E508" s="189"/>
      <c r="F508" s="189"/>
      <c r="G508" s="189"/>
      <c r="H508" s="189"/>
      <c r="I508" s="189"/>
      <c r="J508" s="189"/>
      <c r="K508" s="190"/>
      <c r="M508" s="189"/>
    </row>
    <row r="509" spans="1:17" ht="14.45">
      <c r="C509" s="188"/>
      <c r="D509" s="189"/>
      <c r="E509" s="189"/>
      <c r="F509" s="189"/>
      <c r="G509" s="189"/>
      <c r="H509" s="189"/>
      <c r="I509" s="189"/>
      <c r="J509" s="189"/>
      <c r="K509" s="190"/>
      <c r="M509" s="189"/>
    </row>
    <row r="510" spans="1:17" ht="14.45">
      <c r="C510" s="188"/>
      <c r="D510" s="189"/>
      <c r="E510" s="189"/>
      <c r="F510" s="189"/>
      <c r="G510" s="189"/>
      <c r="H510" s="189"/>
      <c r="I510" s="189"/>
      <c r="J510" s="189"/>
      <c r="K510" s="190"/>
      <c r="M510" s="189"/>
    </row>
    <row r="511" spans="1:17" ht="14.45">
      <c r="C511" s="188"/>
      <c r="D511" s="189"/>
      <c r="E511" s="189"/>
      <c r="F511" s="189"/>
      <c r="G511" s="189"/>
      <c r="H511" s="189"/>
      <c r="I511" s="189"/>
      <c r="J511" s="189"/>
      <c r="K511" s="190"/>
      <c r="M511" s="189"/>
    </row>
    <row r="512" spans="1:17" ht="14.45">
      <c r="C512" s="188"/>
      <c r="D512" s="189"/>
      <c r="E512" s="189"/>
      <c r="F512" s="189"/>
      <c r="G512" s="189"/>
      <c r="H512" s="189"/>
      <c r="I512" s="189"/>
      <c r="J512" s="189"/>
      <c r="K512" s="190"/>
      <c r="M512" s="189"/>
    </row>
    <row r="513" spans="3:13" ht="14.45">
      <c r="C513" s="188"/>
      <c r="D513" s="189"/>
      <c r="E513" s="189"/>
      <c r="F513" s="189"/>
      <c r="G513" s="189"/>
      <c r="H513" s="189"/>
      <c r="I513" s="189"/>
      <c r="J513" s="189"/>
      <c r="K513" s="190"/>
      <c r="M513" s="189"/>
    </row>
    <row r="514" spans="3:13" ht="14.45">
      <c r="C514" s="188"/>
      <c r="D514" s="189"/>
      <c r="E514" s="189"/>
      <c r="F514" s="189"/>
      <c r="G514" s="189"/>
      <c r="H514" s="189"/>
      <c r="I514" s="189"/>
      <c r="J514" s="189"/>
      <c r="K514" s="190"/>
      <c r="M514" s="189"/>
    </row>
    <row r="515" spans="3:13" ht="14.45">
      <c r="C515" s="188"/>
      <c r="D515" s="189"/>
      <c r="E515" s="189"/>
      <c r="F515" s="189"/>
      <c r="G515" s="189"/>
      <c r="H515" s="189"/>
      <c r="I515" s="189"/>
      <c r="J515" s="189"/>
      <c r="K515" s="190"/>
      <c r="M515" s="189"/>
    </row>
    <row r="516" spans="3:13" ht="14.45">
      <c r="C516" s="188"/>
      <c r="D516" s="189"/>
      <c r="E516" s="189"/>
      <c r="F516" s="189"/>
      <c r="G516" s="189"/>
      <c r="H516" s="189"/>
      <c r="I516" s="189"/>
      <c r="J516" s="189"/>
      <c r="K516" s="190"/>
      <c r="M516" s="189"/>
    </row>
    <row r="517" spans="3:13" ht="14.45">
      <c r="C517" s="188"/>
      <c r="D517" s="189"/>
      <c r="E517" s="189"/>
      <c r="F517" s="189"/>
      <c r="G517" s="189"/>
      <c r="H517" s="189"/>
      <c r="I517" s="189"/>
      <c r="J517" s="189"/>
      <c r="K517" s="190"/>
      <c r="M517" s="189"/>
    </row>
    <row r="518" spans="3:13" ht="14.45">
      <c r="C518" s="188"/>
      <c r="D518" s="189"/>
      <c r="E518" s="189"/>
      <c r="F518" s="189"/>
      <c r="G518" s="189"/>
      <c r="H518" s="189"/>
      <c r="I518" s="189"/>
      <c r="J518" s="189"/>
      <c r="K518" s="190"/>
      <c r="M518" s="189"/>
    </row>
    <row r="519" spans="3:13" ht="14.45">
      <c r="C519" s="188"/>
      <c r="D519" s="189"/>
      <c r="E519" s="189"/>
      <c r="F519" s="189"/>
      <c r="G519" s="189"/>
      <c r="H519" s="189"/>
      <c r="I519" s="189"/>
      <c r="J519" s="189"/>
      <c r="K519" s="190"/>
      <c r="M519" s="189"/>
    </row>
    <row r="520" spans="3:13" ht="14.45">
      <c r="C520" s="188"/>
      <c r="D520" s="189"/>
      <c r="E520" s="189"/>
      <c r="F520" s="189"/>
      <c r="G520" s="189"/>
      <c r="H520" s="189"/>
      <c r="I520" s="189"/>
      <c r="J520" s="189"/>
      <c r="K520" s="190"/>
      <c r="M520" s="189"/>
    </row>
    <row r="521" spans="3:13" ht="14.45">
      <c r="C521" s="188"/>
      <c r="D521" s="189"/>
      <c r="E521" s="189"/>
      <c r="F521" s="189"/>
      <c r="G521" s="189"/>
      <c r="H521" s="189"/>
      <c r="I521" s="189"/>
      <c r="J521" s="189"/>
      <c r="K521" s="190"/>
      <c r="M521" s="189"/>
    </row>
    <row r="522" spans="3:13" ht="14.45">
      <c r="C522" s="188"/>
      <c r="D522" s="189"/>
      <c r="E522" s="189"/>
      <c r="F522" s="189"/>
      <c r="G522" s="189"/>
      <c r="H522" s="189"/>
      <c r="I522" s="189"/>
      <c r="J522" s="189"/>
      <c r="K522" s="190"/>
      <c r="M522" s="189"/>
    </row>
    <row r="523" spans="3:13" ht="14.45">
      <c r="C523" s="188"/>
      <c r="D523" s="189"/>
      <c r="E523" s="189"/>
      <c r="F523" s="189"/>
      <c r="G523" s="189"/>
      <c r="H523" s="189"/>
      <c r="I523" s="189"/>
      <c r="J523" s="189"/>
      <c r="K523" s="190"/>
      <c r="M523" s="189"/>
    </row>
    <row r="524" spans="3:13" ht="14.45">
      <c r="C524" s="188"/>
      <c r="D524" s="189"/>
      <c r="E524" s="189"/>
      <c r="F524" s="189"/>
      <c r="G524" s="189"/>
      <c r="H524" s="189"/>
      <c r="I524" s="189"/>
      <c r="J524" s="189"/>
      <c r="K524" s="190"/>
      <c r="M524" s="189"/>
    </row>
    <row r="525" spans="3:13" ht="14.45">
      <c r="C525" s="188"/>
      <c r="D525" s="189"/>
      <c r="E525" s="189"/>
      <c r="F525" s="189"/>
      <c r="G525" s="189"/>
      <c r="H525" s="189"/>
      <c r="I525" s="189"/>
      <c r="J525" s="189"/>
      <c r="K525" s="190"/>
      <c r="M525" s="189"/>
    </row>
    <row r="526" spans="3:13" ht="14.45">
      <c r="C526" s="188"/>
      <c r="D526" s="189"/>
      <c r="E526" s="189"/>
      <c r="F526" s="189"/>
      <c r="G526" s="189"/>
      <c r="H526" s="189"/>
      <c r="I526" s="189"/>
      <c r="J526" s="189"/>
      <c r="K526" s="190"/>
      <c r="M526" s="189"/>
    </row>
    <row r="527" spans="3:13" ht="14.45">
      <c r="C527" s="188"/>
      <c r="D527" s="189"/>
      <c r="E527" s="189"/>
      <c r="F527" s="189"/>
      <c r="G527" s="189"/>
      <c r="H527" s="189"/>
      <c r="I527" s="189"/>
      <c r="J527" s="189"/>
      <c r="K527" s="190"/>
      <c r="M527" s="189"/>
    </row>
    <row r="528" spans="3:13" ht="14.45">
      <c r="C528" s="188"/>
      <c r="D528" s="189"/>
      <c r="E528" s="189"/>
      <c r="F528" s="189"/>
      <c r="G528" s="189"/>
      <c r="H528" s="189"/>
      <c r="I528" s="189"/>
      <c r="J528" s="189"/>
      <c r="K528" s="190"/>
      <c r="M528" s="189"/>
    </row>
    <row r="529" spans="3:13" ht="14.45">
      <c r="C529" s="188"/>
      <c r="D529" s="189"/>
      <c r="E529" s="189"/>
      <c r="F529" s="189"/>
      <c r="G529" s="189"/>
      <c r="H529" s="189"/>
      <c r="I529" s="189"/>
      <c r="J529" s="189"/>
      <c r="K529" s="190"/>
      <c r="M529" s="189"/>
    </row>
    <row r="530" spans="3:13" ht="14.45">
      <c r="C530" s="188"/>
      <c r="D530" s="189"/>
      <c r="E530" s="189"/>
      <c r="F530" s="189"/>
      <c r="G530" s="189"/>
      <c r="H530" s="189"/>
      <c r="I530" s="189"/>
      <c r="J530" s="189"/>
      <c r="K530" s="190"/>
      <c r="M530" s="189"/>
    </row>
    <row r="531" spans="3:13" ht="14.45">
      <c r="C531" s="188"/>
      <c r="D531" s="189"/>
      <c r="E531" s="189"/>
      <c r="F531" s="189"/>
      <c r="G531" s="189"/>
      <c r="H531" s="189"/>
      <c r="I531" s="189"/>
      <c r="J531" s="189"/>
      <c r="K531" s="190"/>
      <c r="M531" s="189"/>
    </row>
    <row r="532" spans="3:13" ht="14.45">
      <c r="C532" s="188"/>
      <c r="D532" s="189"/>
      <c r="E532" s="189"/>
      <c r="F532" s="189"/>
      <c r="G532" s="189"/>
      <c r="H532" s="189"/>
      <c r="I532" s="189"/>
      <c r="J532" s="189"/>
      <c r="K532" s="190"/>
      <c r="M532" s="189"/>
    </row>
    <row r="533" spans="3:13" ht="14.45">
      <c r="C533" s="188"/>
      <c r="D533" s="189"/>
      <c r="E533" s="189"/>
      <c r="F533" s="189"/>
      <c r="G533" s="189"/>
      <c r="H533" s="189"/>
      <c r="I533" s="189"/>
      <c r="J533" s="189"/>
      <c r="K533" s="190"/>
      <c r="M533" s="189"/>
    </row>
    <row r="534" spans="3:13" ht="14.45">
      <c r="C534" s="188"/>
      <c r="D534" s="189"/>
      <c r="E534" s="189"/>
      <c r="F534" s="189"/>
      <c r="G534" s="189"/>
      <c r="H534" s="189"/>
      <c r="I534" s="189"/>
      <c r="J534" s="189"/>
      <c r="K534" s="190"/>
      <c r="M534" s="189"/>
    </row>
    <row r="535" spans="3:13" ht="14.45">
      <c r="C535" s="188"/>
      <c r="D535" s="189"/>
      <c r="E535" s="189"/>
      <c r="F535" s="189"/>
      <c r="G535" s="189"/>
      <c r="H535" s="189"/>
      <c r="I535" s="189"/>
      <c r="J535" s="189"/>
      <c r="K535" s="190"/>
      <c r="M535" s="189"/>
    </row>
    <row r="536" spans="3:13" ht="14.45">
      <c r="C536" s="188"/>
      <c r="D536" s="189"/>
      <c r="E536" s="189"/>
      <c r="F536" s="189"/>
      <c r="G536" s="189"/>
      <c r="H536" s="189"/>
      <c r="I536" s="189"/>
      <c r="J536" s="189"/>
      <c r="K536" s="190"/>
      <c r="M536" s="189"/>
    </row>
    <row r="537" spans="3:13" ht="14.45">
      <c r="C537" s="188"/>
      <c r="D537" s="189"/>
      <c r="E537" s="189"/>
      <c r="F537" s="189"/>
      <c r="G537" s="189"/>
      <c r="H537" s="189"/>
      <c r="I537" s="189"/>
      <c r="J537" s="189"/>
      <c r="K537" s="190"/>
      <c r="M537" s="189"/>
    </row>
    <row r="538" spans="3:13" ht="14.45">
      <c r="C538" s="188"/>
      <c r="D538" s="189"/>
      <c r="E538" s="189"/>
      <c r="F538" s="189"/>
      <c r="G538" s="189"/>
      <c r="H538" s="189"/>
      <c r="I538" s="189"/>
      <c r="J538" s="189"/>
      <c r="K538" s="190"/>
      <c r="M538" s="189"/>
    </row>
    <row r="539" spans="3:13" ht="14.45">
      <c r="C539" s="188"/>
      <c r="D539" s="189"/>
      <c r="E539" s="189"/>
      <c r="F539" s="189"/>
      <c r="G539" s="189"/>
      <c r="H539" s="189"/>
      <c r="I539" s="189"/>
      <c r="J539" s="189"/>
      <c r="K539" s="190"/>
      <c r="M539" s="189"/>
    </row>
    <row r="540" spans="3:13" ht="14.45">
      <c r="C540" s="188"/>
      <c r="D540" s="189"/>
      <c r="E540" s="189"/>
      <c r="F540" s="189"/>
      <c r="G540" s="189"/>
      <c r="H540" s="189"/>
      <c r="I540" s="189"/>
      <c r="J540" s="189"/>
      <c r="K540" s="190"/>
      <c r="M540" s="189"/>
    </row>
    <row r="541" spans="3:13" ht="14.45">
      <c r="C541" s="188"/>
      <c r="D541" s="189"/>
      <c r="E541" s="189"/>
      <c r="F541" s="189"/>
      <c r="G541" s="189"/>
      <c r="H541" s="189"/>
      <c r="I541" s="189"/>
      <c r="J541" s="189"/>
      <c r="K541" s="190"/>
      <c r="M541" s="189"/>
    </row>
    <row r="542" spans="3:13" ht="14.45">
      <c r="C542" s="188"/>
      <c r="D542" s="189"/>
      <c r="E542" s="189"/>
      <c r="F542" s="189"/>
      <c r="G542" s="189"/>
      <c r="H542" s="189"/>
      <c r="I542" s="189"/>
      <c r="J542" s="189"/>
      <c r="K542" s="190"/>
      <c r="M542" s="189"/>
    </row>
    <row r="543" spans="3:13" ht="14.45">
      <c r="C543" s="188"/>
      <c r="D543" s="189"/>
      <c r="E543" s="189"/>
      <c r="F543" s="189"/>
      <c r="G543" s="189"/>
      <c r="H543" s="189"/>
      <c r="I543" s="189"/>
      <c r="J543" s="189"/>
      <c r="K543" s="190"/>
      <c r="M543" s="189"/>
    </row>
    <row r="544" spans="3:13" ht="14.45">
      <c r="C544" s="188"/>
      <c r="D544" s="189"/>
      <c r="E544" s="189"/>
      <c r="F544" s="189"/>
      <c r="G544" s="189"/>
      <c r="H544" s="189"/>
      <c r="I544" s="189"/>
      <c r="J544" s="189"/>
      <c r="K544" s="190"/>
      <c r="M544" s="189"/>
    </row>
    <row r="545" spans="3:13" ht="14.45">
      <c r="C545" s="188"/>
      <c r="D545" s="189"/>
      <c r="E545" s="189"/>
      <c r="F545" s="189"/>
      <c r="G545" s="189"/>
      <c r="H545" s="189"/>
      <c r="I545" s="189"/>
      <c r="J545" s="189"/>
      <c r="K545" s="190"/>
      <c r="M545" s="189"/>
    </row>
    <row r="546" spans="3:13" ht="14.45">
      <c r="C546" s="188"/>
      <c r="D546" s="189"/>
      <c r="E546" s="189"/>
      <c r="F546" s="189"/>
      <c r="G546" s="189"/>
      <c r="H546" s="189"/>
      <c r="I546" s="189"/>
      <c r="J546" s="189"/>
      <c r="K546" s="190"/>
      <c r="M546" s="189"/>
    </row>
    <row r="547" spans="3:13" ht="14.45">
      <c r="C547" s="188"/>
      <c r="D547" s="189"/>
      <c r="E547" s="189"/>
      <c r="F547" s="189"/>
      <c r="G547" s="189"/>
      <c r="H547" s="189"/>
      <c r="I547" s="189"/>
      <c r="J547" s="189"/>
      <c r="K547" s="190"/>
      <c r="M547" s="189"/>
    </row>
    <row r="548" spans="3:13" ht="14.45">
      <c r="C548" s="188"/>
      <c r="D548" s="189"/>
      <c r="E548" s="189"/>
      <c r="F548" s="189"/>
      <c r="G548" s="189"/>
      <c r="H548" s="189"/>
      <c r="I548" s="189"/>
      <c r="J548" s="189"/>
      <c r="K548" s="190"/>
      <c r="M548" s="189"/>
    </row>
    <row r="549" spans="3:13" ht="14.45">
      <c r="C549" s="188"/>
      <c r="D549" s="189"/>
      <c r="E549" s="189"/>
      <c r="F549" s="189"/>
      <c r="G549" s="189"/>
      <c r="H549" s="189"/>
      <c r="I549" s="189"/>
      <c r="J549" s="189"/>
      <c r="K549" s="190"/>
      <c r="M549" s="189"/>
    </row>
    <row r="550" spans="3:13" ht="14.45">
      <c r="C550" s="188"/>
      <c r="D550" s="189"/>
      <c r="E550" s="189"/>
      <c r="F550" s="189"/>
      <c r="G550" s="189"/>
      <c r="H550" s="189"/>
      <c r="I550" s="189"/>
      <c r="J550" s="189"/>
      <c r="K550" s="190"/>
      <c r="M550" s="189"/>
    </row>
    <row r="551" spans="3:13" ht="14.45">
      <c r="C551" s="188"/>
      <c r="D551" s="189"/>
      <c r="E551" s="189"/>
      <c r="F551" s="189"/>
      <c r="G551" s="189"/>
      <c r="H551" s="189"/>
      <c r="I551" s="189"/>
      <c r="J551" s="189"/>
      <c r="K551" s="190"/>
      <c r="M551" s="189"/>
    </row>
    <row r="552" spans="3:13" ht="14.45">
      <c r="C552" s="188"/>
      <c r="D552" s="189"/>
      <c r="E552" s="189"/>
      <c r="F552" s="189"/>
      <c r="G552" s="189"/>
      <c r="H552" s="189"/>
      <c r="I552" s="189"/>
      <c r="J552" s="189"/>
      <c r="K552" s="190"/>
      <c r="M552" s="189"/>
    </row>
    <row r="553" spans="3:13" ht="14.45">
      <c r="C553" s="188"/>
      <c r="D553" s="189"/>
      <c r="E553" s="189"/>
      <c r="F553" s="189"/>
      <c r="G553" s="189"/>
      <c r="H553" s="189"/>
      <c r="I553" s="189"/>
      <c r="J553" s="189"/>
      <c r="K553" s="190"/>
      <c r="M553" s="189"/>
    </row>
    <row r="554" spans="3:13" ht="14.45">
      <c r="C554" s="188"/>
      <c r="D554" s="189"/>
      <c r="E554" s="189"/>
      <c r="F554" s="189"/>
      <c r="G554" s="189"/>
      <c r="H554" s="189"/>
      <c r="I554" s="189"/>
      <c r="J554" s="189"/>
      <c r="K554" s="190"/>
      <c r="M554" s="189"/>
    </row>
    <row r="555" spans="3:13" ht="14.45">
      <c r="C555" s="188"/>
      <c r="D555" s="189"/>
      <c r="E555" s="189"/>
      <c r="F555" s="189"/>
      <c r="G555" s="189"/>
      <c r="H555" s="189"/>
      <c r="I555" s="189"/>
      <c r="J555" s="189"/>
      <c r="K555" s="190"/>
      <c r="M555" s="189"/>
    </row>
    <row r="556" spans="3:13" ht="14.45">
      <c r="C556" s="188"/>
      <c r="D556" s="189"/>
      <c r="E556" s="189"/>
      <c r="F556" s="189"/>
      <c r="G556" s="189"/>
      <c r="H556" s="189"/>
      <c r="I556" s="189"/>
      <c r="J556" s="189"/>
      <c r="K556" s="190"/>
      <c r="M556" s="189"/>
    </row>
    <row r="557" spans="3:13" ht="14.45">
      <c r="C557" s="188"/>
      <c r="D557" s="189"/>
      <c r="E557" s="189"/>
      <c r="F557" s="189"/>
      <c r="G557" s="189"/>
      <c r="H557" s="189"/>
      <c r="I557" s="189"/>
      <c r="J557" s="189"/>
      <c r="K557" s="190"/>
      <c r="M557" s="189"/>
    </row>
    <row r="558" spans="3:13" ht="14.45">
      <c r="C558" s="188"/>
      <c r="D558" s="189"/>
      <c r="E558" s="189"/>
      <c r="F558" s="189"/>
      <c r="G558" s="189"/>
      <c r="H558" s="189"/>
      <c r="I558" s="189"/>
      <c r="J558" s="189"/>
      <c r="K558" s="190"/>
      <c r="M558" s="189"/>
    </row>
    <row r="559" spans="3:13" ht="14.45">
      <c r="C559" s="188"/>
      <c r="D559" s="189"/>
      <c r="E559" s="189"/>
      <c r="F559" s="189"/>
      <c r="G559" s="189"/>
      <c r="H559" s="189"/>
      <c r="I559" s="189"/>
      <c r="J559" s="189"/>
      <c r="K559" s="190"/>
      <c r="M559" s="189"/>
    </row>
    <row r="560" spans="3:13" ht="14.45">
      <c r="C560" s="188"/>
      <c r="D560" s="189"/>
      <c r="E560" s="189"/>
      <c r="F560" s="189"/>
      <c r="G560" s="189"/>
      <c r="H560" s="189"/>
      <c r="I560" s="189"/>
      <c r="J560" s="189"/>
      <c r="K560" s="190"/>
      <c r="M560" s="189"/>
    </row>
    <row r="561" spans="3:13" ht="14.45">
      <c r="C561" s="188"/>
      <c r="D561" s="189"/>
      <c r="E561" s="189"/>
      <c r="F561" s="189"/>
      <c r="G561" s="189"/>
      <c r="H561" s="189"/>
      <c r="I561" s="189"/>
      <c r="J561" s="189"/>
      <c r="K561" s="190"/>
      <c r="M561" s="189"/>
    </row>
    <row r="562" spans="3:13" ht="14.45">
      <c r="C562" s="188"/>
      <c r="D562" s="189"/>
      <c r="E562" s="189"/>
      <c r="F562" s="189"/>
      <c r="G562" s="189"/>
      <c r="H562" s="189"/>
      <c r="I562" s="189"/>
      <c r="J562" s="189"/>
      <c r="K562" s="190"/>
      <c r="M562" s="189"/>
    </row>
    <row r="563" spans="3:13" ht="14.45">
      <c r="C563" s="188"/>
      <c r="D563" s="189"/>
      <c r="E563" s="189"/>
      <c r="F563" s="189"/>
      <c r="G563" s="189"/>
      <c r="H563" s="189"/>
      <c r="I563" s="189"/>
      <c r="J563" s="189"/>
      <c r="K563" s="190"/>
      <c r="M563" s="189"/>
    </row>
    <row r="564" spans="3:13" ht="14.45">
      <c r="C564" s="188"/>
      <c r="D564" s="189"/>
      <c r="E564" s="189"/>
      <c r="F564" s="189"/>
      <c r="G564" s="189"/>
      <c r="H564" s="189"/>
      <c r="I564" s="189"/>
      <c r="J564" s="189"/>
      <c r="K564" s="190"/>
      <c r="M564" s="189"/>
    </row>
    <row r="565" spans="3:13" ht="14.45">
      <c r="C565" s="188"/>
      <c r="D565" s="189"/>
      <c r="E565" s="189"/>
      <c r="F565" s="189"/>
      <c r="G565" s="189"/>
      <c r="H565" s="189"/>
      <c r="I565" s="189"/>
      <c r="J565" s="189"/>
      <c r="K565" s="190"/>
      <c r="M565" s="189"/>
    </row>
    <row r="566" spans="3:13" ht="14.45">
      <c r="C566" s="188"/>
      <c r="D566" s="189"/>
      <c r="E566" s="189"/>
      <c r="F566" s="189"/>
      <c r="G566" s="189"/>
      <c r="H566" s="189"/>
      <c r="I566" s="189"/>
      <c r="J566" s="189"/>
      <c r="K566" s="190"/>
      <c r="M566" s="189"/>
    </row>
    <row r="567" spans="3:13" ht="14.45">
      <c r="C567" s="188"/>
      <c r="D567" s="189"/>
      <c r="E567" s="189"/>
      <c r="F567" s="189"/>
      <c r="G567" s="189"/>
      <c r="H567" s="189"/>
      <c r="I567" s="189"/>
      <c r="J567" s="189"/>
      <c r="K567" s="190"/>
      <c r="M567" s="189"/>
    </row>
    <row r="568" spans="3:13" ht="14.45">
      <c r="C568" s="188"/>
      <c r="D568" s="189"/>
      <c r="E568" s="189"/>
      <c r="F568" s="189"/>
      <c r="G568" s="189"/>
      <c r="H568" s="189"/>
      <c r="I568" s="189"/>
      <c r="J568" s="189"/>
      <c r="K568" s="190"/>
      <c r="M568" s="189"/>
    </row>
    <row r="569" spans="3:13" ht="14.45">
      <c r="C569" s="188"/>
      <c r="D569" s="189"/>
      <c r="E569" s="189"/>
      <c r="F569" s="189"/>
      <c r="G569" s="189"/>
      <c r="H569" s="189"/>
      <c r="I569" s="189"/>
      <c r="J569" s="189"/>
      <c r="K569" s="190"/>
      <c r="M569" s="189"/>
    </row>
    <row r="570" spans="3:13" ht="14.45">
      <c r="C570" s="188"/>
      <c r="D570" s="189"/>
      <c r="E570" s="189"/>
      <c r="F570" s="189"/>
      <c r="G570" s="189"/>
      <c r="H570" s="189"/>
      <c r="I570" s="189"/>
      <c r="J570" s="189"/>
      <c r="K570" s="190"/>
      <c r="M570" s="189"/>
    </row>
    <row r="571" spans="3:13" ht="14.45">
      <c r="C571" s="188"/>
      <c r="D571" s="189"/>
      <c r="E571" s="189"/>
      <c r="F571" s="189"/>
      <c r="G571" s="189"/>
      <c r="H571" s="189"/>
      <c r="I571" s="189"/>
      <c r="J571" s="189"/>
      <c r="K571" s="190"/>
      <c r="M571" s="189"/>
    </row>
    <row r="572" spans="3:13" ht="14.45">
      <c r="C572" s="188"/>
      <c r="D572" s="189"/>
      <c r="E572" s="189"/>
      <c r="F572" s="189"/>
      <c r="G572" s="189"/>
      <c r="H572" s="189"/>
      <c r="I572" s="189"/>
      <c r="J572" s="189"/>
      <c r="K572" s="190"/>
      <c r="M572" s="189"/>
    </row>
    <row r="573" spans="3:13" ht="14.45">
      <c r="C573" s="188"/>
      <c r="D573" s="189"/>
      <c r="E573" s="189"/>
      <c r="F573" s="189"/>
      <c r="G573" s="189"/>
      <c r="H573" s="189"/>
      <c r="I573" s="189"/>
      <c r="J573" s="189"/>
      <c r="K573" s="190"/>
      <c r="M573" s="189"/>
    </row>
    <row r="574" spans="3:13" ht="14.45">
      <c r="C574" s="188"/>
      <c r="D574" s="189"/>
      <c r="E574" s="189"/>
      <c r="F574" s="189"/>
      <c r="G574" s="189"/>
      <c r="H574" s="189"/>
      <c r="I574" s="189"/>
      <c r="J574" s="189"/>
      <c r="K574" s="190"/>
      <c r="M574" s="189"/>
    </row>
    <row r="575" spans="3:13" ht="14.45">
      <c r="C575" s="188"/>
      <c r="D575" s="189"/>
      <c r="E575" s="189"/>
      <c r="F575" s="189"/>
      <c r="G575" s="189"/>
      <c r="H575" s="189"/>
      <c r="I575" s="189"/>
      <c r="J575" s="189"/>
      <c r="K575" s="190"/>
      <c r="M575" s="189"/>
    </row>
    <row r="576" spans="3:13" ht="14.45">
      <c r="C576" s="188"/>
      <c r="D576" s="189"/>
      <c r="E576" s="189"/>
      <c r="F576" s="189"/>
      <c r="G576" s="189"/>
      <c r="H576" s="189"/>
      <c r="I576" s="189"/>
      <c r="J576" s="189"/>
      <c r="K576" s="190"/>
      <c r="M576" s="189"/>
    </row>
    <row r="577" spans="3:13" ht="14.45">
      <c r="C577" s="188"/>
      <c r="D577" s="189"/>
      <c r="E577" s="189"/>
      <c r="F577" s="189"/>
      <c r="G577" s="189"/>
      <c r="H577" s="189"/>
      <c r="I577" s="189"/>
      <c r="J577" s="189"/>
      <c r="K577" s="190"/>
      <c r="M577" s="189"/>
    </row>
    <row r="578" spans="3:13" ht="14.45">
      <c r="C578" s="188"/>
      <c r="D578" s="189"/>
      <c r="E578" s="189"/>
      <c r="F578" s="189"/>
      <c r="G578" s="189"/>
      <c r="H578" s="189"/>
      <c r="I578" s="189"/>
      <c r="J578" s="189"/>
      <c r="K578" s="190"/>
      <c r="M578" s="189"/>
    </row>
    <row r="579" spans="3:13" ht="14.45">
      <c r="C579" s="188"/>
      <c r="D579" s="189"/>
      <c r="E579" s="189"/>
      <c r="F579" s="189"/>
      <c r="G579" s="189"/>
      <c r="H579" s="189"/>
      <c r="I579" s="189"/>
      <c r="J579" s="189"/>
      <c r="K579" s="190"/>
      <c r="M579" s="189"/>
    </row>
    <row r="580" spans="3:13" ht="14.45">
      <c r="C580" s="188"/>
      <c r="D580" s="189"/>
      <c r="E580" s="189"/>
      <c r="F580" s="189"/>
      <c r="G580" s="189"/>
      <c r="H580" s="189"/>
      <c r="I580" s="189"/>
      <c r="J580" s="189"/>
      <c r="K580" s="190"/>
      <c r="M580" s="189"/>
    </row>
    <row r="581" spans="3:13" ht="14.45">
      <c r="C581" s="188"/>
      <c r="D581" s="189"/>
      <c r="E581" s="189"/>
      <c r="F581" s="189"/>
      <c r="G581" s="189"/>
      <c r="H581" s="189"/>
      <c r="I581" s="189"/>
      <c r="J581" s="189"/>
      <c r="K581" s="190"/>
      <c r="M581" s="189"/>
    </row>
    <row r="582" spans="3:13" ht="14.45">
      <c r="C582" s="188"/>
      <c r="D582" s="189"/>
      <c r="E582" s="189"/>
      <c r="F582" s="189"/>
      <c r="G582" s="189"/>
      <c r="H582" s="189"/>
      <c r="I582" s="189"/>
      <c r="J582" s="189"/>
      <c r="K582" s="190"/>
      <c r="M582" s="189"/>
    </row>
    <row r="583" spans="3:13" ht="14.45">
      <c r="C583" s="188"/>
      <c r="D583" s="189"/>
      <c r="E583" s="189"/>
      <c r="F583" s="189"/>
      <c r="G583" s="189"/>
      <c r="H583" s="189"/>
      <c r="I583" s="189"/>
      <c r="J583" s="189"/>
      <c r="K583" s="190"/>
      <c r="M583" s="189"/>
    </row>
    <row r="584" spans="3:13" ht="14.45">
      <c r="C584" s="188"/>
      <c r="D584" s="189"/>
      <c r="E584" s="189"/>
      <c r="F584" s="189"/>
      <c r="G584" s="189"/>
      <c r="H584" s="189"/>
      <c r="I584" s="189"/>
      <c r="J584" s="189"/>
      <c r="K584" s="190"/>
      <c r="M584" s="189"/>
    </row>
    <row r="585" spans="3:13" ht="14.45">
      <c r="C585" s="188"/>
      <c r="D585" s="189"/>
      <c r="E585" s="189"/>
      <c r="F585" s="189"/>
      <c r="G585" s="189"/>
      <c r="H585" s="189"/>
      <c r="I585" s="189"/>
      <c r="J585" s="189"/>
      <c r="K585" s="190"/>
      <c r="M585" s="189"/>
    </row>
    <row r="586" spans="3:13" ht="14.45">
      <c r="C586" s="188"/>
      <c r="D586" s="189"/>
      <c r="E586" s="189"/>
      <c r="F586" s="189"/>
      <c r="G586" s="189"/>
      <c r="H586" s="189"/>
      <c r="I586" s="189"/>
      <c r="J586" s="189"/>
      <c r="K586" s="190"/>
      <c r="M586" s="189"/>
    </row>
    <row r="587" spans="3:13" ht="14.45">
      <c r="C587" s="188"/>
      <c r="D587" s="189"/>
      <c r="E587" s="189"/>
      <c r="F587" s="189"/>
      <c r="G587" s="189"/>
      <c r="H587" s="189"/>
      <c r="I587" s="189"/>
      <c r="J587" s="189"/>
      <c r="K587" s="190"/>
      <c r="M587" s="189"/>
    </row>
    <row r="588" spans="3:13" ht="14.45">
      <c r="C588" s="188"/>
      <c r="D588" s="189"/>
      <c r="E588" s="189"/>
      <c r="F588" s="189"/>
      <c r="G588" s="189"/>
      <c r="H588" s="189"/>
      <c r="I588" s="189"/>
      <c r="J588" s="189"/>
      <c r="K588" s="190"/>
      <c r="M588" s="189"/>
    </row>
    <row r="589" spans="3:13" ht="14.45">
      <c r="C589" s="188"/>
      <c r="D589" s="189"/>
      <c r="E589" s="189"/>
      <c r="F589" s="189"/>
      <c r="G589" s="189"/>
      <c r="H589" s="189"/>
      <c r="I589" s="189"/>
      <c r="J589" s="189"/>
      <c r="K589" s="190"/>
      <c r="M589" s="189"/>
    </row>
    <row r="590" spans="3:13" ht="14.45">
      <c r="C590" s="188"/>
      <c r="D590" s="189"/>
      <c r="E590" s="189"/>
      <c r="F590" s="189"/>
      <c r="G590" s="189"/>
      <c r="H590" s="189"/>
      <c r="I590" s="189"/>
      <c r="J590" s="189"/>
      <c r="K590" s="190"/>
      <c r="M590" s="189"/>
    </row>
    <row r="591" spans="3:13" ht="14.45">
      <c r="C591" s="188"/>
      <c r="D591" s="189"/>
      <c r="E591" s="189"/>
      <c r="F591" s="189"/>
      <c r="G591" s="189"/>
      <c r="H591" s="189"/>
      <c r="I591" s="189"/>
      <c r="J591" s="189"/>
      <c r="K591" s="190"/>
      <c r="M591" s="189"/>
    </row>
    <row r="592" spans="3:13" ht="14.45">
      <c r="C592" s="188"/>
      <c r="D592" s="189"/>
      <c r="E592" s="189"/>
      <c r="F592" s="189"/>
      <c r="G592" s="189"/>
      <c r="H592" s="189"/>
      <c r="I592" s="189"/>
      <c r="J592" s="189"/>
      <c r="K592" s="190"/>
      <c r="M592" s="189"/>
    </row>
    <row r="593" spans="3:13" ht="14.45">
      <c r="C593" s="188"/>
      <c r="D593" s="189"/>
      <c r="E593" s="189"/>
      <c r="F593" s="189"/>
      <c r="G593" s="189"/>
      <c r="H593" s="189"/>
      <c r="I593" s="189"/>
      <c r="J593" s="189"/>
      <c r="K593" s="190"/>
      <c r="M593" s="189"/>
    </row>
    <row r="594" spans="3:13" ht="14.45">
      <c r="C594" s="188"/>
      <c r="D594" s="189"/>
      <c r="E594" s="189"/>
      <c r="F594" s="189"/>
      <c r="G594" s="189"/>
      <c r="H594" s="189"/>
      <c r="I594" s="189"/>
      <c r="J594" s="189"/>
      <c r="K594" s="190"/>
      <c r="M594" s="189"/>
    </row>
    <row r="595" spans="3:13" ht="14.45">
      <c r="C595" s="188"/>
      <c r="D595" s="189"/>
      <c r="E595" s="189"/>
      <c r="F595" s="189"/>
      <c r="G595" s="189"/>
      <c r="H595" s="189"/>
      <c r="I595" s="189"/>
      <c r="J595" s="189"/>
      <c r="K595" s="190"/>
      <c r="M595" s="189"/>
    </row>
    <row r="596" spans="3:13" ht="14.45">
      <c r="C596" s="188"/>
      <c r="D596" s="189"/>
      <c r="E596" s="189"/>
      <c r="F596" s="189"/>
      <c r="G596" s="189"/>
      <c r="H596" s="189"/>
      <c r="I596" s="189"/>
      <c r="J596" s="189"/>
      <c r="K596" s="190"/>
      <c r="M596" s="189"/>
    </row>
    <row r="597" spans="3:13" ht="14.45">
      <c r="C597" s="188"/>
      <c r="D597" s="189"/>
      <c r="E597" s="189"/>
      <c r="F597" s="189"/>
      <c r="G597" s="189"/>
      <c r="H597" s="189"/>
      <c r="I597" s="189"/>
      <c r="J597" s="189"/>
      <c r="K597" s="190"/>
      <c r="M597" s="189"/>
    </row>
    <row r="598" spans="3:13" ht="14.45">
      <c r="C598" s="188"/>
      <c r="D598" s="189"/>
      <c r="E598" s="189"/>
      <c r="F598" s="189"/>
      <c r="G598" s="189"/>
      <c r="H598" s="189"/>
      <c r="I598" s="189"/>
      <c r="J598" s="189"/>
      <c r="K598" s="190"/>
      <c r="M598" s="189"/>
    </row>
    <row r="599" spans="3:13" ht="14.45">
      <c r="C599" s="188"/>
      <c r="D599" s="189"/>
      <c r="E599" s="189"/>
      <c r="F599" s="189"/>
      <c r="G599" s="189"/>
      <c r="H599" s="189"/>
      <c r="I599" s="189"/>
      <c r="J599" s="189"/>
      <c r="K599" s="190"/>
      <c r="M599" s="189"/>
    </row>
    <row r="600" spans="3:13" ht="14.45">
      <c r="C600" s="188"/>
      <c r="D600" s="189"/>
      <c r="E600" s="189"/>
      <c r="F600" s="189"/>
      <c r="G600" s="189"/>
      <c r="H600" s="189"/>
      <c r="I600" s="189"/>
      <c r="J600" s="189"/>
      <c r="K600" s="190"/>
      <c r="M600" s="189"/>
    </row>
    <row r="601" spans="3:13" ht="14.45">
      <c r="C601" s="188"/>
      <c r="D601" s="189"/>
      <c r="E601" s="189"/>
      <c r="F601" s="189"/>
      <c r="G601" s="189"/>
      <c r="H601" s="189"/>
      <c r="I601" s="189"/>
      <c r="J601" s="189"/>
      <c r="K601" s="190"/>
      <c r="M601" s="189"/>
    </row>
    <row r="602" spans="3:13" ht="14.45">
      <c r="C602" s="188"/>
      <c r="D602" s="189"/>
      <c r="E602" s="189"/>
      <c r="F602" s="189"/>
      <c r="G602" s="189"/>
      <c r="H602" s="189"/>
      <c r="I602" s="189"/>
      <c r="J602" s="189"/>
      <c r="K602" s="190"/>
      <c r="M602" s="189"/>
    </row>
    <row r="603" spans="3:13" ht="14.45">
      <c r="C603" s="188"/>
      <c r="D603" s="189"/>
      <c r="E603" s="189"/>
      <c r="F603" s="189"/>
      <c r="G603" s="189"/>
      <c r="H603" s="189"/>
      <c r="I603" s="189"/>
      <c r="J603" s="189"/>
      <c r="K603" s="190"/>
      <c r="M603" s="189"/>
    </row>
    <row r="604" spans="3:13" ht="14.45">
      <c r="C604" s="188"/>
      <c r="D604" s="189"/>
      <c r="E604" s="189"/>
      <c r="F604" s="189"/>
      <c r="G604" s="189"/>
      <c r="H604" s="189"/>
      <c r="I604" s="189"/>
      <c r="J604" s="189"/>
      <c r="K604" s="190"/>
      <c r="M604" s="189"/>
    </row>
    <row r="605" spans="3:13" ht="14.45">
      <c r="C605" s="188"/>
      <c r="D605" s="189"/>
      <c r="E605" s="189"/>
      <c r="F605" s="189"/>
      <c r="G605" s="189"/>
      <c r="H605" s="189"/>
      <c r="I605" s="189"/>
      <c r="J605" s="189"/>
      <c r="K605" s="190"/>
      <c r="M605" s="189"/>
    </row>
    <row r="606" spans="3:13" ht="14.45">
      <c r="C606" s="188"/>
      <c r="D606" s="189"/>
      <c r="E606" s="189"/>
      <c r="F606" s="189"/>
      <c r="G606" s="189"/>
      <c r="H606" s="189"/>
      <c r="I606" s="189"/>
      <c r="J606" s="189"/>
      <c r="K606" s="190"/>
      <c r="M606" s="189"/>
    </row>
    <row r="607" spans="3:13" ht="14.45">
      <c r="C607" s="188"/>
      <c r="D607" s="189"/>
      <c r="E607" s="189"/>
      <c r="F607" s="189"/>
      <c r="G607" s="189"/>
      <c r="H607" s="189"/>
      <c r="I607" s="189"/>
      <c r="J607" s="189"/>
      <c r="K607" s="190"/>
      <c r="M607" s="189"/>
    </row>
    <row r="608" spans="3:13" ht="14.45">
      <c r="C608" s="188"/>
      <c r="D608" s="189"/>
      <c r="E608" s="189"/>
      <c r="F608" s="189"/>
      <c r="G608" s="189"/>
      <c r="H608" s="189"/>
      <c r="I608" s="189"/>
      <c r="J608" s="189"/>
      <c r="K608" s="190"/>
      <c r="M608" s="189"/>
    </row>
    <row r="609" spans="3:13" ht="14.45">
      <c r="C609" s="188"/>
      <c r="D609" s="189"/>
      <c r="E609" s="189"/>
      <c r="F609" s="189"/>
      <c r="G609" s="189"/>
      <c r="H609" s="189"/>
      <c r="I609" s="189"/>
      <c r="J609" s="189"/>
      <c r="K609" s="190"/>
      <c r="M609" s="189"/>
    </row>
    <row r="610" spans="3:13" ht="14.45">
      <c r="C610" s="188"/>
      <c r="D610" s="189"/>
      <c r="E610" s="189"/>
      <c r="F610" s="189"/>
      <c r="G610" s="189"/>
      <c r="H610" s="189"/>
      <c r="I610" s="189"/>
      <c r="J610" s="189"/>
      <c r="K610" s="190"/>
      <c r="M610" s="189"/>
    </row>
    <row r="611" spans="3:13" ht="14.45">
      <c r="C611" s="188"/>
      <c r="D611" s="189"/>
      <c r="E611" s="189"/>
      <c r="F611" s="189"/>
      <c r="G611" s="189"/>
      <c r="H611" s="189"/>
      <c r="I611" s="189"/>
      <c r="J611" s="189"/>
      <c r="K611" s="190"/>
    </row>
    <row r="612" spans="3:13" ht="14.45">
      <c r="C612" s="188"/>
      <c r="D612" s="189"/>
      <c r="E612" s="189"/>
      <c r="F612" s="189"/>
      <c r="G612" s="189"/>
      <c r="H612" s="189"/>
      <c r="I612" s="189"/>
      <c r="J612" s="189"/>
      <c r="K612" s="190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5"/>
  <cols>
    <col min="6" max="6" width="10.28515625" bestFit="1" customWidth="1"/>
    <col min="7" max="7" width="10.28515625" customWidth="1"/>
    <col min="8" max="8" width="11.28515625" customWidth="1"/>
  </cols>
  <sheetData>
    <row r="1" spans="1:16">
      <c r="B1" t="s">
        <v>897</v>
      </c>
      <c r="C1" t="s">
        <v>203</v>
      </c>
      <c r="D1" t="s">
        <v>87</v>
      </c>
      <c r="E1" t="s">
        <v>898</v>
      </c>
      <c r="F1" t="s">
        <v>899</v>
      </c>
      <c r="G1" t="s">
        <v>900</v>
      </c>
      <c r="H1" t="s">
        <v>901</v>
      </c>
      <c r="I1" t="s">
        <v>902</v>
      </c>
      <c r="J1" t="s">
        <v>215</v>
      </c>
      <c r="N1" t="s">
        <v>203</v>
      </c>
      <c r="P1" t="s">
        <v>903</v>
      </c>
    </row>
    <row r="2" spans="1:16">
      <c r="A2">
        <v>11</v>
      </c>
      <c r="B2" t="str">
        <f>CONCATENATE(C2,";",D2)</f>
        <v>BBL;1</v>
      </c>
      <c r="C2" t="s">
        <v>210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210</v>
      </c>
      <c r="P2" t="s">
        <v>904</v>
      </c>
    </row>
    <row r="3" spans="1:16">
      <c r="A3">
        <v>12</v>
      </c>
      <c r="B3" t="str">
        <f t="shared" ref="B3:B10" si="0">CONCATENATE(C3,";",D3)</f>
        <v>BBL;2</v>
      </c>
      <c r="C3" t="s">
        <v>210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12</v>
      </c>
      <c r="P3" t="s">
        <v>905</v>
      </c>
    </row>
    <row r="4" spans="1:16">
      <c r="A4">
        <v>13</v>
      </c>
      <c r="B4" t="str">
        <f t="shared" si="0"/>
        <v>BBL;3</v>
      </c>
      <c r="C4" t="s">
        <v>210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154</v>
      </c>
    </row>
    <row r="5" spans="1:16">
      <c r="A5">
        <v>14</v>
      </c>
      <c r="B5" t="str">
        <f t="shared" si="0"/>
        <v>BBL;4</v>
      </c>
      <c r="C5" t="s">
        <v>210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12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12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12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12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12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906</v>
      </c>
      <c r="C11" t="s">
        <v>154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" thickBot="1"/>
    <row r="5" spans="1:24" ht="15" thickBot="1">
      <c r="A5" s="8"/>
      <c r="B5" s="11" t="s">
        <v>0</v>
      </c>
      <c r="C5" s="12"/>
      <c r="D5" s="11"/>
      <c r="E5" s="11"/>
      <c r="F5" s="12" t="s">
        <v>1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>
      <c r="A6" s="14"/>
      <c r="B6" s="64"/>
      <c r="C6" s="53"/>
      <c r="D6" s="11"/>
      <c r="E6" s="298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300"/>
      <c r="X6" s="13"/>
    </row>
    <row r="7" spans="1:24" ht="15" thickBot="1">
      <c r="A7" s="14"/>
      <c r="B7" s="20" t="s">
        <v>4</v>
      </c>
      <c r="C7" s="56" t="s">
        <v>5</v>
      </c>
      <c r="D7" s="11"/>
      <c r="E7" s="54"/>
      <c r="F7" s="55" t="s">
        <v>6</v>
      </c>
      <c r="G7" s="55"/>
      <c r="H7" s="301" t="s">
        <v>7</v>
      </c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54"/>
      <c r="X7" s="13"/>
    </row>
    <row r="8" spans="1:24" ht="15" thickBot="1">
      <c r="A8" s="14"/>
      <c r="B8" s="49" t="s">
        <v>907</v>
      </c>
      <c r="C8" s="50">
        <v>1</v>
      </c>
      <c r="D8" s="11"/>
      <c r="E8" s="302"/>
      <c r="F8" s="303"/>
      <c r="G8" s="303">
        <f>IF(ISERROR(VLOOKUP($D$5,Crebolijst!$A:$C,3,0)),0,VLOOKUP($D$5,Crebolijst!$A:$C,3,0))</f>
        <v>0</v>
      </c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4"/>
      <c r="X8" s="13"/>
    </row>
    <row r="9" spans="1:24" ht="15" thickBot="1">
      <c r="A9" s="14"/>
      <c r="B9" s="9" t="s">
        <v>10</v>
      </c>
      <c r="C9" s="9" t="s">
        <v>11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>
      <c r="A10" s="14"/>
      <c r="B10" s="45" t="s">
        <v>12</v>
      </c>
      <c r="C10" s="46">
        <v>1</v>
      </c>
      <c r="D10" s="11"/>
      <c r="E10" s="305" t="s">
        <v>13</v>
      </c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6"/>
      <c r="S10" s="306"/>
      <c r="T10" s="306"/>
      <c r="U10" s="306"/>
      <c r="V10" s="306"/>
      <c r="W10" s="307"/>
      <c r="X10" s="13"/>
    </row>
    <row r="11" spans="1:24" ht="15" thickBot="1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>
      <c r="A12" s="14"/>
      <c r="B12" s="27" t="s">
        <v>14</v>
      </c>
      <c r="C12" s="17"/>
      <c r="D12" s="11"/>
      <c r="E12" s="305" t="s">
        <v>15</v>
      </c>
      <c r="F12" s="306"/>
      <c r="G12" s="307"/>
      <c r="H12" s="23"/>
      <c r="I12" s="308" t="s">
        <v>16</v>
      </c>
      <c r="J12" s="309"/>
      <c r="K12" s="310"/>
      <c r="L12" s="23"/>
      <c r="M12" s="308" t="s">
        <v>17</v>
      </c>
      <c r="N12" s="309"/>
      <c r="O12" s="310"/>
      <c r="P12" s="16"/>
      <c r="Q12" s="308" t="s">
        <v>18</v>
      </c>
      <c r="R12" s="309"/>
      <c r="S12" s="310"/>
      <c r="T12" s="16"/>
      <c r="U12" s="305" t="s">
        <v>19</v>
      </c>
      <c r="V12" s="306"/>
      <c r="W12" s="307"/>
      <c r="X12" s="13"/>
    </row>
    <row r="13" spans="1:24" ht="18.600000000000001" thickBot="1">
      <c r="A13" s="14"/>
      <c r="B13" s="59">
        <v>0.05</v>
      </c>
      <c r="C13" s="18" t="s">
        <v>201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21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>
      <c r="A14" s="14"/>
      <c r="B14" s="59">
        <v>0.05</v>
      </c>
      <c r="C14" s="18" t="s">
        <v>22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21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>
      <c r="A15" s="14"/>
      <c r="B15" s="5"/>
      <c r="C15" s="18" t="s">
        <v>19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21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2" ma:contentTypeDescription="Een nieuw document maken." ma:contentTypeScope="" ma:versionID="f3f4677b02cd988ae9acdcdae0e10af8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75d8510c0ad078fe2ff70527cd140f04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362caa5-4156-4c48-b879-cff9bba5517b">
      <UserInfo>
        <DisplayName>Inge Spapens</DisplayName>
        <AccountId>39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BE9DD68-F966-4A2B-9678-82EA1505680E}"/>
</file>

<file path=customXml/itemProps2.xml><?xml version="1.0" encoding="utf-8"?>
<ds:datastoreItem xmlns:ds="http://schemas.openxmlformats.org/officeDocument/2006/customXml" ds:itemID="{490AD695-8DDF-45F4-BC04-9171928F59F8}"/>
</file>

<file path=customXml/itemProps3.xml><?xml version="1.0" encoding="utf-8"?>
<ds:datastoreItem xmlns:ds="http://schemas.openxmlformats.org/officeDocument/2006/customXml" ds:itemID="{DCF86A6C-BA72-44E4-ADAD-FE296B97C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Jeanine Groenewegen</cp:lastModifiedBy>
  <cp:revision/>
  <dcterms:created xsi:type="dcterms:W3CDTF">2020-02-03T11:00:15Z</dcterms:created>
  <dcterms:modified xsi:type="dcterms:W3CDTF">2020-06-25T13:40:18Z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_dlc_DocIdItemGuid">
    <vt:lpwstr>b64e147d-9fec-4d2e-960b-6906cfd64410</vt:lpwstr>
  </property>
</Properties>
</file>