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groenewegen_lentiz_nl/Documents/Tijdelijk/"/>
    </mc:Choice>
  </mc:AlternateContent>
  <xr:revisionPtr revIDLastSave="25" documentId="8_{D89373B3-352E-4054-8DF7-E90FAF75117C}" xr6:coauthVersionLast="34" xr6:coauthVersionMax="43" xr10:uidLastSave="{6E2D5B83-8917-4DEC-A24C-3514740B6264}"/>
  <bookViews>
    <workbookView xWindow="-105" yWindow="-105" windowWidth="19425" windowHeight="10560" tabRatio="855" firstSheet="1" activeTab="1" xr2:uid="{00000000-000D-0000-FFFF-FFFF00000000}"/>
  </bookViews>
  <sheets>
    <sheet name="Opleidingseis" sheetId="10" state="hidden" r:id="rId1"/>
    <sheet name="Examenprogramma" sheetId="14" r:id="rId2"/>
    <sheet name="Crebolijst" sheetId="16" state="hidden" r:id="rId3"/>
    <sheet name="Variabelen" sheetId="8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2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1">Examenprogramma!$A$1:$F$25</definedName>
    <definedName name="_xlnm.Print_Area" localSheetId="0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B2" i="14"/>
  <c r="K37" i="10" l="1"/>
  <c r="S45" i="10"/>
  <c r="S47" i="10" s="1"/>
  <c r="S29" i="10"/>
  <c r="S21" i="10"/>
  <c r="G42" i="16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J3" i="23" s="1"/>
  <c r="H3" i="23"/>
  <c r="B3" i="23"/>
  <c r="B2" i="23"/>
  <c r="G21" i="10"/>
  <c r="K68" i="10"/>
  <c r="K67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M17" i="16" s="1"/>
  <c r="A18" i="16"/>
  <c r="A19" i="16"/>
  <c r="A20" i="16"/>
  <c r="A21" i="16"/>
  <c r="A22" i="16"/>
  <c r="A23" i="16"/>
  <c r="A24" i="16"/>
  <c r="A25" i="16"/>
  <c r="A26" i="16"/>
  <c r="A27" i="16"/>
  <c r="M27" i="16" s="1"/>
  <c r="A28" i="16"/>
  <c r="A29" i="16"/>
  <c r="A30" i="16"/>
  <c r="A31" i="16"/>
  <c r="A32" i="16"/>
  <c r="A33" i="16"/>
  <c r="M33" i="16" s="1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2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G14" i="17" s="1"/>
  <c r="C6" i="8"/>
  <c r="C7" i="8"/>
  <c r="C8" i="8"/>
  <c r="C9" i="8"/>
  <c r="C10" i="8"/>
  <c r="C12" i="8"/>
  <c r="C13" i="8"/>
  <c r="C5" i="8"/>
  <c r="O37" i="10"/>
  <c r="G37" i="10"/>
  <c r="O21" i="10"/>
  <c r="O53" i="10" s="1"/>
  <c r="K21" i="10"/>
  <c r="K53" i="10"/>
  <c r="G12" i="10"/>
  <c r="S12" i="10"/>
  <c r="O12" i="10"/>
  <c r="W12" i="10" s="1"/>
  <c r="S53" i="10"/>
  <c r="J5" i="23"/>
  <c r="M14" i="16"/>
  <c r="W37" i="10"/>
  <c r="M23" i="16"/>
  <c r="M18" i="16"/>
  <c r="M68" i="16"/>
  <c r="W13" i="17"/>
  <c r="M6" i="16"/>
  <c r="W14" i="17" l="1"/>
  <c r="M53" i="16"/>
  <c r="M45" i="16"/>
  <c r="M29" i="16"/>
  <c r="M13" i="16"/>
  <c r="M5" i="16"/>
  <c r="G13" i="17"/>
  <c r="M8" i="16"/>
  <c r="M57" i="16"/>
  <c r="M49" i="16"/>
  <c r="M25" i="16"/>
  <c r="M9" i="16"/>
  <c r="M65" i="16"/>
  <c r="V15" i="17"/>
  <c r="M60" i="16"/>
  <c r="M24" i="16"/>
  <c r="M48" i="16"/>
  <c r="M47" i="16"/>
  <c r="M63" i="16"/>
  <c r="M19" i="16"/>
  <c r="M3" i="16"/>
  <c r="M12" i="16"/>
  <c r="M32" i="16"/>
  <c r="S31" i="10"/>
  <c r="G53" i="10"/>
  <c r="W15" i="17"/>
  <c r="AY8" i="10"/>
  <c r="M2" i="16"/>
  <c r="M62" i="16"/>
  <c r="M36" i="16"/>
  <c r="M44" i="16"/>
  <c r="M35" i="16"/>
  <c r="M58" i="16"/>
  <c r="M56" i="16"/>
  <c r="M34" i="16"/>
  <c r="M26" i="16"/>
  <c r="M30" i="16"/>
  <c r="M52" i="16"/>
  <c r="M46" i="16"/>
  <c r="M37" i="16"/>
  <c r="M20" i="16"/>
  <c r="M11" i="16"/>
  <c r="M51" i="16"/>
  <c r="M50" i="16"/>
  <c r="G8" i="17"/>
  <c r="M31" i="16"/>
  <c r="M43" i="16"/>
  <c r="M7" i="16"/>
  <c r="M59" i="16"/>
  <c r="M54" i="16"/>
  <c r="M66" i="16"/>
  <c r="M39" i="16"/>
  <c r="M67" i="16"/>
  <c r="M55" i="16"/>
  <c r="M64" i="16"/>
  <c r="W53" i="10"/>
  <c r="M15" i="16"/>
  <c r="M28" i="16"/>
  <c r="M22" i="16"/>
  <c r="M42" i="16"/>
  <c r="M4" i="16"/>
  <c r="M38" i="16"/>
  <c r="M40" i="16"/>
  <c r="M16" i="16"/>
  <c r="M41" i="16"/>
  <c r="W21" i="10"/>
  <c r="M10" i="16"/>
  <c r="S55" i="10"/>
  <c r="S56" i="10"/>
  <c r="AY7" i="10"/>
  <c r="AT7" i="10"/>
  <c r="W10" i="10" s="1"/>
  <c r="AY9" i="10"/>
  <c r="X12" i="10" s="1"/>
  <c r="AT8" i="10"/>
  <c r="H11" i="10" s="1"/>
  <c r="W11" i="10" s="1"/>
  <c r="F34" i="10" s="1"/>
  <c r="K66" i="10"/>
  <c r="M21" i="16"/>
  <c r="M61" i="16"/>
  <c r="X11" i="10" l="1"/>
  <c r="K41" i="10"/>
  <c r="K56" i="10" s="1"/>
  <c r="O43" i="10"/>
  <c r="O47" i="10" s="1"/>
  <c r="S60" i="10"/>
  <c r="S58" i="10"/>
  <c r="K25" i="10"/>
  <c r="S62" i="10"/>
  <c r="F18" i="10"/>
  <c r="F50" i="10" s="1"/>
  <c r="O56" i="10" l="1"/>
  <c r="K47" i="10"/>
  <c r="O27" i="10"/>
  <c r="O55" i="10" s="1"/>
  <c r="G39" i="10"/>
  <c r="W45" i="10" s="1"/>
  <c r="K55" i="10"/>
  <c r="K31" i="10"/>
  <c r="G23" i="10"/>
  <c r="W29" i="10" s="1"/>
  <c r="O31" i="10" l="1"/>
  <c r="W31" i="10"/>
  <c r="G31" i="10"/>
  <c r="G55" i="10"/>
  <c r="G56" i="10"/>
  <c r="G47" i="10"/>
  <c r="W47" i="10" s="1"/>
  <c r="O58" i="10"/>
  <c r="O62" i="10"/>
  <c r="O60" i="10"/>
  <c r="K58" i="10"/>
  <c r="K62" i="10"/>
  <c r="K60" i="10"/>
  <c r="G60" i="10" l="1"/>
  <c r="W60" i="10" s="1"/>
  <c r="W56" i="10"/>
  <c r="G62" i="10"/>
  <c r="W62" i="10" s="1"/>
  <c r="W55" i="10"/>
  <c r="G58" i="10"/>
  <c r="W58" i="10" s="1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<sst xmlns="http://schemas.openxmlformats.org/spreadsheetml/2006/main" count="3028" uniqueCount="912">
  <si>
    <t>BPV</t>
  </si>
  <si>
    <t>TOTAAL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</si>
  <si>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</si>
  <si>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</si>
  <si>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</si>
  <si>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</si>
  <si>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</si>
  <si>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</si>
  <si>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</si>
  <si>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</si>
  <si>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</si>
  <si>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</si>
  <si>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</si>
  <si>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</si>
  <si>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</si>
  <si>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</si>
  <si>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</si>
  <si>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</si>
  <si>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</si>
  <si>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</si>
  <si>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</si>
  <si>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</si>
  <si>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</si>
  <si>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</si>
  <si>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</si>
  <si>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</si>
  <si>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</si>
  <si>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</si>
  <si>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</si>
  <si>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</si>
  <si>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Lesuur</t>
  </si>
  <si>
    <t>BPV uur</t>
  </si>
  <si>
    <t>Niveau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</si>
  <si>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</si>
  <si>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</si>
  <si>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</si>
  <si>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</si>
  <si>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</si>
  <si>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</si>
  <si>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</si>
  <si>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</si>
  <si>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</si>
  <si>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</si>
  <si>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</si>
  <si>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</si>
  <si>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</si>
  <si>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</si>
  <si>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</si>
  <si>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</si>
  <si>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</si>
  <si>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</si>
  <si>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</si>
  <si>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</si>
  <si>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</si>
  <si>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</si>
  <si>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</si>
  <si>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</si>
  <si>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</si>
  <si>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</si>
  <si>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</si>
  <si>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</si>
  <si>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</si>
  <si>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</si>
  <si>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</si>
  <si>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</si>
  <si>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</si>
  <si>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</si>
  <si>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</si>
  <si>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</si>
  <si>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</si>
  <si>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</si>
  <si>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</si>
  <si>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</si>
  <si>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</si>
  <si>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</si>
  <si>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</si>
  <si>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</si>
  <si>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</si>
  <si>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</si>
  <si>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</si>
  <si>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</si>
  <si>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</si>
  <si>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</si>
  <si>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</si>
  <si>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</si>
  <si>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</si>
  <si>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</si>
  <si>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</si>
  <si>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</si>
  <si>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</si>
  <si>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</si>
  <si>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</si>
  <si>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</si>
  <si>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</si>
  <si>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</si>
  <si>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</si>
  <si>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</si>
  <si>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</si>
  <si>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</si>
  <si>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</si>
  <si>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</si>
  <si>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</si>
  <si>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</si>
  <si>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</si>
  <si>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</si>
  <si>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</si>
  <si>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</si>
  <si>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</si>
  <si>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</si>
  <si>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</si>
  <si>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</si>
  <si>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</si>
  <si>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</si>
  <si>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</si>
  <si>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</si>
  <si>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</si>
  <si>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</si>
  <si>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</si>
  <si>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</si>
  <si>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</si>
  <si>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</si>
  <si>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</si>
  <si>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</si>
  <si>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</si>
  <si>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</si>
  <si>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</si>
  <si>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</si>
  <si>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</si>
  <si>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</si>
  <si>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</si>
  <si>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</si>
  <si>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</si>
  <si>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</si>
  <si>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</si>
  <si>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</si>
  <si>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</si>
  <si>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</si>
  <si>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</si>
  <si>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</si>
  <si>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</si>
  <si>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</si>
  <si>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</si>
  <si>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</si>
  <si>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</si>
  <si>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</si>
  <si>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</si>
  <si>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</si>
  <si>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</si>
  <si>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</si>
  <si>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</si>
  <si>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</si>
  <si>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</si>
  <si>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</si>
  <si>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</si>
  <si>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</si>
  <si>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</si>
  <si>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</si>
  <si>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</si>
  <si>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</si>
  <si>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</si>
  <si>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</si>
  <si>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</si>
  <si>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</si>
  <si>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</si>
  <si>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</si>
  <si>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</si>
  <si>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</si>
  <si>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</si>
  <si>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BOT</t>
  </si>
  <si>
    <t xml:space="preserve">Tijdsduur Examinering 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</si>
  <si>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</si>
  <si>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</si>
  <si>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</si>
  <si>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</si>
  <si>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</si>
  <si>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</si>
  <si>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</si>
  <si>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</si>
  <si>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</si>
  <si>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</si>
  <si>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</si>
  <si>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</si>
  <si>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</si>
  <si>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</si>
  <si>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</si>
  <si>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</si>
  <si>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</si>
  <si>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</si>
  <si>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</si>
  <si>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</si>
  <si>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</si>
  <si>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</si>
  <si>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</si>
  <si>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</si>
  <si>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</si>
  <si>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</si>
  <si>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</si>
  <si>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</si>
  <si>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</si>
  <si>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</si>
  <si>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</si>
  <si>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</si>
  <si>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</si>
  <si>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</si>
  <si>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</si>
  <si>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</si>
  <si>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</si>
  <si>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</si>
  <si>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</si>
  <si>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</si>
  <si>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</si>
  <si>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</si>
  <si>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</si>
  <si>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</si>
  <si>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</si>
  <si>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</si>
  <si>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</si>
  <si>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</si>
  <si>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</si>
  <si>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</si>
  <si>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</si>
  <si>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</si>
  <si>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</si>
  <si>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</si>
  <si>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</si>
  <si>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</si>
  <si>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</si>
  <si>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</si>
  <si>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</si>
  <si>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</si>
  <si>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</si>
  <si>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</si>
  <si>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</si>
  <si>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</si>
  <si>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</si>
  <si>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</si>
  <si>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</si>
  <si>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</si>
  <si>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</si>
  <si>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</si>
  <si>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</si>
  <si>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</si>
  <si>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</si>
  <si>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</si>
  <si>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</si>
  <si>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</si>
  <si>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</si>
  <si>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</si>
  <si>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</si>
  <si>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</si>
  <si>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</si>
  <si>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</si>
  <si>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</si>
  <si>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</si>
  <si>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</si>
  <si>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</si>
  <si>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</si>
  <si>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</si>
  <si>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</si>
  <si>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</si>
  <si>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</si>
  <si>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</si>
  <si>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</si>
  <si>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</si>
  <si>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</si>
  <si>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</si>
  <si>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</si>
  <si>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</si>
  <si>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</si>
  <si>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</si>
  <si>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</si>
  <si>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</si>
  <si>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</si>
  <si>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</si>
  <si>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</si>
  <si>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</si>
  <si>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</si>
  <si>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</si>
  <si>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</si>
  <si>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</si>
  <si>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</si>
  <si>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</si>
  <si>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</si>
  <si>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</si>
  <si>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</si>
  <si>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</si>
  <si>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</si>
  <si>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</si>
  <si>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</si>
  <si>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</si>
  <si>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</si>
  <si>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</si>
  <si>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</si>
  <si>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</si>
  <si>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</si>
  <si>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</si>
  <si>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</si>
  <si>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</si>
  <si>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</si>
  <si>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</si>
  <si>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</si>
  <si>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</si>
  <si>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</si>
  <si>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</si>
  <si>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</si>
  <si>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</si>
  <si>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</si>
  <si>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</si>
  <si>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</si>
  <si>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</si>
  <si>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</si>
  <si>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</si>
  <si>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</si>
  <si>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</si>
  <si>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</si>
  <si>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</si>
  <si>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</si>
  <si>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</si>
  <si>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</si>
  <si>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</si>
  <si>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</si>
  <si>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</si>
  <si>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</si>
  <si>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</si>
  <si>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</si>
  <si>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</si>
  <si>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</si>
  <si>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</si>
  <si>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</si>
  <si>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</si>
  <si>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</si>
  <si>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</si>
  <si>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</si>
  <si>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</si>
  <si>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</si>
  <si>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</si>
  <si>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</si>
  <si>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</si>
  <si>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</si>
  <si>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</si>
  <si>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</si>
  <si>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</si>
  <si>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</si>
  <si>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</si>
  <si>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</si>
  <si>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</si>
  <si>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</si>
  <si>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</si>
  <si>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</si>
  <si>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</si>
  <si>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</si>
  <si>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</si>
  <si>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</si>
  <si>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</si>
  <si>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</si>
  <si>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</si>
  <si>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</si>
  <si>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</si>
  <si>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</si>
  <si>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</si>
  <si>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</si>
  <si>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</si>
  <si>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</si>
  <si>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</si>
  <si>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</si>
  <si>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</si>
  <si>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</si>
  <si>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</si>
  <si>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</si>
  <si>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</si>
  <si>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</si>
  <si>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</si>
  <si>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</si>
  <si>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</si>
  <si>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</si>
  <si>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</si>
  <si>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</si>
  <si>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</si>
  <si>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</si>
  <si>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</si>
  <si>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</si>
  <si>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</si>
  <si>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</si>
  <si>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</si>
  <si>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</si>
  <si>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</si>
  <si>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</si>
  <si>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</si>
  <si>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</si>
  <si>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</si>
  <si>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</si>
  <si>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</si>
  <si>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</si>
  <si>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</si>
  <si>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</si>
  <si>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</si>
  <si>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</si>
  <si>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</si>
  <si>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</si>
  <si>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</si>
  <si>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</si>
  <si>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</si>
  <si>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</si>
  <si>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</si>
  <si>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</si>
  <si>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</si>
  <si>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</si>
  <si>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</si>
  <si>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</si>
  <si>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</si>
  <si>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</si>
  <si>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</si>
  <si>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</si>
  <si>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</si>
  <si>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</si>
  <si>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</si>
  <si>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</si>
  <si>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</si>
  <si>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</si>
  <si>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</si>
  <si>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</si>
  <si>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</si>
  <si>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</si>
  <si>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</si>
  <si>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</si>
  <si>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</si>
  <si>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</si>
  <si>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</si>
  <si>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</si>
  <si>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</si>
  <si>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</si>
  <si>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</si>
  <si>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</si>
  <si>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</si>
  <si>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</si>
  <si>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</si>
  <si>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</si>
  <si>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</si>
  <si>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</si>
  <si>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</si>
  <si>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</si>
  <si>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</si>
  <si>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</si>
  <si>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</si>
  <si>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</si>
  <si>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</si>
  <si>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</si>
  <si>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</si>
  <si>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</si>
  <si>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</si>
  <si>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</si>
  <si>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</si>
  <si>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</si>
  <si>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</si>
  <si>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</si>
  <si>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</si>
  <si>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</si>
  <si>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</si>
  <si>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</si>
  <si>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</si>
  <si>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</si>
  <si>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</si>
  <si>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</si>
  <si>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</si>
  <si>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</si>
  <si>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</si>
  <si>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</si>
  <si>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</si>
  <si>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</si>
  <si>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</si>
  <si>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</si>
  <si>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</si>
  <si>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</si>
  <si>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</si>
  <si>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</si>
  <si>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</si>
  <si>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</si>
  <si>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</si>
  <si>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</si>
  <si>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</si>
  <si>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</si>
  <si>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</si>
  <si>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</si>
  <si>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</si>
  <si>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</si>
  <si>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</si>
  <si>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</si>
  <si>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</si>
  <si>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</si>
  <si>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</si>
  <si>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</si>
  <si>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</si>
  <si>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</si>
  <si>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</si>
  <si>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</si>
  <si>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</si>
  <si>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</si>
  <si>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</si>
  <si>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</si>
  <si>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</si>
  <si>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</si>
  <si>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</si>
  <si>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</si>
  <si>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</si>
  <si>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</si>
  <si>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</si>
  <si>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</si>
  <si>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</si>
  <si>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</si>
  <si>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</si>
  <si>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</si>
  <si>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</si>
  <si>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</si>
  <si>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</si>
  <si>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</si>
  <si>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</si>
  <si>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</si>
  <si>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</si>
  <si>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</si>
  <si>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</si>
  <si>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</si>
  <si>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</si>
  <si>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</si>
  <si>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</si>
  <si>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</si>
  <si>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</si>
  <si>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</si>
  <si>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</si>
  <si>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</si>
  <si>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</si>
  <si>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</si>
  <si>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</si>
  <si>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</si>
  <si>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</si>
  <si>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</si>
  <si>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</si>
  <si>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</si>
  <si>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</si>
  <si>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</si>
  <si>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</si>
  <si>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</si>
  <si>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</si>
  <si>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</si>
  <si>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</si>
  <si>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</si>
  <si>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</si>
  <si>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</si>
  <si>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</si>
  <si>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</si>
  <si>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</si>
  <si>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</si>
  <si>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</si>
  <si>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</si>
  <si>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</si>
  <si>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</si>
  <si>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</si>
  <si>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</si>
  <si>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</si>
  <si>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</si>
  <si>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</si>
  <si>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</si>
  <si>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</si>
  <si>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</si>
  <si>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</si>
  <si>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</si>
  <si>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</si>
  <si>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</si>
  <si>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</si>
  <si>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</si>
  <si>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</si>
  <si>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</si>
  <si>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</si>
  <si>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</si>
  <si>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</si>
  <si>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</si>
  <si>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</si>
  <si>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</si>
  <si>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</si>
  <si>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</si>
  <si>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</si>
  <si>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</si>
  <si>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</si>
  <si>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</si>
  <si>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</si>
  <si>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</si>
  <si>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</si>
  <si>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</si>
  <si>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</si>
  <si>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</si>
  <si>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</si>
  <si>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</si>
  <si>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</si>
  <si>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</si>
  <si>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</si>
  <si>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</si>
  <si>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</si>
  <si>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</si>
  <si>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</si>
  <si>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</si>
  <si>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</si>
  <si>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</si>
  <si>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</si>
  <si>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</si>
  <si>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</si>
  <si>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</si>
  <si>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</si>
  <si>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</si>
  <si>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</si>
  <si>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</si>
  <si>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</si>
  <si>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</si>
  <si>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</si>
  <si>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</si>
  <si>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</si>
  <si>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</si>
  <si>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</si>
  <si>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</si>
  <si>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</si>
  <si>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</si>
  <si>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</si>
  <si>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</si>
  <si>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</si>
  <si>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</si>
  <si>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</si>
  <si>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</si>
  <si>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</si>
  <si>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</si>
  <si>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</si>
  <si>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</si>
  <si>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</si>
  <si>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</si>
  <si>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</si>
  <si>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</si>
  <si>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</si>
  <si>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</si>
  <si>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</si>
  <si>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</si>
  <si>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</si>
  <si>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</si>
  <si>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</si>
  <si>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</si>
  <si>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</si>
  <si>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</si>
  <si>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</si>
  <si>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</si>
  <si>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</si>
  <si>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</si>
  <si>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</si>
  <si>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</si>
  <si>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</si>
  <si>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</si>
  <si>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</si>
  <si>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</si>
  <si>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</si>
  <si>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</si>
  <si>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</si>
  <si>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</si>
  <si>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</si>
  <si>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</si>
  <si>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</si>
  <si>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</si>
  <si>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</si>
  <si>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</si>
  <si>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</si>
  <si>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</si>
  <si>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</si>
  <si>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</si>
  <si>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</si>
  <si>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</si>
  <si>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</si>
  <si>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</si>
  <si>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</si>
  <si>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</si>
  <si>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</si>
  <si>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</si>
  <si>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</si>
  <si>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</si>
  <si>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</si>
  <si>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</si>
  <si>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</si>
  <si>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</si>
  <si>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</si>
  <si>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</si>
  <si>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</si>
  <si>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</si>
  <si>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</si>
  <si>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</si>
  <si>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</si>
  <si>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</si>
  <si>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</si>
  <si>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</si>
  <si>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</si>
  <si>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</si>
  <si>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</si>
  <si>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</si>
  <si>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</si>
  <si>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</si>
  <si>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</si>
  <si>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</si>
  <si>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</si>
  <si>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</si>
  <si>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</si>
  <si>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</si>
  <si>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</si>
  <si>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</si>
  <si>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</si>
  <si>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</si>
  <si>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</si>
  <si>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</si>
  <si>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</si>
  <si>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</si>
  <si>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</si>
  <si>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</si>
  <si>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</si>
  <si>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</si>
  <si>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</si>
  <si>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</si>
  <si>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</si>
  <si>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</si>
  <si>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</si>
  <si>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</si>
  <si>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</si>
  <si>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</si>
  <si>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</si>
  <si>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</si>
  <si>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</si>
  <si>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</si>
  <si>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</si>
  <si>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</si>
  <si>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</si>
  <si>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</si>
  <si>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</si>
  <si>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</si>
  <si>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</si>
  <si>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</si>
  <si>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</si>
  <si>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</si>
  <si>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</si>
  <si>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</si>
  <si>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</si>
  <si>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</si>
  <si>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</si>
  <si>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</si>
  <si>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</si>
  <si>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</si>
  <si>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</si>
  <si>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</si>
  <si>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</si>
  <si>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</si>
  <si>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</si>
  <si>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</si>
  <si>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</si>
  <si>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</si>
  <si>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</si>
  <si>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</si>
  <si>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</si>
  <si>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</si>
  <si>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</si>
  <si>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</si>
  <si>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</si>
  <si>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</si>
  <si>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</si>
  <si>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</si>
  <si>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</si>
  <si>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</si>
  <si>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</si>
  <si>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</si>
  <si>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</si>
  <si>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</si>
  <si>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</si>
  <si>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</si>
  <si>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</si>
  <si>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</si>
  <si>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</si>
  <si>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</si>
  <si>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</si>
  <si>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</si>
  <si>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</si>
  <si>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</si>
  <si>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</si>
  <si>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</si>
  <si>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</si>
  <si>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</si>
  <si>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</si>
  <si>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</si>
  <si>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</si>
  <si>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</si>
  <si>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</si>
  <si>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</si>
  <si>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</si>
  <si>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</si>
  <si>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</si>
  <si>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</si>
  <si>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</si>
  <si>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</si>
  <si>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</si>
  <si>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</si>
  <si>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</si>
  <si>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</si>
  <si>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</si>
  <si>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</si>
  <si>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</si>
  <si>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</si>
  <si>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</si>
  <si>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</si>
  <si>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</si>
  <si>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</si>
  <si>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</si>
  <si>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</si>
  <si>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</si>
  <si>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</si>
  <si>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</si>
  <si>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</si>
  <si>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</si>
  <si>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</si>
  <si>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</si>
  <si>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</si>
  <si>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</si>
  <si>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</si>
  <si>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</si>
  <si>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</si>
  <si>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</si>
  <si>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</si>
  <si>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</si>
  <si>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</si>
  <si>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</si>
  <si>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</si>
  <si>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</si>
  <si>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</si>
  <si>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</si>
  <si>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</si>
  <si>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</si>
  <si>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</si>
  <si>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</si>
  <si>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</si>
  <si>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</si>
  <si>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</si>
  <si>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</si>
  <si>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</si>
  <si>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</si>
  <si>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</si>
  <si>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</si>
  <si>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</si>
  <si>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</si>
  <si>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</si>
  <si>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</si>
  <si>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</si>
  <si>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</si>
  <si>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</si>
  <si>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</si>
  <si>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</si>
  <si>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</si>
  <si>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</si>
  <si>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</si>
  <si>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</si>
  <si>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</si>
  <si>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</si>
  <si>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</si>
  <si>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</si>
  <si>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</si>
  <si>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</si>
  <si>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</si>
  <si>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</si>
  <si>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</si>
  <si>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</si>
  <si>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</si>
  <si>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</si>
  <si>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</si>
  <si>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</si>
  <si>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</si>
  <si>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</si>
  <si>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</si>
  <si>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</si>
  <si>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</si>
  <si>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</si>
  <si>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</si>
  <si>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</si>
  <si>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</si>
  <si>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</si>
  <si>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</si>
  <si>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</si>
  <si>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</si>
  <si>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</si>
  <si>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</si>
  <si>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</si>
  <si>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</si>
  <si>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</si>
  <si>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</si>
  <si>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</si>
  <si>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</si>
  <si>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</si>
  <si>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</si>
  <si>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</si>
  <si>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</si>
  <si>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</si>
  <si>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</si>
  <si>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Referentiekader taal &amp; rekenen</t>
  </si>
  <si>
    <t>Schiedam</t>
  </si>
  <si>
    <t>A.J. de Graaf</t>
  </si>
  <si>
    <t>MBO 4: Eindcijfers Nederlandse taal en Engels ten minste 5 - 6 (in willekeurige volgorde). Cijfer voor rekenen telt niet mee voor het behalen van het diploma.</t>
  </si>
  <si>
    <t>Beroepsproeve</t>
  </si>
  <si>
    <t>1. Loopbaan, 2. Burgerschap; 
2.1 De politiek-juridische dimensie, 
2.2 De economische dimensie, 
2.3 De sociaal-maatschappelijke dimensie, 
2.4 De dimensie vitaal burgerschap</t>
  </si>
  <si>
    <t>2F</t>
  </si>
  <si>
    <t xml:space="preserve">B1-K1: Werkt als assistent in een arbeidsorganisatie 
P5-K1: Assisteert bij de verwerking van goederen en/of producten 
P5-K2: Assisteert bij de verkoop en het verlenen van service 
</t>
  </si>
  <si>
    <t xml:space="preserve">B1-K1-W1: Bereidt (assisterende) werkzaamheden voor
B1-K1-W2: Voert (assisterende) werkzaamheden uit
B1-K1-W3: Meldt zich ter afsluiting van zijn (assisterende) werkzaamheden af 
P5-K1-W1: Voert werk uit bij de ontvangst en opslag van goederen en/of producten 
P5-K1-W2: Onderhoudt de artikelpresentatie 
P5-K1-W3: Voert werk uit bij verzorgen en onderhouden van de werkplek en werkomgeving 
P5-K2-W1: Ontvangt de klant 
P5-K2-W2: Assisteert verkopende collega's </t>
  </si>
  <si>
    <t>Minimaal 2 uur</t>
  </si>
  <si>
    <t>Entree: Eindcijfers voor Nederlandse taal en rekenen tellen niet mee voor het behalen van het diploma.</t>
  </si>
  <si>
    <t>2020-2021</t>
  </si>
  <si>
    <t>Keuzedeel</t>
  </si>
  <si>
    <t>Het resultaat van het keuzedeel moet tenminste een 6 of een “voldoende” zijn. Een keuzedeelresultaat mag nooit lager zijn dan een 4.</t>
  </si>
  <si>
    <t>Entree handel</t>
  </si>
  <si>
    <t>Beroepsproeve Assistent verkoop/retail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</si>
</sst>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9" formatCode="#,##0_ ;\-#,##0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2" xfId="0" applyNumberFormat="1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2" fontId="5" fillId="0" borderId="32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7" borderId="31" xfId="0" applyNumberFormat="1" applyFont="1" applyFill="1" applyBorder="1" applyAlignment="1" applyProtection="1">
      <alignment horizontal="center"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8" xfId="0" applyFont="1" applyFill="1" applyBorder="1" applyProtection="1"/>
    <xf numFmtId="0" fontId="5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2" fillId="42" borderId="42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7" xfId="0" applyNumberFormat="1" applyFont="1" applyBorder="1" applyAlignment="1">
      <alignment vertical="center" wrapText="1"/>
    </xf>
    <xf numFmtId="2" fontId="48" fillId="0" borderId="32" xfId="0" applyNumberFormat="1" applyFont="1" applyBorder="1" applyAlignment="1">
      <alignment vertical="center" wrapText="1"/>
    </xf>
    <xf numFmtId="0" fontId="48" fillId="0" borderId="32" xfId="0" applyFont="1" applyBorder="1" applyAlignment="1">
      <alignment vertical="center" wrapText="1"/>
    </xf>
    <xf numFmtId="2" fontId="48" fillId="0" borderId="32" xfId="0" applyNumberFormat="1" applyFont="1" applyBorder="1" applyAlignment="1">
      <alignment vertical="center"/>
    </xf>
    <xf numFmtId="0" fontId="48" fillId="0" borderId="33" xfId="0" applyFont="1" applyBorder="1" applyAlignment="1">
      <alignment vertical="center" wrapText="1"/>
    </xf>
    <xf numFmtId="0" fontId="47" fillId="0" borderId="46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7" xfId="0" applyNumberFormat="1" applyFont="1" applyFill="1" applyBorder="1" applyAlignment="1">
      <alignment vertical="center" wrapText="1"/>
    </xf>
    <xf numFmtId="2" fontId="48" fillId="0" borderId="32" xfId="0" applyNumberFormat="1" applyFont="1" applyFill="1" applyBorder="1" applyAlignment="1">
      <alignment vertical="center" wrapText="1"/>
    </xf>
    <xf numFmtId="0" fontId="48" fillId="0" borderId="32" xfId="0" applyFont="1" applyFill="1" applyBorder="1" applyAlignment="1">
      <alignment vertical="center" wrapText="1"/>
    </xf>
    <xf numFmtId="1" fontId="48" fillId="41" borderId="47" xfId="0" applyNumberFormat="1" applyFont="1" applyFill="1" applyBorder="1" applyAlignment="1">
      <alignment vertical="center" wrapText="1"/>
    </xf>
    <xf numFmtId="0" fontId="48" fillId="41" borderId="32" xfId="0" applyFont="1" applyFill="1" applyBorder="1" applyAlignment="1">
      <alignment vertical="center" wrapText="1"/>
    </xf>
    <xf numFmtId="2" fontId="48" fillId="0" borderId="32" xfId="0" applyNumberFormat="1" applyFont="1" applyFill="1" applyBorder="1" applyAlignment="1">
      <alignment vertical="center"/>
    </xf>
    <xf numFmtId="1" fontId="48" fillId="0" borderId="48" xfId="0" applyNumberFormat="1" applyFont="1" applyBorder="1" applyAlignment="1">
      <alignment vertical="center" wrapText="1"/>
    </xf>
    <xf numFmtId="2" fontId="48" fillId="0" borderId="34" xfId="0" applyNumberFormat="1" applyFont="1" applyBorder="1" applyAlignment="1">
      <alignment vertical="center" wrapText="1"/>
    </xf>
    <xf numFmtId="0" fontId="48" fillId="0" borderId="34" xfId="0" applyFont="1" applyBorder="1" applyAlignment="1">
      <alignment vertical="center" wrapText="1"/>
    </xf>
    <xf numFmtId="2" fontId="48" fillId="0" borderId="34" xfId="0" applyNumberFormat="1" applyFont="1" applyBorder="1" applyAlignment="1">
      <alignment vertical="center"/>
    </xf>
    <xf numFmtId="0" fontId="47" fillId="0" borderId="45" xfId="0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1" fontId="48" fillId="0" borderId="49" xfId="0" applyNumberFormat="1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2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2" xfId="0" applyFont="1" applyBorder="1" applyAlignment="1">
      <alignment vertical="center"/>
    </xf>
    <xf numFmtId="0" fontId="48" fillId="41" borderId="32" xfId="0" applyFont="1" applyFill="1" applyBorder="1" applyAlignment="1">
      <alignment vertical="center"/>
    </xf>
    <xf numFmtId="0" fontId="47" fillId="41" borderId="47" xfId="0" applyFont="1" applyFill="1" applyBorder="1" applyAlignment="1">
      <alignment vertical="center" wrapText="1"/>
    </xf>
    <xf numFmtId="0" fontId="47" fillId="0" borderId="32" xfId="0" applyFont="1" applyBorder="1" applyAlignment="1">
      <alignment vertical="center"/>
    </xf>
    <xf numFmtId="0" fontId="47" fillId="41" borderId="32" xfId="0" applyFont="1" applyFill="1" applyBorder="1" applyAlignment="1">
      <alignment vertical="center"/>
    </xf>
    <xf numFmtId="0" fontId="48" fillId="0" borderId="3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7" xfId="0" applyNumberFormat="1" applyFont="1" applyBorder="1" applyAlignment="1">
      <alignment vertical="center" wrapText="1"/>
    </xf>
    <xf numFmtId="0" fontId="2" fillId="0" borderId="46" xfId="0" applyFont="1" applyBorder="1" applyAlignment="1">
      <alignment vertical="center"/>
    </xf>
    <xf numFmtId="3" fontId="6" fillId="46" borderId="31" xfId="0" applyNumberFormat="1" applyFont="1" applyFill="1" applyBorder="1" applyAlignment="1" applyProtection="1">
      <alignment horizontal="center" vertical="center"/>
      <protection locked="0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5" fillId="40" borderId="50" xfId="0" applyFont="1" applyFill="1" applyBorder="1" applyAlignment="1">
      <alignment vertical="center"/>
    </xf>
    <xf numFmtId="0" fontId="25" fillId="40" borderId="5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46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46" xfId="0" applyFont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46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7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5" xfId="0" applyFont="1" applyFill="1" applyBorder="1" applyProtection="1"/>
    <xf numFmtId="0" fontId="5" fillId="42" borderId="36" xfId="0" applyFont="1" applyFill="1" applyBorder="1" applyProtection="1"/>
    <xf numFmtId="0" fontId="5" fillId="42" borderId="36" xfId="0" applyFont="1" applyFill="1" applyBorder="1" applyAlignment="1" applyProtection="1">
      <alignment horizontal="center"/>
    </xf>
    <xf numFmtId="0" fontId="5" fillId="42" borderId="37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42" borderId="7" xfId="0" applyFont="1" applyFill="1" applyBorder="1" applyAlignment="1" applyProtection="1"/>
    <xf numFmtId="0" fontId="5" fillId="42" borderId="12" xfId="0" applyFont="1" applyFill="1" applyBorder="1" applyProtection="1"/>
    <xf numFmtId="0" fontId="5" fillId="42" borderId="12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46" fillId="47" borderId="31" xfId="0" applyFont="1" applyFill="1" applyBorder="1" applyProtection="1"/>
    <xf numFmtId="0" fontId="46" fillId="47" borderId="43" xfId="0" applyFont="1" applyFill="1" applyBorder="1" applyAlignment="1" applyProtection="1">
      <alignment horizontal="center" vertical="center"/>
    </xf>
    <xf numFmtId="0" fontId="46" fillId="47" borderId="44" xfId="0" applyFont="1" applyFill="1" applyBorder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10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3" fontId="6" fillId="47" borderId="1" xfId="0" applyNumberFormat="1" applyFont="1" applyFill="1" applyBorder="1" applyAlignment="1" applyProtection="1">
      <alignment horizontal="center" vertical="center"/>
    </xf>
    <xf numFmtId="167" fontId="6" fillId="47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49" fillId="0" borderId="6" xfId="0" applyFont="1" applyFill="1" applyBorder="1" applyAlignment="1" applyProtection="1">
      <alignment vertical="center"/>
      <protection locked="0"/>
    </xf>
    <xf numFmtId="3" fontId="6" fillId="46" borderId="52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54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6" fillId="43" borderId="1" xfId="0" applyNumberFormat="1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 applyProtection="1">
      <alignment horizontal="left" vertical="center" wrapText="1"/>
      <protection locked="0"/>
    </xf>
    <xf numFmtId="0" fontId="9" fillId="0" borderId="55" xfId="0" applyFont="1" applyFill="1" applyBorder="1" applyAlignment="1" applyProtection="1">
      <alignment horizontal="left" vertical="center" wrapText="1"/>
      <protection locked="0"/>
    </xf>
    <xf numFmtId="0" fontId="9" fillId="0" borderId="55" xfId="0" applyFont="1" applyFill="1" applyBorder="1" applyAlignment="1" applyProtection="1">
      <alignment horizontal="left" vertical="top" wrapText="1"/>
      <protection locked="0"/>
    </xf>
    <xf numFmtId="0" fontId="9" fillId="0" borderId="55" xfId="0" applyFont="1" applyFill="1" applyBorder="1" applyAlignment="1" applyProtection="1">
      <alignment horizontal="center" vertical="center" wrapText="1"/>
      <protection locked="0"/>
    </xf>
    <xf numFmtId="4" fontId="9" fillId="0" borderId="55" xfId="0" applyNumberFormat="1" applyFont="1" applyFill="1" applyBorder="1" applyAlignment="1" applyProtection="1">
      <alignment horizontal="center" vertical="center" wrapText="1"/>
      <protection locked="0"/>
    </xf>
    <xf numFmtId="169" fontId="6" fillId="47" borderId="1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8" borderId="1" xfId="0" applyFont="1" applyFill="1" applyBorder="1" applyAlignment="1" applyProtection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9" fillId="0" borderId="53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55" xfId="0" applyFont="1" applyBorder="1" applyAlignment="1" applyProtection="1">
      <alignment horizontal="center" vertical="center" wrapText="1"/>
      <protection locked="0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2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8-2019/Opleidingsplan%20entree%20hd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zoomScalePageLayoutView="110" workbookViewId="0">
      <selection activeCell="F4" sqref="F4"/>
    </sheetView>
  </sheetViews>
  <sheetFormatPr defaultColWidth="8.85546875" defaultRowHeight="12.75" x14ac:dyDescent="0.2"/>
  <cols>
    <col min="1" max="1" width="1.5703125" style="225" customWidth="1"/>
    <col min="2" max="2" width="1.5703125" style="67" customWidth="1"/>
    <col min="3" max="3" width="15.5703125" style="67" customWidth="1"/>
    <col min="4" max="4" width="12.5703125" style="67" customWidth="1"/>
    <col min="5" max="6" width="1.5703125" style="67" customWidth="1"/>
    <col min="7" max="7" width="11.5703125" style="242" customWidth="1"/>
    <col min="8" max="8" width="4.42578125" style="242" customWidth="1"/>
    <col min="9" max="10" width="1.5703125" style="242" customWidth="1"/>
    <col min="11" max="11" width="11.5703125" style="242" customWidth="1"/>
    <col min="12" max="14" width="1.5703125" style="242" customWidth="1"/>
    <col min="15" max="15" width="11.5703125" style="242" customWidth="1"/>
    <col min="16" max="18" width="1.5703125" style="242" customWidth="1"/>
    <col min="19" max="19" width="11.5703125" style="242" customWidth="1"/>
    <col min="20" max="22" width="1.5703125" style="242" customWidth="1"/>
    <col min="23" max="23" width="11.5703125" style="242" customWidth="1"/>
    <col min="24" max="24" width="3.140625" style="67" customWidth="1"/>
    <col min="25" max="25" width="6.85546875" style="67" customWidth="1"/>
    <col min="26" max="43" width="8.85546875" style="225"/>
    <col min="44" max="44" width="12.140625" style="225" customWidth="1"/>
    <col min="45" max="45" width="8.85546875" style="225" customWidth="1"/>
    <col min="46" max="51" width="5.42578125" style="225" customWidth="1"/>
    <col min="52" max="58" width="8.85546875" style="225" customWidth="1"/>
    <col min="59" max="125" width="8.85546875" style="225"/>
    <col min="126" max="261" width="8.85546875" style="67"/>
    <col min="262" max="262" width="1.5703125" style="67" customWidth="1"/>
    <col min="263" max="263" width="27.85546875" style="67" customWidth="1"/>
    <col min="264" max="264" width="22.42578125" style="67" customWidth="1"/>
    <col min="265" max="265" width="2.42578125" style="67" customWidth="1"/>
    <col min="266" max="266" width="2.85546875" style="67" customWidth="1"/>
    <col min="267" max="267" width="13.5703125" style="67" customWidth="1"/>
    <col min="268" max="268" width="2.85546875" style="67" customWidth="1"/>
    <col min="269" max="269" width="4.42578125" style="67" customWidth="1"/>
    <col min="270" max="270" width="2.85546875" style="67" customWidth="1"/>
    <col min="271" max="271" width="13.5703125" style="67" customWidth="1"/>
    <col min="272" max="272" width="2.85546875" style="67" customWidth="1"/>
    <col min="273" max="273" width="4.42578125" style="67" customWidth="1"/>
    <col min="274" max="274" width="2.85546875" style="67" customWidth="1"/>
    <col min="275" max="275" width="13.5703125" style="67" customWidth="1"/>
    <col min="276" max="276" width="2.85546875" style="67" customWidth="1"/>
    <col min="277" max="277" width="4.42578125" style="67" customWidth="1"/>
    <col min="278" max="278" width="2.85546875" style="67" customWidth="1"/>
    <col min="279" max="279" width="13.570312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5703125" style="67" customWidth="1"/>
    <col min="519" max="519" width="27.85546875" style="67" customWidth="1"/>
    <col min="520" max="520" width="22.42578125" style="67" customWidth="1"/>
    <col min="521" max="521" width="2.42578125" style="67" customWidth="1"/>
    <col min="522" max="522" width="2.85546875" style="67" customWidth="1"/>
    <col min="523" max="523" width="13.5703125" style="67" customWidth="1"/>
    <col min="524" max="524" width="2.85546875" style="67" customWidth="1"/>
    <col min="525" max="525" width="4.42578125" style="67" customWidth="1"/>
    <col min="526" max="526" width="2.85546875" style="67" customWidth="1"/>
    <col min="527" max="527" width="13.5703125" style="67" customWidth="1"/>
    <col min="528" max="528" width="2.85546875" style="67" customWidth="1"/>
    <col min="529" max="529" width="4.42578125" style="67" customWidth="1"/>
    <col min="530" max="530" width="2.85546875" style="67" customWidth="1"/>
    <col min="531" max="531" width="13.5703125" style="67" customWidth="1"/>
    <col min="532" max="532" width="2.85546875" style="67" customWidth="1"/>
    <col min="533" max="533" width="4.42578125" style="67" customWidth="1"/>
    <col min="534" max="534" width="2.85546875" style="67" customWidth="1"/>
    <col min="535" max="535" width="13.570312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5703125" style="67" customWidth="1"/>
    <col min="775" max="775" width="27.85546875" style="67" customWidth="1"/>
    <col min="776" max="776" width="22.42578125" style="67" customWidth="1"/>
    <col min="777" max="777" width="2.42578125" style="67" customWidth="1"/>
    <col min="778" max="778" width="2.85546875" style="67" customWidth="1"/>
    <col min="779" max="779" width="13.5703125" style="67" customWidth="1"/>
    <col min="780" max="780" width="2.85546875" style="67" customWidth="1"/>
    <col min="781" max="781" width="4.42578125" style="67" customWidth="1"/>
    <col min="782" max="782" width="2.85546875" style="67" customWidth="1"/>
    <col min="783" max="783" width="13.5703125" style="67" customWidth="1"/>
    <col min="784" max="784" width="2.85546875" style="67" customWidth="1"/>
    <col min="785" max="785" width="4.42578125" style="67" customWidth="1"/>
    <col min="786" max="786" width="2.85546875" style="67" customWidth="1"/>
    <col min="787" max="787" width="13.5703125" style="67" customWidth="1"/>
    <col min="788" max="788" width="2.85546875" style="67" customWidth="1"/>
    <col min="789" max="789" width="4.42578125" style="67" customWidth="1"/>
    <col min="790" max="790" width="2.85546875" style="67" customWidth="1"/>
    <col min="791" max="791" width="13.570312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5703125" style="67" customWidth="1"/>
    <col min="1031" max="1031" width="27.85546875" style="67" customWidth="1"/>
    <col min="1032" max="1032" width="22.42578125" style="67" customWidth="1"/>
    <col min="1033" max="1033" width="2.42578125" style="67" customWidth="1"/>
    <col min="1034" max="1034" width="2.85546875" style="67" customWidth="1"/>
    <col min="1035" max="1035" width="13.5703125" style="67" customWidth="1"/>
    <col min="1036" max="1036" width="2.85546875" style="67" customWidth="1"/>
    <col min="1037" max="1037" width="4.42578125" style="67" customWidth="1"/>
    <col min="1038" max="1038" width="2.85546875" style="67" customWidth="1"/>
    <col min="1039" max="1039" width="13.5703125" style="67" customWidth="1"/>
    <col min="1040" max="1040" width="2.85546875" style="67" customWidth="1"/>
    <col min="1041" max="1041" width="4.42578125" style="67" customWidth="1"/>
    <col min="1042" max="1042" width="2.85546875" style="67" customWidth="1"/>
    <col min="1043" max="1043" width="13.5703125" style="67" customWidth="1"/>
    <col min="1044" max="1044" width="2.85546875" style="67" customWidth="1"/>
    <col min="1045" max="1045" width="4.42578125" style="67" customWidth="1"/>
    <col min="1046" max="1046" width="2.85546875" style="67" customWidth="1"/>
    <col min="1047" max="1047" width="13.570312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5703125" style="67" customWidth="1"/>
    <col min="1287" max="1287" width="27.85546875" style="67" customWidth="1"/>
    <col min="1288" max="1288" width="22.42578125" style="67" customWidth="1"/>
    <col min="1289" max="1289" width="2.42578125" style="67" customWidth="1"/>
    <col min="1290" max="1290" width="2.85546875" style="67" customWidth="1"/>
    <col min="1291" max="1291" width="13.5703125" style="67" customWidth="1"/>
    <col min="1292" max="1292" width="2.85546875" style="67" customWidth="1"/>
    <col min="1293" max="1293" width="4.42578125" style="67" customWidth="1"/>
    <col min="1294" max="1294" width="2.85546875" style="67" customWidth="1"/>
    <col min="1295" max="1295" width="13.5703125" style="67" customWidth="1"/>
    <col min="1296" max="1296" width="2.85546875" style="67" customWidth="1"/>
    <col min="1297" max="1297" width="4.42578125" style="67" customWidth="1"/>
    <col min="1298" max="1298" width="2.85546875" style="67" customWidth="1"/>
    <col min="1299" max="1299" width="13.5703125" style="67" customWidth="1"/>
    <col min="1300" max="1300" width="2.85546875" style="67" customWidth="1"/>
    <col min="1301" max="1301" width="4.42578125" style="67" customWidth="1"/>
    <col min="1302" max="1302" width="2.85546875" style="67" customWidth="1"/>
    <col min="1303" max="1303" width="13.570312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5703125" style="67" customWidth="1"/>
    <col min="1543" max="1543" width="27.85546875" style="67" customWidth="1"/>
    <col min="1544" max="1544" width="22.42578125" style="67" customWidth="1"/>
    <col min="1545" max="1545" width="2.42578125" style="67" customWidth="1"/>
    <col min="1546" max="1546" width="2.85546875" style="67" customWidth="1"/>
    <col min="1547" max="1547" width="13.5703125" style="67" customWidth="1"/>
    <col min="1548" max="1548" width="2.85546875" style="67" customWidth="1"/>
    <col min="1549" max="1549" width="4.42578125" style="67" customWidth="1"/>
    <col min="1550" max="1550" width="2.85546875" style="67" customWidth="1"/>
    <col min="1551" max="1551" width="13.5703125" style="67" customWidth="1"/>
    <col min="1552" max="1552" width="2.85546875" style="67" customWidth="1"/>
    <col min="1553" max="1553" width="4.42578125" style="67" customWidth="1"/>
    <col min="1554" max="1554" width="2.85546875" style="67" customWidth="1"/>
    <col min="1555" max="1555" width="13.5703125" style="67" customWidth="1"/>
    <col min="1556" max="1556" width="2.85546875" style="67" customWidth="1"/>
    <col min="1557" max="1557" width="4.42578125" style="67" customWidth="1"/>
    <col min="1558" max="1558" width="2.85546875" style="67" customWidth="1"/>
    <col min="1559" max="1559" width="13.570312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5703125" style="67" customWidth="1"/>
    <col min="1799" max="1799" width="27.85546875" style="67" customWidth="1"/>
    <col min="1800" max="1800" width="22.42578125" style="67" customWidth="1"/>
    <col min="1801" max="1801" width="2.42578125" style="67" customWidth="1"/>
    <col min="1802" max="1802" width="2.85546875" style="67" customWidth="1"/>
    <col min="1803" max="1803" width="13.5703125" style="67" customWidth="1"/>
    <col min="1804" max="1804" width="2.85546875" style="67" customWidth="1"/>
    <col min="1805" max="1805" width="4.42578125" style="67" customWidth="1"/>
    <col min="1806" max="1806" width="2.85546875" style="67" customWidth="1"/>
    <col min="1807" max="1807" width="13.5703125" style="67" customWidth="1"/>
    <col min="1808" max="1808" width="2.85546875" style="67" customWidth="1"/>
    <col min="1809" max="1809" width="4.42578125" style="67" customWidth="1"/>
    <col min="1810" max="1810" width="2.85546875" style="67" customWidth="1"/>
    <col min="1811" max="1811" width="13.5703125" style="67" customWidth="1"/>
    <col min="1812" max="1812" width="2.85546875" style="67" customWidth="1"/>
    <col min="1813" max="1813" width="4.42578125" style="67" customWidth="1"/>
    <col min="1814" max="1814" width="2.85546875" style="67" customWidth="1"/>
    <col min="1815" max="1815" width="13.570312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5703125" style="67" customWidth="1"/>
    <col min="2055" max="2055" width="27.85546875" style="67" customWidth="1"/>
    <col min="2056" max="2056" width="22.42578125" style="67" customWidth="1"/>
    <col min="2057" max="2057" width="2.42578125" style="67" customWidth="1"/>
    <col min="2058" max="2058" width="2.85546875" style="67" customWidth="1"/>
    <col min="2059" max="2059" width="13.5703125" style="67" customWidth="1"/>
    <col min="2060" max="2060" width="2.85546875" style="67" customWidth="1"/>
    <col min="2061" max="2061" width="4.42578125" style="67" customWidth="1"/>
    <col min="2062" max="2062" width="2.85546875" style="67" customWidth="1"/>
    <col min="2063" max="2063" width="13.5703125" style="67" customWidth="1"/>
    <col min="2064" max="2064" width="2.85546875" style="67" customWidth="1"/>
    <col min="2065" max="2065" width="4.42578125" style="67" customWidth="1"/>
    <col min="2066" max="2066" width="2.85546875" style="67" customWidth="1"/>
    <col min="2067" max="2067" width="13.5703125" style="67" customWidth="1"/>
    <col min="2068" max="2068" width="2.85546875" style="67" customWidth="1"/>
    <col min="2069" max="2069" width="4.42578125" style="67" customWidth="1"/>
    <col min="2070" max="2070" width="2.85546875" style="67" customWidth="1"/>
    <col min="2071" max="2071" width="13.570312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5703125" style="67" customWidth="1"/>
    <col min="2311" max="2311" width="27.85546875" style="67" customWidth="1"/>
    <col min="2312" max="2312" width="22.42578125" style="67" customWidth="1"/>
    <col min="2313" max="2313" width="2.42578125" style="67" customWidth="1"/>
    <col min="2314" max="2314" width="2.85546875" style="67" customWidth="1"/>
    <col min="2315" max="2315" width="13.5703125" style="67" customWidth="1"/>
    <col min="2316" max="2316" width="2.85546875" style="67" customWidth="1"/>
    <col min="2317" max="2317" width="4.42578125" style="67" customWidth="1"/>
    <col min="2318" max="2318" width="2.85546875" style="67" customWidth="1"/>
    <col min="2319" max="2319" width="13.5703125" style="67" customWidth="1"/>
    <col min="2320" max="2320" width="2.85546875" style="67" customWidth="1"/>
    <col min="2321" max="2321" width="4.42578125" style="67" customWidth="1"/>
    <col min="2322" max="2322" width="2.85546875" style="67" customWidth="1"/>
    <col min="2323" max="2323" width="13.5703125" style="67" customWidth="1"/>
    <col min="2324" max="2324" width="2.85546875" style="67" customWidth="1"/>
    <col min="2325" max="2325" width="4.42578125" style="67" customWidth="1"/>
    <col min="2326" max="2326" width="2.85546875" style="67" customWidth="1"/>
    <col min="2327" max="2327" width="13.570312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5703125" style="67" customWidth="1"/>
    <col min="2567" max="2567" width="27.85546875" style="67" customWidth="1"/>
    <col min="2568" max="2568" width="22.42578125" style="67" customWidth="1"/>
    <col min="2569" max="2569" width="2.42578125" style="67" customWidth="1"/>
    <col min="2570" max="2570" width="2.85546875" style="67" customWidth="1"/>
    <col min="2571" max="2571" width="13.5703125" style="67" customWidth="1"/>
    <col min="2572" max="2572" width="2.85546875" style="67" customWidth="1"/>
    <col min="2573" max="2573" width="4.42578125" style="67" customWidth="1"/>
    <col min="2574" max="2574" width="2.85546875" style="67" customWidth="1"/>
    <col min="2575" max="2575" width="13.5703125" style="67" customWidth="1"/>
    <col min="2576" max="2576" width="2.85546875" style="67" customWidth="1"/>
    <col min="2577" max="2577" width="4.42578125" style="67" customWidth="1"/>
    <col min="2578" max="2578" width="2.85546875" style="67" customWidth="1"/>
    <col min="2579" max="2579" width="13.5703125" style="67" customWidth="1"/>
    <col min="2580" max="2580" width="2.85546875" style="67" customWidth="1"/>
    <col min="2581" max="2581" width="4.42578125" style="67" customWidth="1"/>
    <col min="2582" max="2582" width="2.85546875" style="67" customWidth="1"/>
    <col min="2583" max="2583" width="13.570312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5703125" style="67" customWidth="1"/>
    <col min="2823" max="2823" width="27.85546875" style="67" customWidth="1"/>
    <col min="2824" max="2824" width="22.42578125" style="67" customWidth="1"/>
    <col min="2825" max="2825" width="2.42578125" style="67" customWidth="1"/>
    <col min="2826" max="2826" width="2.85546875" style="67" customWidth="1"/>
    <col min="2827" max="2827" width="13.5703125" style="67" customWidth="1"/>
    <col min="2828" max="2828" width="2.85546875" style="67" customWidth="1"/>
    <col min="2829" max="2829" width="4.42578125" style="67" customWidth="1"/>
    <col min="2830" max="2830" width="2.85546875" style="67" customWidth="1"/>
    <col min="2831" max="2831" width="13.5703125" style="67" customWidth="1"/>
    <col min="2832" max="2832" width="2.85546875" style="67" customWidth="1"/>
    <col min="2833" max="2833" width="4.42578125" style="67" customWidth="1"/>
    <col min="2834" max="2834" width="2.85546875" style="67" customWidth="1"/>
    <col min="2835" max="2835" width="13.5703125" style="67" customWidth="1"/>
    <col min="2836" max="2836" width="2.85546875" style="67" customWidth="1"/>
    <col min="2837" max="2837" width="4.42578125" style="67" customWidth="1"/>
    <col min="2838" max="2838" width="2.85546875" style="67" customWidth="1"/>
    <col min="2839" max="2839" width="13.570312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5703125" style="67" customWidth="1"/>
    <col min="3079" max="3079" width="27.85546875" style="67" customWidth="1"/>
    <col min="3080" max="3080" width="22.42578125" style="67" customWidth="1"/>
    <col min="3081" max="3081" width="2.42578125" style="67" customWidth="1"/>
    <col min="3082" max="3082" width="2.85546875" style="67" customWidth="1"/>
    <col min="3083" max="3083" width="13.5703125" style="67" customWidth="1"/>
    <col min="3084" max="3084" width="2.85546875" style="67" customWidth="1"/>
    <col min="3085" max="3085" width="4.42578125" style="67" customWidth="1"/>
    <col min="3086" max="3086" width="2.85546875" style="67" customWidth="1"/>
    <col min="3087" max="3087" width="13.5703125" style="67" customWidth="1"/>
    <col min="3088" max="3088" width="2.85546875" style="67" customWidth="1"/>
    <col min="3089" max="3089" width="4.42578125" style="67" customWidth="1"/>
    <col min="3090" max="3090" width="2.85546875" style="67" customWidth="1"/>
    <col min="3091" max="3091" width="13.5703125" style="67" customWidth="1"/>
    <col min="3092" max="3092" width="2.85546875" style="67" customWidth="1"/>
    <col min="3093" max="3093" width="4.42578125" style="67" customWidth="1"/>
    <col min="3094" max="3094" width="2.85546875" style="67" customWidth="1"/>
    <col min="3095" max="3095" width="13.570312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5703125" style="67" customWidth="1"/>
    <col min="3335" max="3335" width="27.85546875" style="67" customWidth="1"/>
    <col min="3336" max="3336" width="22.42578125" style="67" customWidth="1"/>
    <col min="3337" max="3337" width="2.42578125" style="67" customWidth="1"/>
    <col min="3338" max="3338" width="2.85546875" style="67" customWidth="1"/>
    <col min="3339" max="3339" width="13.5703125" style="67" customWidth="1"/>
    <col min="3340" max="3340" width="2.85546875" style="67" customWidth="1"/>
    <col min="3341" max="3341" width="4.42578125" style="67" customWidth="1"/>
    <col min="3342" max="3342" width="2.85546875" style="67" customWidth="1"/>
    <col min="3343" max="3343" width="13.5703125" style="67" customWidth="1"/>
    <col min="3344" max="3344" width="2.85546875" style="67" customWidth="1"/>
    <col min="3345" max="3345" width="4.42578125" style="67" customWidth="1"/>
    <col min="3346" max="3346" width="2.85546875" style="67" customWidth="1"/>
    <col min="3347" max="3347" width="13.5703125" style="67" customWidth="1"/>
    <col min="3348" max="3348" width="2.85546875" style="67" customWidth="1"/>
    <col min="3349" max="3349" width="4.42578125" style="67" customWidth="1"/>
    <col min="3350" max="3350" width="2.85546875" style="67" customWidth="1"/>
    <col min="3351" max="3351" width="13.570312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5703125" style="67" customWidth="1"/>
    <col min="3591" max="3591" width="27.85546875" style="67" customWidth="1"/>
    <col min="3592" max="3592" width="22.42578125" style="67" customWidth="1"/>
    <col min="3593" max="3593" width="2.42578125" style="67" customWidth="1"/>
    <col min="3594" max="3594" width="2.85546875" style="67" customWidth="1"/>
    <col min="3595" max="3595" width="13.5703125" style="67" customWidth="1"/>
    <col min="3596" max="3596" width="2.85546875" style="67" customWidth="1"/>
    <col min="3597" max="3597" width="4.42578125" style="67" customWidth="1"/>
    <col min="3598" max="3598" width="2.85546875" style="67" customWidth="1"/>
    <col min="3599" max="3599" width="13.5703125" style="67" customWidth="1"/>
    <col min="3600" max="3600" width="2.85546875" style="67" customWidth="1"/>
    <col min="3601" max="3601" width="4.42578125" style="67" customWidth="1"/>
    <col min="3602" max="3602" width="2.85546875" style="67" customWidth="1"/>
    <col min="3603" max="3603" width="13.5703125" style="67" customWidth="1"/>
    <col min="3604" max="3604" width="2.85546875" style="67" customWidth="1"/>
    <col min="3605" max="3605" width="4.42578125" style="67" customWidth="1"/>
    <col min="3606" max="3606" width="2.85546875" style="67" customWidth="1"/>
    <col min="3607" max="3607" width="13.570312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5703125" style="67" customWidth="1"/>
    <col min="3847" max="3847" width="27.85546875" style="67" customWidth="1"/>
    <col min="3848" max="3848" width="22.42578125" style="67" customWidth="1"/>
    <col min="3849" max="3849" width="2.42578125" style="67" customWidth="1"/>
    <col min="3850" max="3850" width="2.85546875" style="67" customWidth="1"/>
    <col min="3851" max="3851" width="13.5703125" style="67" customWidth="1"/>
    <col min="3852" max="3852" width="2.85546875" style="67" customWidth="1"/>
    <col min="3853" max="3853" width="4.42578125" style="67" customWidth="1"/>
    <col min="3854" max="3854" width="2.85546875" style="67" customWidth="1"/>
    <col min="3855" max="3855" width="13.5703125" style="67" customWidth="1"/>
    <col min="3856" max="3856" width="2.85546875" style="67" customWidth="1"/>
    <col min="3857" max="3857" width="4.42578125" style="67" customWidth="1"/>
    <col min="3858" max="3858" width="2.85546875" style="67" customWidth="1"/>
    <col min="3859" max="3859" width="13.5703125" style="67" customWidth="1"/>
    <col min="3860" max="3860" width="2.85546875" style="67" customWidth="1"/>
    <col min="3861" max="3861" width="4.42578125" style="67" customWidth="1"/>
    <col min="3862" max="3862" width="2.85546875" style="67" customWidth="1"/>
    <col min="3863" max="3863" width="13.570312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5703125" style="67" customWidth="1"/>
    <col min="4103" max="4103" width="27.85546875" style="67" customWidth="1"/>
    <col min="4104" max="4104" width="22.42578125" style="67" customWidth="1"/>
    <col min="4105" max="4105" width="2.42578125" style="67" customWidth="1"/>
    <col min="4106" max="4106" width="2.85546875" style="67" customWidth="1"/>
    <col min="4107" max="4107" width="13.5703125" style="67" customWidth="1"/>
    <col min="4108" max="4108" width="2.85546875" style="67" customWidth="1"/>
    <col min="4109" max="4109" width="4.42578125" style="67" customWidth="1"/>
    <col min="4110" max="4110" width="2.85546875" style="67" customWidth="1"/>
    <col min="4111" max="4111" width="13.5703125" style="67" customWidth="1"/>
    <col min="4112" max="4112" width="2.85546875" style="67" customWidth="1"/>
    <col min="4113" max="4113" width="4.42578125" style="67" customWidth="1"/>
    <col min="4114" max="4114" width="2.85546875" style="67" customWidth="1"/>
    <col min="4115" max="4115" width="13.5703125" style="67" customWidth="1"/>
    <col min="4116" max="4116" width="2.85546875" style="67" customWidth="1"/>
    <col min="4117" max="4117" width="4.42578125" style="67" customWidth="1"/>
    <col min="4118" max="4118" width="2.85546875" style="67" customWidth="1"/>
    <col min="4119" max="4119" width="13.570312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5703125" style="67" customWidth="1"/>
    <col min="4359" max="4359" width="27.85546875" style="67" customWidth="1"/>
    <col min="4360" max="4360" width="22.42578125" style="67" customWidth="1"/>
    <col min="4361" max="4361" width="2.42578125" style="67" customWidth="1"/>
    <col min="4362" max="4362" width="2.85546875" style="67" customWidth="1"/>
    <col min="4363" max="4363" width="13.5703125" style="67" customWidth="1"/>
    <col min="4364" max="4364" width="2.85546875" style="67" customWidth="1"/>
    <col min="4365" max="4365" width="4.42578125" style="67" customWidth="1"/>
    <col min="4366" max="4366" width="2.85546875" style="67" customWidth="1"/>
    <col min="4367" max="4367" width="13.5703125" style="67" customWidth="1"/>
    <col min="4368" max="4368" width="2.85546875" style="67" customWidth="1"/>
    <col min="4369" max="4369" width="4.42578125" style="67" customWidth="1"/>
    <col min="4370" max="4370" width="2.85546875" style="67" customWidth="1"/>
    <col min="4371" max="4371" width="13.5703125" style="67" customWidth="1"/>
    <col min="4372" max="4372" width="2.85546875" style="67" customWidth="1"/>
    <col min="4373" max="4373" width="4.42578125" style="67" customWidth="1"/>
    <col min="4374" max="4374" width="2.85546875" style="67" customWidth="1"/>
    <col min="4375" max="4375" width="13.570312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5703125" style="67" customWidth="1"/>
    <col min="4615" max="4615" width="27.85546875" style="67" customWidth="1"/>
    <col min="4616" max="4616" width="22.42578125" style="67" customWidth="1"/>
    <col min="4617" max="4617" width="2.42578125" style="67" customWidth="1"/>
    <col min="4618" max="4618" width="2.85546875" style="67" customWidth="1"/>
    <col min="4619" max="4619" width="13.5703125" style="67" customWidth="1"/>
    <col min="4620" max="4620" width="2.85546875" style="67" customWidth="1"/>
    <col min="4621" max="4621" width="4.42578125" style="67" customWidth="1"/>
    <col min="4622" max="4622" width="2.85546875" style="67" customWidth="1"/>
    <col min="4623" max="4623" width="13.5703125" style="67" customWidth="1"/>
    <col min="4624" max="4624" width="2.85546875" style="67" customWidth="1"/>
    <col min="4625" max="4625" width="4.42578125" style="67" customWidth="1"/>
    <col min="4626" max="4626" width="2.85546875" style="67" customWidth="1"/>
    <col min="4627" max="4627" width="13.5703125" style="67" customWidth="1"/>
    <col min="4628" max="4628" width="2.85546875" style="67" customWidth="1"/>
    <col min="4629" max="4629" width="4.42578125" style="67" customWidth="1"/>
    <col min="4630" max="4630" width="2.85546875" style="67" customWidth="1"/>
    <col min="4631" max="4631" width="13.570312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5703125" style="67" customWidth="1"/>
    <col min="4871" max="4871" width="27.85546875" style="67" customWidth="1"/>
    <col min="4872" max="4872" width="22.42578125" style="67" customWidth="1"/>
    <col min="4873" max="4873" width="2.42578125" style="67" customWidth="1"/>
    <col min="4874" max="4874" width="2.85546875" style="67" customWidth="1"/>
    <col min="4875" max="4875" width="13.5703125" style="67" customWidth="1"/>
    <col min="4876" max="4876" width="2.85546875" style="67" customWidth="1"/>
    <col min="4877" max="4877" width="4.42578125" style="67" customWidth="1"/>
    <col min="4878" max="4878" width="2.85546875" style="67" customWidth="1"/>
    <col min="4879" max="4879" width="13.5703125" style="67" customWidth="1"/>
    <col min="4880" max="4880" width="2.85546875" style="67" customWidth="1"/>
    <col min="4881" max="4881" width="4.42578125" style="67" customWidth="1"/>
    <col min="4882" max="4882" width="2.85546875" style="67" customWidth="1"/>
    <col min="4883" max="4883" width="13.5703125" style="67" customWidth="1"/>
    <col min="4884" max="4884" width="2.85546875" style="67" customWidth="1"/>
    <col min="4885" max="4885" width="4.42578125" style="67" customWidth="1"/>
    <col min="4886" max="4886" width="2.85546875" style="67" customWidth="1"/>
    <col min="4887" max="4887" width="13.570312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5703125" style="67" customWidth="1"/>
    <col min="5127" max="5127" width="27.85546875" style="67" customWidth="1"/>
    <col min="5128" max="5128" width="22.42578125" style="67" customWidth="1"/>
    <col min="5129" max="5129" width="2.42578125" style="67" customWidth="1"/>
    <col min="5130" max="5130" width="2.85546875" style="67" customWidth="1"/>
    <col min="5131" max="5131" width="13.5703125" style="67" customWidth="1"/>
    <col min="5132" max="5132" width="2.85546875" style="67" customWidth="1"/>
    <col min="5133" max="5133" width="4.42578125" style="67" customWidth="1"/>
    <col min="5134" max="5134" width="2.85546875" style="67" customWidth="1"/>
    <col min="5135" max="5135" width="13.5703125" style="67" customWidth="1"/>
    <col min="5136" max="5136" width="2.85546875" style="67" customWidth="1"/>
    <col min="5137" max="5137" width="4.42578125" style="67" customWidth="1"/>
    <col min="5138" max="5138" width="2.85546875" style="67" customWidth="1"/>
    <col min="5139" max="5139" width="13.5703125" style="67" customWidth="1"/>
    <col min="5140" max="5140" width="2.85546875" style="67" customWidth="1"/>
    <col min="5141" max="5141" width="4.42578125" style="67" customWidth="1"/>
    <col min="5142" max="5142" width="2.85546875" style="67" customWidth="1"/>
    <col min="5143" max="5143" width="13.570312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5703125" style="67" customWidth="1"/>
    <col min="5383" max="5383" width="27.85546875" style="67" customWidth="1"/>
    <col min="5384" max="5384" width="22.42578125" style="67" customWidth="1"/>
    <col min="5385" max="5385" width="2.42578125" style="67" customWidth="1"/>
    <col min="5386" max="5386" width="2.85546875" style="67" customWidth="1"/>
    <col min="5387" max="5387" width="13.5703125" style="67" customWidth="1"/>
    <col min="5388" max="5388" width="2.85546875" style="67" customWidth="1"/>
    <col min="5389" max="5389" width="4.42578125" style="67" customWidth="1"/>
    <col min="5390" max="5390" width="2.85546875" style="67" customWidth="1"/>
    <col min="5391" max="5391" width="13.5703125" style="67" customWidth="1"/>
    <col min="5392" max="5392" width="2.85546875" style="67" customWidth="1"/>
    <col min="5393" max="5393" width="4.42578125" style="67" customWidth="1"/>
    <col min="5394" max="5394" width="2.85546875" style="67" customWidth="1"/>
    <col min="5395" max="5395" width="13.5703125" style="67" customWidth="1"/>
    <col min="5396" max="5396" width="2.85546875" style="67" customWidth="1"/>
    <col min="5397" max="5397" width="4.42578125" style="67" customWidth="1"/>
    <col min="5398" max="5398" width="2.85546875" style="67" customWidth="1"/>
    <col min="5399" max="5399" width="13.570312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5703125" style="67" customWidth="1"/>
    <col min="5639" max="5639" width="27.85546875" style="67" customWidth="1"/>
    <col min="5640" max="5640" width="22.42578125" style="67" customWidth="1"/>
    <col min="5641" max="5641" width="2.42578125" style="67" customWidth="1"/>
    <col min="5642" max="5642" width="2.85546875" style="67" customWidth="1"/>
    <col min="5643" max="5643" width="13.5703125" style="67" customWidth="1"/>
    <col min="5644" max="5644" width="2.85546875" style="67" customWidth="1"/>
    <col min="5645" max="5645" width="4.42578125" style="67" customWidth="1"/>
    <col min="5646" max="5646" width="2.85546875" style="67" customWidth="1"/>
    <col min="5647" max="5647" width="13.5703125" style="67" customWidth="1"/>
    <col min="5648" max="5648" width="2.85546875" style="67" customWidth="1"/>
    <col min="5649" max="5649" width="4.42578125" style="67" customWidth="1"/>
    <col min="5650" max="5650" width="2.85546875" style="67" customWidth="1"/>
    <col min="5651" max="5651" width="13.5703125" style="67" customWidth="1"/>
    <col min="5652" max="5652" width="2.85546875" style="67" customWidth="1"/>
    <col min="5653" max="5653" width="4.42578125" style="67" customWidth="1"/>
    <col min="5654" max="5654" width="2.85546875" style="67" customWidth="1"/>
    <col min="5655" max="5655" width="13.570312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5703125" style="67" customWidth="1"/>
    <col min="5895" max="5895" width="27.85546875" style="67" customWidth="1"/>
    <col min="5896" max="5896" width="22.42578125" style="67" customWidth="1"/>
    <col min="5897" max="5897" width="2.42578125" style="67" customWidth="1"/>
    <col min="5898" max="5898" width="2.85546875" style="67" customWidth="1"/>
    <col min="5899" max="5899" width="13.5703125" style="67" customWidth="1"/>
    <col min="5900" max="5900" width="2.85546875" style="67" customWidth="1"/>
    <col min="5901" max="5901" width="4.42578125" style="67" customWidth="1"/>
    <col min="5902" max="5902" width="2.85546875" style="67" customWidth="1"/>
    <col min="5903" max="5903" width="13.5703125" style="67" customWidth="1"/>
    <col min="5904" max="5904" width="2.85546875" style="67" customWidth="1"/>
    <col min="5905" max="5905" width="4.42578125" style="67" customWidth="1"/>
    <col min="5906" max="5906" width="2.85546875" style="67" customWidth="1"/>
    <col min="5907" max="5907" width="13.5703125" style="67" customWidth="1"/>
    <col min="5908" max="5908" width="2.85546875" style="67" customWidth="1"/>
    <col min="5909" max="5909" width="4.42578125" style="67" customWidth="1"/>
    <col min="5910" max="5910" width="2.85546875" style="67" customWidth="1"/>
    <col min="5911" max="5911" width="13.570312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5703125" style="67" customWidth="1"/>
    <col min="6151" max="6151" width="27.85546875" style="67" customWidth="1"/>
    <col min="6152" max="6152" width="22.42578125" style="67" customWidth="1"/>
    <col min="6153" max="6153" width="2.42578125" style="67" customWidth="1"/>
    <col min="6154" max="6154" width="2.85546875" style="67" customWidth="1"/>
    <col min="6155" max="6155" width="13.5703125" style="67" customWidth="1"/>
    <col min="6156" max="6156" width="2.85546875" style="67" customWidth="1"/>
    <col min="6157" max="6157" width="4.42578125" style="67" customWidth="1"/>
    <col min="6158" max="6158" width="2.85546875" style="67" customWidth="1"/>
    <col min="6159" max="6159" width="13.5703125" style="67" customWidth="1"/>
    <col min="6160" max="6160" width="2.85546875" style="67" customWidth="1"/>
    <col min="6161" max="6161" width="4.42578125" style="67" customWidth="1"/>
    <col min="6162" max="6162" width="2.85546875" style="67" customWidth="1"/>
    <col min="6163" max="6163" width="13.5703125" style="67" customWidth="1"/>
    <col min="6164" max="6164" width="2.85546875" style="67" customWidth="1"/>
    <col min="6165" max="6165" width="4.42578125" style="67" customWidth="1"/>
    <col min="6166" max="6166" width="2.85546875" style="67" customWidth="1"/>
    <col min="6167" max="6167" width="13.570312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5703125" style="67" customWidth="1"/>
    <col min="6407" max="6407" width="27.85546875" style="67" customWidth="1"/>
    <col min="6408" max="6408" width="22.42578125" style="67" customWidth="1"/>
    <col min="6409" max="6409" width="2.42578125" style="67" customWidth="1"/>
    <col min="6410" max="6410" width="2.85546875" style="67" customWidth="1"/>
    <col min="6411" max="6411" width="13.5703125" style="67" customWidth="1"/>
    <col min="6412" max="6412" width="2.85546875" style="67" customWidth="1"/>
    <col min="6413" max="6413" width="4.42578125" style="67" customWidth="1"/>
    <col min="6414" max="6414" width="2.85546875" style="67" customWidth="1"/>
    <col min="6415" max="6415" width="13.5703125" style="67" customWidth="1"/>
    <col min="6416" max="6416" width="2.85546875" style="67" customWidth="1"/>
    <col min="6417" max="6417" width="4.42578125" style="67" customWidth="1"/>
    <col min="6418" max="6418" width="2.85546875" style="67" customWidth="1"/>
    <col min="6419" max="6419" width="13.5703125" style="67" customWidth="1"/>
    <col min="6420" max="6420" width="2.85546875" style="67" customWidth="1"/>
    <col min="6421" max="6421" width="4.42578125" style="67" customWidth="1"/>
    <col min="6422" max="6422" width="2.85546875" style="67" customWidth="1"/>
    <col min="6423" max="6423" width="13.570312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5703125" style="67" customWidth="1"/>
    <col min="6663" max="6663" width="27.85546875" style="67" customWidth="1"/>
    <col min="6664" max="6664" width="22.42578125" style="67" customWidth="1"/>
    <col min="6665" max="6665" width="2.42578125" style="67" customWidth="1"/>
    <col min="6666" max="6666" width="2.85546875" style="67" customWidth="1"/>
    <col min="6667" max="6667" width="13.5703125" style="67" customWidth="1"/>
    <col min="6668" max="6668" width="2.85546875" style="67" customWidth="1"/>
    <col min="6669" max="6669" width="4.42578125" style="67" customWidth="1"/>
    <col min="6670" max="6670" width="2.85546875" style="67" customWidth="1"/>
    <col min="6671" max="6671" width="13.5703125" style="67" customWidth="1"/>
    <col min="6672" max="6672" width="2.85546875" style="67" customWidth="1"/>
    <col min="6673" max="6673" width="4.42578125" style="67" customWidth="1"/>
    <col min="6674" max="6674" width="2.85546875" style="67" customWidth="1"/>
    <col min="6675" max="6675" width="13.5703125" style="67" customWidth="1"/>
    <col min="6676" max="6676" width="2.85546875" style="67" customWidth="1"/>
    <col min="6677" max="6677" width="4.42578125" style="67" customWidth="1"/>
    <col min="6678" max="6678" width="2.85546875" style="67" customWidth="1"/>
    <col min="6679" max="6679" width="13.570312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5703125" style="67" customWidth="1"/>
    <col min="6919" max="6919" width="27.85546875" style="67" customWidth="1"/>
    <col min="6920" max="6920" width="22.42578125" style="67" customWidth="1"/>
    <col min="6921" max="6921" width="2.42578125" style="67" customWidth="1"/>
    <col min="6922" max="6922" width="2.85546875" style="67" customWidth="1"/>
    <col min="6923" max="6923" width="13.5703125" style="67" customWidth="1"/>
    <col min="6924" max="6924" width="2.85546875" style="67" customWidth="1"/>
    <col min="6925" max="6925" width="4.42578125" style="67" customWidth="1"/>
    <col min="6926" max="6926" width="2.85546875" style="67" customWidth="1"/>
    <col min="6927" max="6927" width="13.5703125" style="67" customWidth="1"/>
    <col min="6928" max="6928" width="2.85546875" style="67" customWidth="1"/>
    <col min="6929" max="6929" width="4.42578125" style="67" customWidth="1"/>
    <col min="6930" max="6930" width="2.85546875" style="67" customWidth="1"/>
    <col min="6931" max="6931" width="13.5703125" style="67" customWidth="1"/>
    <col min="6932" max="6932" width="2.85546875" style="67" customWidth="1"/>
    <col min="6933" max="6933" width="4.42578125" style="67" customWidth="1"/>
    <col min="6934" max="6934" width="2.85546875" style="67" customWidth="1"/>
    <col min="6935" max="6935" width="13.570312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5703125" style="67" customWidth="1"/>
    <col min="7175" max="7175" width="27.85546875" style="67" customWidth="1"/>
    <col min="7176" max="7176" width="22.42578125" style="67" customWidth="1"/>
    <col min="7177" max="7177" width="2.42578125" style="67" customWidth="1"/>
    <col min="7178" max="7178" width="2.85546875" style="67" customWidth="1"/>
    <col min="7179" max="7179" width="13.5703125" style="67" customWidth="1"/>
    <col min="7180" max="7180" width="2.85546875" style="67" customWidth="1"/>
    <col min="7181" max="7181" width="4.42578125" style="67" customWidth="1"/>
    <col min="7182" max="7182" width="2.85546875" style="67" customWidth="1"/>
    <col min="7183" max="7183" width="13.5703125" style="67" customWidth="1"/>
    <col min="7184" max="7184" width="2.85546875" style="67" customWidth="1"/>
    <col min="7185" max="7185" width="4.42578125" style="67" customWidth="1"/>
    <col min="7186" max="7186" width="2.85546875" style="67" customWidth="1"/>
    <col min="7187" max="7187" width="13.5703125" style="67" customWidth="1"/>
    <col min="7188" max="7188" width="2.85546875" style="67" customWidth="1"/>
    <col min="7189" max="7189" width="4.42578125" style="67" customWidth="1"/>
    <col min="7190" max="7190" width="2.85546875" style="67" customWidth="1"/>
    <col min="7191" max="7191" width="13.570312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5703125" style="67" customWidth="1"/>
    <col min="7431" max="7431" width="27.85546875" style="67" customWidth="1"/>
    <col min="7432" max="7432" width="22.42578125" style="67" customWidth="1"/>
    <col min="7433" max="7433" width="2.42578125" style="67" customWidth="1"/>
    <col min="7434" max="7434" width="2.85546875" style="67" customWidth="1"/>
    <col min="7435" max="7435" width="13.5703125" style="67" customWidth="1"/>
    <col min="7436" max="7436" width="2.85546875" style="67" customWidth="1"/>
    <col min="7437" max="7437" width="4.42578125" style="67" customWidth="1"/>
    <col min="7438" max="7438" width="2.85546875" style="67" customWidth="1"/>
    <col min="7439" max="7439" width="13.5703125" style="67" customWidth="1"/>
    <col min="7440" max="7440" width="2.85546875" style="67" customWidth="1"/>
    <col min="7441" max="7441" width="4.42578125" style="67" customWidth="1"/>
    <col min="7442" max="7442" width="2.85546875" style="67" customWidth="1"/>
    <col min="7443" max="7443" width="13.5703125" style="67" customWidth="1"/>
    <col min="7444" max="7444" width="2.85546875" style="67" customWidth="1"/>
    <col min="7445" max="7445" width="4.42578125" style="67" customWidth="1"/>
    <col min="7446" max="7446" width="2.85546875" style="67" customWidth="1"/>
    <col min="7447" max="7447" width="13.570312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5703125" style="67" customWidth="1"/>
    <col min="7687" max="7687" width="27.85546875" style="67" customWidth="1"/>
    <col min="7688" max="7688" width="22.42578125" style="67" customWidth="1"/>
    <col min="7689" max="7689" width="2.42578125" style="67" customWidth="1"/>
    <col min="7690" max="7690" width="2.85546875" style="67" customWidth="1"/>
    <col min="7691" max="7691" width="13.5703125" style="67" customWidth="1"/>
    <col min="7692" max="7692" width="2.85546875" style="67" customWidth="1"/>
    <col min="7693" max="7693" width="4.42578125" style="67" customWidth="1"/>
    <col min="7694" max="7694" width="2.85546875" style="67" customWidth="1"/>
    <col min="7695" max="7695" width="13.5703125" style="67" customWidth="1"/>
    <col min="7696" max="7696" width="2.85546875" style="67" customWidth="1"/>
    <col min="7697" max="7697" width="4.42578125" style="67" customWidth="1"/>
    <col min="7698" max="7698" width="2.85546875" style="67" customWidth="1"/>
    <col min="7699" max="7699" width="13.5703125" style="67" customWidth="1"/>
    <col min="7700" max="7700" width="2.85546875" style="67" customWidth="1"/>
    <col min="7701" max="7701" width="4.42578125" style="67" customWidth="1"/>
    <col min="7702" max="7702" width="2.85546875" style="67" customWidth="1"/>
    <col min="7703" max="7703" width="13.570312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5703125" style="67" customWidth="1"/>
    <col min="7943" max="7943" width="27.85546875" style="67" customWidth="1"/>
    <col min="7944" max="7944" width="22.42578125" style="67" customWidth="1"/>
    <col min="7945" max="7945" width="2.42578125" style="67" customWidth="1"/>
    <col min="7946" max="7946" width="2.85546875" style="67" customWidth="1"/>
    <col min="7947" max="7947" width="13.5703125" style="67" customWidth="1"/>
    <col min="7948" max="7948" width="2.85546875" style="67" customWidth="1"/>
    <col min="7949" max="7949" width="4.42578125" style="67" customWidth="1"/>
    <col min="7950" max="7950" width="2.85546875" style="67" customWidth="1"/>
    <col min="7951" max="7951" width="13.5703125" style="67" customWidth="1"/>
    <col min="7952" max="7952" width="2.85546875" style="67" customWidth="1"/>
    <col min="7953" max="7953" width="4.42578125" style="67" customWidth="1"/>
    <col min="7954" max="7954" width="2.85546875" style="67" customWidth="1"/>
    <col min="7955" max="7955" width="13.5703125" style="67" customWidth="1"/>
    <col min="7956" max="7956" width="2.85546875" style="67" customWidth="1"/>
    <col min="7957" max="7957" width="4.42578125" style="67" customWidth="1"/>
    <col min="7958" max="7958" width="2.85546875" style="67" customWidth="1"/>
    <col min="7959" max="7959" width="13.570312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5703125" style="67" customWidth="1"/>
    <col min="8199" max="8199" width="27.85546875" style="67" customWidth="1"/>
    <col min="8200" max="8200" width="22.42578125" style="67" customWidth="1"/>
    <col min="8201" max="8201" width="2.42578125" style="67" customWidth="1"/>
    <col min="8202" max="8202" width="2.85546875" style="67" customWidth="1"/>
    <col min="8203" max="8203" width="13.5703125" style="67" customWidth="1"/>
    <col min="8204" max="8204" width="2.85546875" style="67" customWidth="1"/>
    <col min="8205" max="8205" width="4.42578125" style="67" customWidth="1"/>
    <col min="8206" max="8206" width="2.85546875" style="67" customWidth="1"/>
    <col min="8207" max="8207" width="13.5703125" style="67" customWidth="1"/>
    <col min="8208" max="8208" width="2.85546875" style="67" customWidth="1"/>
    <col min="8209" max="8209" width="4.42578125" style="67" customWidth="1"/>
    <col min="8210" max="8210" width="2.85546875" style="67" customWidth="1"/>
    <col min="8211" max="8211" width="13.5703125" style="67" customWidth="1"/>
    <col min="8212" max="8212" width="2.85546875" style="67" customWidth="1"/>
    <col min="8213" max="8213" width="4.42578125" style="67" customWidth="1"/>
    <col min="8214" max="8214" width="2.85546875" style="67" customWidth="1"/>
    <col min="8215" max="8215" width="13.570312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5703125" style="67" customWidth="1"/>
    <col min="8455" max="8455" width="27.85546875" style="67" customWidth="1"/>
    <col min="8456" max="8456" width="22.42578125" style="67" customWidth="1"/>
    <col min="8457" max="8457" width="2.42578125" style="67" customWidth="1"/>
    <col min="8458" max="8458" width="2.85546875" style="67" customWidth="1"/>
    <col min="8459" max="8459" width="13.5703125" style="67" customWidth="1"/>
    <col min="8460" max="8460" width="2.85546875" style="67" customWidth="1"/>
    <col min="8461" max="8461" width="4.42578125" style="67" customWidth="1"/>
    <col min="8462" max="8462" width="2.85546875" style="67" customWidth="1"/>
    <col min="8463" max="8463" width="13.5703125" style="67" customWidth="1"/>
    <col min="8464" max="8464" width="2.85546875" style="67" customWidth="1"/>
    <col min="8465" max="8465" width="4.42578125" style="67" customWidth="1"/>
    <col min="8466" max="8466" width="2.85546875" style="67" customWidth="1"/>
    <col min="8467" max="8467" width="13.5703125" style="67" customWidth="1"/>
    <col min="8468" max="8468" width="2.85546875" style="67" customWidth="1"/>
    <col min="8469" max="8469" width="4.42578125" style="67" customWidth="1"/>
    <col min="8470" max="8470" width="2.85546875" style="67" customWidth="1"/>
    <col min="8471" max="8471" width="13.570312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5703125" style="67" customWidth="1"/>
    <col min="8711" max="8711" width="27.85546875" style="67" customWidth="1"/>
    <col min="8712" max="8712" width="22.42578125" style="67" customWidth="1"/>
    <col min="8713" max="8713" width="2.42578125" style="67" customWidth="1"/>
    <col min="8714" max="8714" width="2.85546875" style="67" customWidth="1"/>
    <col min="8715" max="8715" width="13.5703125" style="67" customWidth="1"/>
    <col min="8716" max="8716" width="2.85546875" style="67" customWidth="1"/>
    <col min="8717" max="8717" width="4.42578125" style="67" customWidth="1"/>
    <col min="8718" max="8718" width="2.85546875" style="67" customWidth="1"/>
    <col min="8719" max="8719" width="13.5703125" style="67" customWidth="1"/>
    <col min="8720" max="8720" width="2.85546875" style="67" customWidth="1"/>
    <col min="8721" max="8721" width="4.42578125" style="67" customWidth="1"/>
    <col min="8722" max="8722" width="2.85546875" style="67" customWidth="1"/>
    <col min="8723" max="8723" width="13.5703125" style="67" customWidth="1"/>
    <col min="8724" max="8724" width="2.85546875" style="67" customWidth="1"/>
    <col min="8725" max="8725" width="4.42578125" style="67" customWidth="1"/>
    <col min="8726" max="8726" width="2.85546875" style="67" customWidth="1"/>
    <col min="8727" max="8727" width="13.570312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5703125" style="67" customWidth="1"/>
    <col min="8967" max="8967" width="27.85546875" style="67" customWidth="1"/>
    <col min="8968" max="8968" width="22.42578125" style="67" customWidth="1"/>
    <col min="8969" max="8969" width="2.42578125" style="67" customWidth="1"/>
    <col min="8970" max="8970" width="2.85546875" style="67" customWidth="1"/>
    <col min="8971" max="8971" width="13.5703125" style="67" customWidth="1"/>
    <col min="8972" max="8972" width="2.85546875" style="67" customWidth="1"/>
    <col min="8973" max="8973" width="4.42578125" style="67" customWidth="1"/>
    <col min="8974" max="8974" width="2.85546875" style="67" customWidth="1"/>
    <col min="8975" max="8975" width="13.5703125" style="67" customWidth="1"/>
    <col min="8976" max="8976" width="2.85546875" style="67" customWidth="1"/>
    <col min="8977" max="8977" width="4.42578125" style="67" customWidth="1"/>
    <col min="8978" max="8978" width="2.85546875" style="67" customWidth="1"/>
    <col min="8979" max="8979" width="13.5703125" style="67" customWidth="1"/>
    <col min="8980" max="8980" width="2.85546875" style="67" customWidth="1"/>
    <col min="8981" max="8981" width="4.42578125" style="67" customWidth="1"/>
    <col min="8982" max="8982" width="2.85546875" style="67" customWidth="1"/>
    <col min="8983" max="8983" width="13.570312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5703125" style="67" customWidth="1"/>
    <col min="9223" max="9223" width="27.85546875" style="67" customWidth="1"/>
    <col min="9224" max="9224" width="22.42578125" style="67" customWidth="1"/>
    <col min="9225" max="9225" width="2.42578125" style="67" customWidth="1"/>
    <col min="9226" max="9226" width="2.85546875" style="67" customWidth="1"/>
    <col min="9227" max="9227" width="13.5703125" style="67" customWidth="1"/>
    <col min="9228" max="9228" width="2.85546875" style="67" customWidth="1"/>
    <col min="9229" max="9229" width="4.42578125" style="67" customWidth="1"/>
    <col min="9230" max="9230" width="2.85546875" style="67" customWidth="1"/>
    <col min="9231" max="9231" width="13.5703125" style="67" customWidth="1"/>
    <col min="9232" max="9232" width="2.85546875" style="67" customWidth="1"/>
    <col min="9233" max="9233" width="4.42578125" style="67" customWidth="1"/>
    <col min="9234" max="9234" width="2.85546875" style="67" customWidth="1"/>
    <col min="9235" max="9235" width="13.5703125" style="67" customWidth="1"/>
    <col min="9236" max="9236" width="2.85546875" style="67" customWidth="1"/>
    <col min="9237" max="9237" width="4.42578125" style="67" customWidth="1"/>
    <col min="9238" max="9238" width="2.85546875" style="67" customWidth="1"/>
    <col min="9239" max="9239" width="13.570312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5703125" style="67" customWidth="1"/>
    <col min="9479" max="9479" width="27.85546875" style="67" customWidth="1"/>
    <col min="9480" max="9480" width="22.42578125" style="67" customWidth="1"/>
    <col min="9481" max="9481" width="2.42578125" style="67" customWidth="1"/>
    <col min="9482" max="9482" width="2.85546875" style="67" customWidth="1"/>
    <col min="9483" max="9483" width="13.5703125" style="67" customWidth="1"/>
    <col min="9484" max="9484" width="2.85546875" style="67" customWidth="1"/>
    <col min="9485" max="9485" width="4.42578125" style="67" customWidth="1"/>
    <col min="9486" max="9486" width="2.85546875" style="67" customWidth="1"/>
    <col min="9487" max="9487" width="13.5703125" style="67" customWidth="1"/>
    <col min="9488" max="9488" width="2.85546875" style="67" customWidth="1"/>
    <col min="9489" max="9489" width="4.42578125" style="67" customWidth="1"/>
    <col min="9490" max="9490" width="2.85546875" style="67" customWidth="1"/>
    <col min="9491" max="9491" width="13.5703125" style="67" customWidth="1"/>
    <col min="9492" max="9492" width="2.85546875" style="67" customWidth="1"/>
    <col min="9493" max="9493" width="4.42578125" style="67" customWidth="1"/>
    <col min="9494" max="9494" width="2.85546875" style="67" customWidth="1"/>
    <col min="9495" max="9495" width="13.570312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5703125" style="67" customWidth="1"/>
    <col min="9735" max="9735" width="27.85546875" style="67" customWidth="1"/>
    <col min="9736" max="9736" width="22.42578125" style="67" customWidth="1"/>
    <col min="9737" max="9737" width="2.42578125" style="67" customWidth="1"/>
    <col min="9738" max="9738" width="2.85546875" style="67" customWidth="1"/>
    <col min="9739" max="9739" width="13.5703125" style="67" customWidth="1"/>
    <col min="9740" max="9740" width="2.85546875" style="67" customWidth="1"/>
    <col min="9741" max="9741" width="4.42578125" style="67" customWidth="1"/>
    <col min="9742" max="9742" width="2.85546875" style="67" customWidth="1"/>
    <col min="9743" max="9743" width="13.5703125" style="67" customWidth="1"/>
    <col min="9744" max="9744" width="2.85546875" style="67" customWidth="1"/>
    <col min="9745" max="9745" width="4.42578125" style="67" customWidth="1"/>
    <col min="9746" max="9746" width="2.85546875" style="67" customWidth="1"/>
    <col min="9747" max="9747" width="13.5703125" style="67" customWidth="1"/>
    <col min="9748" max="9748" width="2.85546875" style="67" customWidth="1"/>
    <col min="9749" max="9749" width="4.42578125" style="67" customWidth="1"/>
    <col min="9750" max="9750" width="2.85546875" style="67" customWidth="1"/>
    <col min="9751" max="9751" width="13.570312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5703125" style="67" customWidth="1"/>
    <col min="9991" max="9991" width="27.85546875" style="67" customWidth="1"/>
    <col min="9992" max="9992" width="22.42578125" style="67" customWidth="1"/>
    <col min="9993" max="9993" width="2.42578125" style="67" customWidth="1"/>
    <col min="9994" max="9994" width="2.85546875" style="67" customWidth="1"/>
    <col min="9995" max="9995" width="13.5703125" style="67" customWidth="1"/>
    <col min="9996" max="9996" width="2.85546875" style="67" customWidth="1"/>
    <col min="9997" max="9997" width="4.42578125" style="67" customWidth="1"/>
    <col min="9998" max="9998" width="2.85546875" style="67" customWidth="1"/>
    <col min="9999" max="9999" width="13.5703125" style="67" customWidth="1"/>
    <col min="10000" max="10000" width="2.85546875" style="67" customWidth="1"/>
    <col min="10001" max="10001" width="4.42578125" style="67" customWidth="1"/>
    <col min="10002" max="10002" width="2.85546875" style="67" customWidth="1"/>
    <col min="10003" max="10003" width="13.5703125" style="67" customWidth="1"/>
    <col min="10004" max="10004" width="2.85546875" style="67" customWidth="1"/>
    <col min="10005" max="10005" width="4.42578125" style="67" customWidth="1"/>
    <col min="10006" max="10006" width="2.85546875" style="67" customWidth="1"/>
    <col min="10007" max="10007" width="13.570312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5703125" style="67" customWidth="1"/>
    <col min="10247" max="10247" width="27.85546875" style="67" customWidth="1"/>
    <col min="10248" max="10248" width="22.42578125" style="67" customWidth="1"/>
    <col min="10249" max="10249" width="2.42578125" style="67" customWidth="1"/>
    <col min="10250" max="10250" width="2.85546875" style="67" customWidth="1"/>
    <col min="10251" max="10251" width="13.5703125" style="67" customWidth="1"/>
    <col min="10252" max="10252" width="2.85546875" style="67" customWidth="1"/>
    <col min="10253" max="10253" width="4.42578125" style="67" customWidth="1"/>
    <col min="10254" max="10254" width="2.85546875" style="67" customWidth="1"/>
    <col min="10255" max="10255" width="13.5703125" style="67" customWidth="1"/>
    <col min="10256" max="10256" width="2.85546875" style="67" customWidth="1"/>
    <col min="10257" max="10257" width="4.42578125" style="67" customWidth="1"/>
    <col min="10258" max="10258" width="2.85546875" style="67" customWidth="1"/>
    <col min="10259" max="10259" width="13.5703125" style="67" customWidth="1"/>
    <col min="10260" max="10260" width="2.85546875" style="67" customWidth="1"/>
    <col min="10261" max="10261" width="4.42578125" style="67" customWidth="1"/>
    <col min="10262" max="10262" width="2.85546875" style="67" customWidth="1"/>
    <col min="10263" max="10263" width="13.570312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5703125" style="67" customWidth="1"/>
    <col min="10503" max="10503" width="27.85546875" style="67" customWidth="1"/>
    <col min="10504" max="10504" width="22.42578125" style="67" customWidth="1"/>
    <col min="10505" max="10505" width="2.42578125" style="67" customWidth="1"/>
    <col min="10506" max="10506" width="2.85546875" style="67" customWidth="1"/>
    <col min="10507" max="10507" width="13.5703125" style="67" customWidth="1"/>
    <col min="10508" max="10508" width="2.85546875" style="67" customWidth="1"/>
    <col min="10509" max="10509" width="4.42578125" style="67" customWidth="1"/>
    <col min="10510" max="10510" width="2.85546875" style="67" customWidth="1"/>
    <col min="10511" max="10511" width="13.5703125" style="67" customWidth="1"/>
    <col min="10512" max="10512" width="2.85546875" style="67" customWidth="1"/>
    <col min="10513" max="10513" width="4.42578125" style="67" customWidth="1"/>
    <col min="10514" max="10514" width="2.85546875" style="67" customWidth="1"/>
    <col min="10515" max="10515" width="13.5703125" style="67" customWidth="1"/>
    <col min="10516" max="10516" width="2.85546875" style="67" customWidth="1"/>
    <col min="10517" max="10517" width="4.42578125" style="67" customWidth="1"/>
    <col min="10518" max="10518" width="2.85546875" style="67" customWidth="1"/>
    <col min="10519" max="10519" width="13.570312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5703125" style="67" customWidth="1"/>
    <col min="10759" max="10759" width="27.85546875" style="67" customWidth="1"/>
    <col min="10760" max="10760" width="22.42578125" style="67" customWidth="1"/>
    <col min="10761" max="10761" width="2.42578125" style="67" customWidth="1"/>
    <col min="10762" max="10762" width="2.85546875" style="67" customWidth="1"/>
    <col min="10763" max="10763" width="13.5703125" style="67" customWidth="1"/>
    <col min="10764" max="10764" width="2.85546875" style="67" customWidth="1"/>
    <col min="10765" max="10765" width="4.42578125" style="67" customWidth="1"/>
    <col min="10766" max="10766" width="2.85546875" style="67" customWidth="1"/>
    <col min="10767" max="10767" width="13.5703125" style="67" customWidth="1"/>
    <col min="10768" max="10768" width="2.85546875" style="67" customWidth="1"/>
    <col min="10769" max="10769" width="4.42578125" style="67" customWidth="1"/>
    <col min="10770" max="10770" width="2.85546875" style="67" customWidth="1"/>
    <col min="10771" max="10771" width="13.5703125" style="67" customWidth="1"/>
    <col min="10772" max="10772" width="2.85546875" style="67" customWidth="1"/>
    <col min="10773" max="10773" width="4.42578125" style="67" customWidth="1"/>
    <col min="10774" max="10774" width="2.85546875" style="67" customWidth="1"/>
    <col min="10775" max="10775" width="13.570312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5703125" style="67" customWidth="1"/>
    <col min="11015" max="11015" width="27.85546875" style="67" customWidth="1"/>
    <col min="11016" max="11016" width="22.42578125" style="67" customWidth="1"/>
    <col min="11017" max="11017" width="2.42578125" style="67" customWidth="1"/>
    <col min="11018" max="11018" width="2.85546875" style="67" customWidth="1"/>
    <col min="11019" max="11019" width="13.5703125" style="67" customWidth="1"/>
    <col min="11020" max="11020" width="2.85546875" style="67" customWidth="1"/>
    <col min="11021" max="11021" width="4.42578125" style="67" customWidth="1"/>
    <col min="11022" max="11022" width="2.85546875" style="67" customWidth="1"/>
    <col min="11023" max="11023" width="13.5703125" style="67" customWidth="1"/>
    <col min="11024" max="11024" width="2.85546875" style="67" customWidth="1"/>
    <col min="11025" max="11025" width="4.42578125" style="67" customWidth="1"/>
    <col min="11026" max="11026" width="2.85546875" style="67" customWidth="1"/>
    <col min="11027" max="11027" width="13.5703125" style="67" customWidth="1"/>
    <col min="11028" max="11028" width="2.85546875" style="67" customWidth="1"/>
    <col min="11029" max="11029" width="4.42578125" style="67" customWidth="1"/>
    <col min="11030" max="11030" width="2.85546875" style="67" customWidth="1"/>
    <col min="11031" max="11031" width="13.570312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5703125" style="67" customWidth="1"/>
    <col min="11271" max="11271" width="27.85546875" style="67" customWidth="1"/>
    <col min="11272" max="11272" width="22.42578125" style="67" customWidth="1"/>
    <col min="11273" max="11273" width="2.42578125" style="67" customWidth="1"/>
    <col min="11274" max="11274" width="2.85546875" style="67" customWidth="1"/>
    <col min="11275" max="11275" width="13.5703125" style="67" customWidth="1"/>
    <col min="11276" max="11276" width="2.85546875" style="67" customWidth="1"/>
    <col min="11277" max="11277" width="4.42578125" style="67" customWidth="1"/>
    <col min="11278" max="11278" width="2.85546875" style="67" customWidth="1"/>
    <col min="11279" max="11279" width="13.5703125" style="67" customWidth="1"/>
    <col min="11280" max="11280" width="2.85546875" style="67" customWidth="1"/>
    <col min="11281" max="11281" width="4.42578125" style="67" customWidth="1"/>
    <col min="11282" max="11282" width="2.85546875" style="67" customWidth="1"/>
    <col min="11283" max="11283" width="13.5703125" style="67" customWidth="1"/>
    <col min="11284" max="11284" width="2.85546875" style="67" customWidth="1"/>
    <col min="11285" max="11285" width="4.42578125" style="67" customWidth="1"/>
    <col min="11286" max="11286" width="2.85546875" style="67" customWidth="1"/>
    <col min="11287" max="11287" width="13.570312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5703125" style="67" customWidth="1"/>
    <col min="11527" max="11527" width="27.85546875" style="67" customWidth="1"/>
    <col min="11528" max="11528" width="22.42578125" style="67" customWidth="1"/>
    <col min="11529" max="11529" width="2.42578125" style="67" customWidth="1"/>
    <col min="11530" max="11530" width="2.85546875" style="67" customWidth="1"/>
    <col min="11531" max="11531" width="13.5703125" style="67" customWidth="1"/>
    <col min="11532" max="11532" width="2.85546875" style="67" customWidth="1"/>
    <col min="11533" max="11533" width="4.42578125" style="67" customWidth="1"/>
    <col min="11534" max="11534" width="2.85546875" style="67" customWidth="1"/>
    <col min="11535" max="11535" width="13.5703125" style="67" customWidth="1"/>
    <col min="11536" max="11536" width="2.85546875" style="67" customWidth="1"/>
    <col min="11537" max="11537" width="4.42578125" style="67" customWidth="1"/>
    <col min="11538" max="11538" width="2.85546875" style="67" customWidth="1"/>
    <col min="11539" max="11539" width="13.5703125" style="67" customWidth="1"/>
    <col min="11540" max="11540" width="2.85546875" style="67" customWidth="1"/>
    <col min="11541" max="11541" width="4.42578125" style="67" customWidth="1"/>
    <col min="11542" max="11542" width="2.85546875" style="67" customWidth="1"/>
    <col min="11543" max="11543" width="13.570312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5703125" style="67" customWidth="1"/>
    <col min="11783" max="11783" width="27.85546875" style="67" customWidth="1"/>
    <col min="11784" max="11784" width="22.42578125" style="67" customWidth="1"/>
    <col min="11785" max="11785" width="2.42578125" style="67" customWidth="1"/>
    <col min="11786" max="11786" width="2.85546875" style="67" customWidth="1"/>
    <col min="11787" max="11787" width="13.5703125" style="67" customWidth="1"/>
    <col min="11788" max="11788" width="2.85546875" style="67" customWidth="1"/>
    <col min="11789" max="11789" width="4.42578125" style="67" customWidth="1"/>
    <col min="11790" max="11790" width="2.85546875" style="67" customWidth="1"/>
    <col min="11791" max="11791" width="13.5703125" style="67" customWidth="1"/>
    <col min="11792" max="11792" width="2.85546875" style="67" customWidth="1"/>
    <col min="11793" max="11793" width="4.42578125" style="67" customWidth="1"/>
    <col min="11794" max="11794" width="2.85546875" style="67" customWidth="1"/>
    <col min="11795" max="11795" width="13.5703125" style="67" customWidth="1"/>
    <col min="11796" max="11796" width="2.85546875" style="67" customWidth="1"/>
    <col min="11797" max="11797" width="4.42578125" style="67" customWidth="1"/>
    <col min="11798" max="11798" width="2.85546875" style="67" customWidth="1"/>
    <col min="11799" max="11799" width="13.570312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5703125" style="67" customWidth="1"/>
    <col min="12039" max="12039" width="27.85546875" style="67" customWidth="1"/>
    <col min="12040" max="12040" width="22.42578125" style="67" customWidth="1"/>
    <col min="12041" max="12041" width="2.42578125" style="67" customWidth="1"/>
    <col min="12042" max="12042" width="2.85546875" style="67" customWidth="1"/>
    <col min="12043" max="12043" width="13.5703125" style="67" customWidth="1"/>
    <col min="12044" max="12044" width="2.85546875" style="67" customWidth="1"/>
    <col min="12045" max="12045" width="4.42578125" style="67" customWidth="1"/>
    <col min="12046" max="12046" width="2.85546875" style="67" customWidth="1"/>
    <col min="12047" max="12047" width="13.5703125" style="67" customWidth="1"/>
    <col min="12048" max="12048" width="2.85546875" style="67" customWidth="1"/>
    <col min="12049" max="12049" width="4.42578125" style="67" customWidth="1"/>
    <col min="12050" max="12050" width="2.85546875" style="67" customWidth="1"/>
    <col min="12051" max="12051" width="13.5703125" style="67" customWidth="1"/>
    <col min="12052" max="12052" width="2.85546875" style="67" customWidth="1"/>
    <col min="12053" max="12053" width="4.42578125" style="67" customWidth="1"/>
    <col min="12054" max="12054" width="2.85546875" style="67" customWidth="1"/>
    <col min="12055" max="12055" width="13.570312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5703125" style="67" customWidth="1"/>
    <col min="12295" max="12295" width="27.85546875" style="67" customWidth="1"/>
    <col min="12296" max="12296" width="22.42578125" style="67" customWidth="1"/>
    <col min="12297" max="12297" width="2.42578125" style="67" customWidth="1"/>
    <col min="12298" max="12298" width="2.85546875" style="67" customWidth="1"/>
    <col min="12299" max="12299" width="13.5703125" style="67" customWidth="1"/>
    <col min="12300" max="12300" width="2.85546875" style="67" customWidth="1"/>
    <col min="12301" max="12301" width="4.42578125" style="67" customWidth="1"/>
    <col min="12302" max="12302" width="2.85546875" style="67" customWidth="1"/>
    <col min="12303" max="12303" width="13.5703125" style="67" customWidth="1"/>
    <col min="12304" max="12304" width="2.85546875" style="67" customWidth="1"/>
    <col min="12305" max="12305" width="4.42578125" style="67" customWidth="1"/>
    <col min="12306" max="12306" width="2.85546875" style="67" customWidth="1"/>
    <col min="12307" max="12307" width="13.5703125" style="67" customWidth="1"/>
    <col min="12308" max="12308" width="2.85546875" style="67" customWidth="1"/>
    <col min="12309" max="12309" width="4.42578125" style="67" customWidth="1"/>
    <col min="12310" max="12310" width="2.85546875" style="67" customWidth="1"/>
    <col min="12311" max="12311" width="13.570312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5703125" style="67" customWidth="1"/>
    <col min="12551" max="12551" width="27.85546875" style="67" customWidth="1"/>
    <col min="12552" max="12552" width="22.42578125" style="67" customWidth="1"/>
    <col min="12553" max="12553" width="2.42578125" style="67" customWidth="1"/>
    <col min="12554" max="12554" width="2.85546875" style="67" customWidth="1"/>
    <col min="12555" max="12555" width="13.5703125" style="67" customWidth="1"/>
    <col min="12556" max="12556" width="2.85546875" style="67" customWidth="1"/>
    <col min="12557" max="12557" width="4.42578125" style="67" customWidth="1"/>
    <col min="12558" max="12558" width="2.85546875" style="67" customWidth="1"/>
    <col min="12559" max="12559" width="13.5703125" style="67" customWidth="1"/>
    <col min="12560" max="12560" width="2.85546875" style="67" customWidth="1"/>
    <col min="12561" max="12561" width="4.42578125" style="67" customWidth="1"/>
    <col min="12562" max="12562" width="2.85546875" style="67" customWidth="1"/>
    <col min="12563" max="12563" width="13.5703125" style="67" customWidth="1"/>
    <col min="12564" max="12564" width="2.85546875" style="67" customWidth="1"/>
    <col min="12565" max="12565" width="4.42578125" style="67" customWidth="1"/>
    <col min="12566" max="12566" width="2.85546875" style="67" customWidth="1"/>
    <col min="12567" max="12567" width="13.570312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5703125" style="67" customWidth="1"/>
    <col min="12807" max="12807" width="27.85546875" style="67" customWidth="1"/>
    <col min="12808" max="12808" width="22.42578125" style="67" customWidth="1"/>
    <col min="12809" max="12809" width="2.42578125" style="67" customWidth="1"/>
    <col min="12810" max="12810" width="2.85546875" style="67" customWidth="1"/>
    <col min="12811" max="12811" width="13.5703125" style="67" customWidth="1"/>
    <col min="12812" max="12812" width="2.85546875" style="67" customWidth="1"/>
    <col min="12813" max="12813" width="4.42578125" style="67" customWidth="1"/>
    <col min="12814" max="12814" width="2.85546875" style="67" customWidth="1"/>
    <col min="12815" max="12815" width="13.5703125" style="67" customWidth="1"/>
    <col min="12816" max="12816" width="2.85546875" style="67" customWidth="1"/>
    <col min="12817" max="12817" width="4.42578125" style="67" customWidth="1"/>
    <col min="12818" max="12818" width="2.85546875" style="67" customWidth="1"/>
    <col min="12819" max="12819" width="13.5703125" style="67" customWidth="1"/>
    <col min="12820" max="12820" width="2.85546875" style="67" customWidth="1"/>
    <col min="12821" max="12821" width="4.42578125" style="67" customWidth="1"/>
    <col min="12822" max="12822" width="2.85546875" style="67" customWidth="1"/>
    <col min="12823" max="12823" width="13.570312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5703125" style="67" customWidth="1"/>
    <col min="13063" max="13063" width="27.85546875" style="67" customWidth="1"/>
    <col min="13064" max="13064" width="22.42578125" style="67" customWidth="1"/>
    <col min="13065" max="13065" width="2.42578125" style="67" customWidth="1"/>
    <col min="13066" max="13066" width="2.85546875" style="67" customWidth="1"/>
    <col min="13067" max="13067" width="13.5703125" style="67" customWidth="1"/>
    <col min="13068" max="13068" width="2.85546875" style="67" customWidth="1"/>
    <col min="13069" max="13069" width="4.42578125" style="67" customWidth="1"/>
    <col min="13070" max="13070" width="2.85546875" style="67" customWidth="1"/>
    <col min="13071" max="13071" width="13.5703125" style="67" customWidth="1"/>
    <col min="13072" max="13072" width="2.85546875" style="67" customWidth="1"/>
    <col min="13073" max="13073" width="4.42578125" style="67" customWidth="1"/>
    <col min="13074" max="13074" width="2.85546875" style="67" customWidth="1"/>
    <col min="13075" max="13075" width="13.5703125" style="67" customWidth="1"/>
    <col min="13076" max="13076" width="2.85546875" style="67" customWidth="1"/>
    <col min="13077" max="13077" width="4.42578125" style="67" customWidth="1"/>
    <col min="13078" max="13078" width="2.85546875" style="67" customWidth="1"/>
    <col min="13079" max="13079" width="13.570312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5703125" style="67" customWidth="1"/>
    <col min="13319" max="13319" width="27.85546875" style="67" customWidth="1"/>
    <col min="13320" max="13320" width="22.42578125" style="67" customWidth="1"/>
    <col min="13321" max="13321" width="2.42578125" style="67" customWidth="1"/>
    <col min="13322" max="13322" width="2.85546875" style="67" customWidth="1"/>
    <col min="13323" max="13323" width="13.5703125" style="67" customWidth="1"/>
    <col min="13324" max="13324" width="2.85546875" style="67" customWidth="1"/>
    <col min="13325" max="13325" width="4.42578125" style="67" customWidth="1"/>
    <col min="13326" max="13326" width="2.85546875" style="67" customWidth="1"/>
    <col min="13327" max="13327" width="13.5703125" style="67" customWidth="1"/>
    <col min="13328" max="13328" width="2.85546875" style="67" customWidth="1"/>
    <col min="13329" max="13329" width="4.42578125" style="67" customWidth="1"/>
    <col min="13330" max="13330" width="2.85546875" style="67" customWidth="1"/>
    <col min="13331" max="13331" width="13.5703125" style="67" customWidth="1"/>
    <col min="13332" max="13332" width="2.85546875" style="67" customWidth="1"/>
    <col min="13333" max="13333" width="4.42578125" style="67" customWidth="1"/>
    <col min="13334" max="13334" width="2.85546875" style="67" customWidth="1"/>
    <col min="13335" max="13335" width="13.570312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5703125" style="67" customWidth="1"/>
    <col min="13575" max="13575" width="27.85546875" style="67" customWidth="1"/>
    <col min="13576" max="13576" width="22.42578125" style="67" customWidth="1"/>
    <col min="13577" max="13577" width="2.42578125" style="67" customWidth="1"/>
    <col min="13578" max="13578" width="2.85546875" style="67" customWidth="1"/>
    <col min="13579" max="13579" width="13.5703125" style="67" customWidth="1"/>
    <col min="13580" max="13580" width="2.85546875" style="67" customWidth="1"/>
    <col min="13581" max="13581" width="4.42578125" style="67" customWidth="1"/>
    <col min="13582" max="13582" width="2.85546875" style="67" customWidth="1"/>
    <col min="13583" max="13583" width="13.5703125" style="67" customWidth="1"/>
    <col min="13584" max="13584" width="2.85546875" style="67" customWidth="1"/>
    <col min="13585" max="13585" width="4.42578125" style="67" customWidth="1"/>
    <col min="13586" max="13586" width="2.85546875" style="67" customWidth="1"/>
    <col min="13587" max="13587" width="13.5703125" style="67" customWidth="1"/>
    <col min="13588" max="13588" width="2.85546875" style="67" customWidth="1"/>
    <col min="13589" max="13589" width="4.42578125" style="67" customWidth="1"/>
    <col min="13590" max="13590" width="2.85546875" style="67" customWidth="1"/>
    <col min="13591" max="13591" width="13.570312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5703125" style="67" customWidth="1"/>
    <col min="13831" max="13831" width="27.85546875" style="67" customWidth="1"/>
    <col min="13832" max="13832" width="22.42578125" style="67" customWidth="1"/>
    <col min="13833" max="13833" width="2.42578125" style="67" customWidth="1"/>
    <col min="13834" max="13834" width="2.85546875" style="67" customWidth="1"/>
    <col min="13835" max="13835" width="13.5703125" style="67" customWidth="1"/>
    <col min="13836" max="13836" width="2.85546875" style="67" customWidth="1"/>
    <col min="13837" max="13837" width="4.42578125" style="67" customWidth="1"/>
    <col min="13838" max="13838" width="2.85546875" style="67" customWidth="1"/>
    <col min="13839" max="13839" width="13.5703125" style="67" customWidth="1"/>
    <col min="13840" max="13840" width="2.85546875" style="67" customWidth="1"/>
    <col min="13841" max="13841" width="4.42578125" style="67" customWidth="1"/>
    <col min="13842" max="13842" width="2.85546875" style="67" customWidth="1"/>
    <col min="13843" max="13843" width="13.5703125" style="67" customWidth="1"/>
    <col min="13844" max="13844" width="2.85546875" style="67" customWidth="1"/>
    <col min="13845" max="13845" width="4.42578125" style="67" customWidth="1"/>
    <col min="13846" max="13846" width="2.85546875" style="67" customWidth="1"/>
    <col min="13847" max="13847" width="13.570312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5703125" style="67" customWidth="1"/>
    <col min="14087" max="14087" width="27.85546875" style="67" customWidth="1"/>
    <col min="14088" max="14088" width="22.42578125" style="67" customWidth="1"/>
    <col min="14089" max="14089" width="2.42578125" style="67" customWidth="1"/>
    <col min="14090" max="14090" width="2.85546875" style="67" customWidth="1"/>
    <col min="14091" max="14091" width="13.5703125" style="67" customWidth="1"/>
    <col min="14092" max="14092" width="2.85546875" style="67" customWidth="1"/>
    <col min="14093" max="14093" width="4.42578125" style="67" customWidth="1"/>
    <col min="14094" max="14094" width="2.85546875" style="67" customWidth="1"/>
    <col min="14095" max="14095" width="13.5703125" style="67" customWidth="1"/>
    <col min="14096" max="14096" width="2.85546875" style="67" customWidth="1"/>
    <col min="14097" max="14097" width="4.42578125" style="67" customWidth="1"/>
    <col min="14098" max="14098" width="2.85546875" style="67" customWidth="1"/>
    <col min="14099" max="14099" width="13.5703125" style="67" customWidth="1"/>
    <col min="14100" max="14100" width="2.85546875" style="67" customWidth="1"/>
    <col min="14101" max="14101" width="4.42578125" style="67" customWidth="1"/>
    <col min="14102" max="14102" width="2.85546875" style="67" customWidth="1"/>
    <col min="14103" max="14103" width="13.570312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5703125" style="67" customWidth="1"/>
    <col min="14343" max="14343" width="27.85546875" style="67" customWidth="1"/>
    <col min="14344" max="14344" width="22.42578125" style="67" customWidth="1"/>
    <col min="14345" max="14345" width="2.42578125" style="67" customWidth="1"/>
    <col min="14346" max="14346" width="2.85546875" style="67" customWidth="1"/>
    <col min="14347" max="14347" width="13.5703125" style="67" customWidth="1"/>
    <col min="14348" max="14348" width="2.85546875" style="67" customWidth="1"/>
    <col min="14349" max="14349" width="4.42578125" style="67" customWidth="1"/>
    <col min="14350" max="14350" width="2.85546875" style="67" customWidth="1"/>
    <col min="14351" max="14351" width="13.5703125" style="67" customWidth="1"/>
    <col min="14352" max="14352" width="2.85546875" style="67" customWidth="1"/>
    <col min="14353" max="14353" width="4.42578125" style="67" customWidth="1"/>
    <col min="14354" max="14354" width="2.85546875" style="67" customWidth="1"/>
    <col min="14355" max="14355" width="13.5703125" style="67" customWidth="1"/>
    <col min="14356" max="14356" width="2.85546875" style="67" customWidth="1"/>
    <col min="14357" max="14357" width="4.42578125" style="67" customWidth="1"/>
    <col min="14358" max="14358" width="2.85546875" style="67" customWidth="1"/>
    <col min="14359" max="14359" width="13.570312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5703125" style="67" customWidth="1"/>
    <col min="14599" max="14599" width="27.85546875" style="67" customWidth="1"/>
    <col min="14600" max="14600" width="22.42578125" style="67" customWidth="1"/>
    <col min="14601" max="14601" width="2.42578125" style="67" customWidth="1"/>
    <col min="14602" max="14602" width="2.85546875" style="67" customWidth="1"/>
    <col min="14603" max="14603" width="13.5703125" style="67" customWidth="1"/>
    <col min="14604" max="14604" width="2.85546875" style="67" customWidth="1"/>
    <col min="14605" max="14605" width="4.42578125" style="67" customWidth="1"/>
    <col min="14606" max="14606" width="2.85546875" style="67" customWidth="1"/>
    <col min="14607" max="14607" width="13.5703125" style="67" customWidth="1"/>
    <col min="14608" max="14608" width="2.85546875" style="67" customWidth="1"/>
    <col min="14609" max="14609" width="4.42578125" style="67" customWidth="1"/>
    <col min="14610" max="14610" width="2.85546875" style="67" customWidth="1"/>
    <col min="14611" max="14611" width="13.5703125" style="67" customWidth="1"/>
    <col min="14612" max="14612" width="2.85546875" style="67" customWidth="1"/>
    <col min="14613" max="14613" width="4.42578125" style="67" customWidth="1"/>
    <col min="14614" max="14614" width="2.85546875" style="67" customWidth="1"/>
    <col min="14615" max="14615" width="13.570312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5703125" style="67" customWidth="1"/>
    <col min="14855" max="14855" width="27.85546875" style="67" customWidth="1"/>
    <col min="14856" max="14856" width="22.42578125" style="67" customWidth="1"/>
    <col min="14857" max="14857" width="2.42578125" style="67" customWidth="1"/>
    <col min="14858" max="14858" width="2.85546875" style="67" customWidth="1"/>
    <col min="14859" max="14859" width="13.5703125" style="67" customWidth="1"/>
    <col min="14860" max="14860" width="2.85546875" style="67" customWidth="1"/>
    <col min="14861" max="14861" width="4.42578125" style="67" customWidth="1"/>
    <col min="14862" max="14862" width="2.85546875" style="67" customWidth="1"/>
    <col min="14863" max="14863" width="13.5703125" style="67" customWidth="1"/>
    <col min="14864" max="14864" width="2.85546875" style="67" customWidth="1"/>
    <col min="14865" max="14865" width="4.42578125" style="67" customWidth="1"/>
    <col min="14866" max="14866" width="2.85546875" style="67" customWidth="1"/>
    <col min="14867" max="14867" width="13.5703125" style="67" customWidth="1"/>
    <col min="14868" max="14868" width="2.85546875" style="67" customWidth="1"/>
    <col min="14869" max="14869" width="4.42578125" style="67" customWidth="1"/>
    <col min="14870" max="14870" width="2.85546875" style="67" customWidth="1"/>
    <col min="14871" max="14871" width="13.570312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5703125" style="67" customWidth="1"/>
    <col min="15111" max="15111" width="27.85546875" style="67" customWidth="1"/>
    <col min="15112" max="15112" width="22.42578125" style="67" customWidth="1"/>
    <col min="15113" max="15113" width="2.42578125" style="67" customWidth="1"/>
    <col min="15114" max="15114" width="2.85546875" style="67" customWidth="1"/>
    <col min="15115" max="15115" width="13.5703125" style="67" customWidth="1"/>
    <col min="15116" max="15116" width="2.85546875" style="67" customWidth="1"/>
    <col min="15117" max="15117" width="4.42578125" style="67" customWidth="1"/>
    <col min="15118" max="15118" width="2.85546875" style="67" customWidth="1"/>
    <col min="15119" max="15119" width="13.5703125" style="67" customWidth="1"/>
    <col min="15120" max="15120" width="2.85546875" style="67" customWidth="1"/>
    <col min="15121" max="15121" width="4.42578125" style="67" customWidth="1"/>
    <col min="15122" max="15122" width="2.85546875" style="67" customWidth="1"/>
    <col min="15123" max="15123" width="13.5703125" style="67" customWidth="1"/>
    <col min="15124" max="15124" width="2.85546875" style="67" customWidth="1"/>
    <col min="15125" max="15125" width="4.42578125" style="67" customWidth="1"/>
    <col min="15126" max="15126" width="2.85546875" style="67" customWidth="1"/>
    <col min="15127" max="15127" width="13.570312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5703125" style="67" customWidth="1"/>
    <col min="15367" max="15367" width="27.85546875" style="67" customWidth="1"/>
    <col min="15368" max="15368" width="22.42578125" style="67" customWidth="1"/>
    <col min="15369" max="15369" width="2.42578125" style="67" customWidth="1"/>
    <col min="15370" max="15370" width="2.85546875" style="67" customWidth="1"/>
    <col min="15371" max="15371" width="13.5703125" style="67" customWidth="1"/>
    <col min="15372" max="15372" width="2.85546875" style="67" customWidth="1"/>
    <col min="15373" max="15373" width="4.42578125" style="67" customWidth="1"/>
    <col min="15374" max="15374" width="2.85546875" style="67" customWidth="1"/>
    <col min="15375" max="15375" width="13.5703125" style="67" customWidth="1"/>
    <col min="15376" max="15376" width="2.85546875" style="67" customWidth="1"/>
    <col min="15377" max="15377" width="4.42578125" style="67" customWidth="1"/>
    <col min="15378" max="15378" width="2.85546875" style="67" customWidth="1"/>
    <col min="15379" max="15379" width="13.5703125" style="67" customWidth="1"/>
    <col min="15380" max="15380" width="2.85546875" style="67" customWidth="1"/>
    <col min="15381" max="15381" width="4.42578125" style="67" customWidth="1"/>
    <col min="15382" max="15382" width="2.85546875" style="67" customWidth="1"/>
    <col min="15383" max="15383" width="13.570312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5703125" style="67" customWidth="1"/>
    <col min="15623" max="15623" width="27.85546875" style="67" customWidth="1"/>
    <col min="15624" max="15624" width="22.42578125" style="67" customWidth="1"/>
    <col min="15625" max="15625" width="2.42578125" style="67" customWidth="1"/>
    <col min="15626" max="15626" width="2.85546875" style="67" customWidth="1"/>
    <col min="15627" max="15627" width="13.5703125" style="67" customWidth="1"/>
    <col min="15628" max="15628" width="2.85546875" style="67" customWidth="1"/>
    <col min="15629" max="15629" width="4.42578125" style="67" customWidth="1"/>
    <col min="15630" max="15630" width="2.85546875" style="67" customWidth="1"/>
    <col min="15631" max="15631" width="13.5703125" style="67" customWidth="1"/>
    <col min="15632" max="15632" width="2.85546875" style="67" customWidth="1"/>
    <col min="15633" max="15633" width="4.42578125" style="67" customWidth="1"/>
    <col min="15634" max="15634" width="2.85546875" style="67" customWidth="1"/>
    <col min="15635" max="15635" width="13.5703125" style="67" customWidth="1"/>
    <col min="15636" max="15636" width="2.85546875" style="67" customWidth="1"/>
    <col min="15637" max="15637" width="4.42578125" style="67" customWidth="1"/>
    <col min="15638" max="15638" width="2.85546875" style="67" customWidth="1"/>
    <col min="15639" max="15639" width="13.570312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5703125" style="67" customWidth="1"/>
    <col min="15879" max="15879" width="27.85546875" style="67" customWidth="1"/>
    <col min="15880" max="15880" width="22.42578125" style="67" customWidth="1"/>
    <col min="15881" max="15881" width="2.42578125" style="67" customWidth="1"/>
    <col min="15882" max="15882" width="2.85546875" style="67" customWidth="1"/>
    <col min="15883" max="15883" width="13.5703125" style="67" customWidth="1"/>
    <col min="15884" max="15884" width="2.85546875" style="67" customWidth="1"/>
    <col min="15885" max="15885" width="4.42578125" style="67" customWidth="1"/>
    <col min="15886" max="15886" width="2.85546875" style="67" customWidth="1"/>
    <col min="15887" max="15887" width="13.5703125" style="67" customWidth="1"/>
    <col min="15888" max="15888" width="2.85546875" style="67" customWidth="1"/>
    <col min="15889" max="15889" width="4.42578125" style="67" customWidth="1"/>
    <col min="15890" max="15890" width="2.85546875" style="67" customWidth="1"/>
    <col min="15891" max="15891" width="13.5703125" style="67" customWidth="1"/>
    <col min="15892" max="15892" width="2.85546875" style="67" customWidth="1"/>
    <col min="15893" max="15893" width="4.42578125" style="67" customWidth="1"/>
    <col min="15894" max="15894" width="2.85546875" style="67" customWidth="1"/>
    <col min="15895" max="15895" width="13.570312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5703125" style="67" customWidth="1"/>
    <col min="16135" max="16135" width="27.85546875" style="67" customWidth="1"/>
    <col min="16136" max="16136" width="22.42578125" style="67" customWidth="1"/>
    <col min="16137" max="16137" width="2.42578125" style="67" customWidth="1"/>
    <col min="16138" max="16138" width="2.85546875" style="67" customWidth="1"/>
    <col min="16139" max="16139" width="13.5703125" style="67" customWidth="1"/>
    <col min="16140" max="16140" width="2.85546875" style="67" customWidth="1"/>
    <col min="16141" max="16141" width="4.42578125" style="67" customWidth="1"/>
    <col min="16142" max="16142" width="2.85546875" style="67" customWidth="1"/>
    <col min="16143" max="16143" width="13.5703125" style="67" customWidth="1"/>
    <col min="16144" max="16144" width="2.85546875" style="67" customWidth="1"/>
    <col min="16145" max="16145" width="4.42578125" style="67" customWidth="1"/>
    <col min="16146" max="16146" width="2.85546875" style="67" customWidth="1"/>
    <col min="16147" max="16147" width="13.5703125" style="67" customWidth="1"/>
    <col min="16148" max="16148" width="2.85546875" style="67" customWidth="1"/>
    <col min="16149" max="16149" width="4.42578125" style="67" customWidth="1"/>
    <col min="16150" max="16150" width="2.85546875" style="67" customWidth="1"/>
    <col min="16151" max="16151" width="13.570312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25" customFormat="1" ht="14.25" customHeight="1" thickBot="1" x14ac:dyDescent="0.25">
      <c r="C1" s="226"/>
      <c r="D1" s="226"/>
      <c r="E1" s="226"/>
      <c r="F1" s="226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6"/>
      <c r="AR1" s="228" t="s">
        <v>843</v>
      </c>
      <c r="AS1" s="228"/>
      <c r="AT1" s="228"/>
      <c r="AU1" s="228"/>
      <c r="AV1" s="228"/>
      <c r="AW1" s="228"/>
      <c r="AX1" s="228"/>
      <c r="AY1" s="228"/>
    </row>
    <row r="2" spans="2:51" ht="14.25" customHeight="1" thickBot="1" x14ac:dyDescent="0.25">
      <c r="B2" s="210"/>
      <c r="C2" s="211" t="s">
        <v>135</v>
      </c>
      <c r="D2" s="212"/>
      <c r="E2" s="211"/>
      <c r="F2" s="211"/>
      <c r="G2" s="212" t="s">
        <v>21</v>
      </c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1"/>
      <c r="Y2" s="213"/>
      <c r="AR2" s="228" t="s">
        <v>852</v>
      </c>
      <c r="AS2" s="228"/>
      <c r="AT2" s="228"/>
      <c r="AU2" s="228"/>
      <c r="AV2" s="228"/>
      <c r="AW2" s="228"/>
      <c r="AX2" s="228"/>
      <c r="AY2" s="228"/>
    </row>
    <row r="3" spans="2:51" ht="14.25" customHeight="1" thickBot="1" x14ac:dyDescent="0.25">
      <c r="B3" s="143"/>
      <c r="C3" s="64" t="s">
        <v>907</v>
      </c>
      <c r="D3" s="214"/>
      <c r="E3" s="140"/>
      <c r="F3" s="279" t="s">
        <v>910</v>
      </c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1"/>
      <c r="Y3" s="144"/>
      <c r="AR3" s="228"/>
      <c r="AS3" s="228"/>
      <c r="AT3" s="228"/>
      <c r="AU3" s="228"/>
      <c r="AV3" s="228"/>
      <c r="AW3" s="228"/>
      <c r="AX3" s="228"/>
      <c r="AY3" s="228"/>
    </row>
    <row r="4" spans="2:51" ht="14.25" customHeight="1" thickBot="1" x14ac:dyDescent="0.25">
      <c r="B4" s="143"/>
      <c r="C4" s="215" t="s">
        <v>128</v>
      </c>
      <c r="D4" s="216" t="s">
        <v>129</v>
      </c>
      <c r="E4" s="140"/>
      <c r="F4" s="217"/>
      <c r="G4" s="218" t="s">
        <v>132</v>
      </c>
      <c r="H4" s="218"/>
      <c r="I4" s="282" t="s">
        <v>134</v>
      </c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17"/>
      <c r="Y4" s="144"/>
      <c r="AR4" s="228"/>
      <c r="AS4" s="228"/>
      <c r="AT4" s="228"/>
      <c r="AU4" s="228"/>
      <c r="AV4" s="228"/>
      <c r="AW4" s="228"/>
      <c r="AX4" s="228"/>
      <c r="AY4" s="228"/>
    </row>
    <row r="5" spans="2:51" ht="15.75" customHeight="1" thickBot="1" x14ac:dyDescent="0.25">
      <c r="B5" s="143"/>
      <c r="C5" s="259" t="s">
        <v>855</v>
      </c>
      <c r="D5" s="261">
        <v>1</v>
      </c>
      <c r="E5" s="219"/>
      <c r="F5" s="285">
        <v>25257</v>
      </c>
      <c r="G5" s="286"/>
      <c r="H5" s="283" t="s">
        <v>885</v>
      </c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4"/>
      <c r="Y5" s="144"/>
      <c r="AA5" s="229"/>
      <c r="AB5" s="229"/>
      <c r="AC5" s="230" t="s">
        <v>863</v>
      </c>
      <c r="AD5" s="231"/>
      <c r="AE5" s="231"/>
      <c r="AF5" s="231"/>
      <c r="AR5" s="228"/>
      <c r="AS5" s="228"/>
      <c r="AT5" s="228"/>
      <c r="AU5" s="228"/>
      <c r="AV5" s="228"/>
      <c r="AW5" s="228"/>
      <c r="AX5" s="228"/>
      <c r="AY5" s="228"/>
    </row>
    <row r="6" spans="2:51" ht="14.25" customHeight="1" thickBot="1" x14ac:dyDescent="0.25">
      <c r="B6" s="143"/>
      <c r="C6" s="220" t="s">
        <v>130</v>
      </c>
      <c r="D6" s="221" t="s">
        <v>131</v>
      </c>
      <c r="E6" s="140"/>
      <c r="F6" s="140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140"/>
      <c r="Y6" s="144"/>
      <c r="AA6" s="231"/>
      <c r="AB6" s="231"/>
      <c r="AC6" s="231"/>
      <c r="AD6" s="231"/>
      <c r="AE6" s="231"/>
      <c r="AF6" s="231"/>
      <c r="AR6" s="228"/>
      <c r="AS6" s="228"/>
      <c r="AT6" s="232" t="s">
        <v>844</v>
      </c>
      <c r="AU6" s="232" t="s">
        <v>837</v>
      </c>
      <c r="AV6" s="232" t="s">
        <v>845</v>
      </c>
      <c r="AW6" s="232" t="s">
        <v>845</v>
      </c>
      <c r="AX6" s="232" t="s">
        <v>847</v>
      </c>
      <c r="AY6" s="232" t="s">
        <v>848</v>
      </c>
    </row>
    <row r="7" spans="2:51" ht="15.75" customHeight="1" thickBot="1" x14ac:dyDescent="0.25">
      <c r="B7" s="143"/>
      <c r="C7" s="148" t="s">
        <v>2</v>
      </c>
      <c r="D7" s="262">
        <v>1</v>
      </c>
      <c r="E7" s="219"/>
      <c r="F7" s="287" t="s">
        <v>133</v>
      </c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9"/>
      <c r="Y7" s="144"/>
      <c r="AR7" s="228" t="str">
        <f>CONCATENATE(C7,";",D5+AS10)</f>
        <v>BOL;1</v>
      </c>
      <c r="AS7" s="233" t="s">
        <v>168</v>
      </c>
      <c r="AT7" s="234">
        <f>VLOOKUP($AR$7,db_duur!$B$2:$J$11,4)</f>
        <v>700</v>
      </c>
      <c r="AU7" s="234"/>
      <c r="AV7" s="234"/>
      <c r="AW7" s="234"/>
      <c r="AX7" s="234"/>
      <c r="AY7" s="235">
        <f>VLOOKUP($AR$7,db_duur!$B$2:$J$11,5)</f>
        <v>700</v>
      </c>
    </row>
    <row r="8" spans="2:51" ht="14.25" customHeight="1" thickBot="1" x14ac:dyDescent="0.25">
      <c r="B8" s="143"/>
      <c r="C8" s="142"/>
      <c r="D8" s="139"/>
      <c r="E8" s="140"/>
      <c r="F8" s="140"/>
      <c r="G8" s="223"/>
      <c r="H8" s="223"/>
      <c r="I8" s="223"/>
      <c r="J8" s="224"/>
      <c r="K8" s="224"/>
      <c r="L8" s="224"/>
      <c r="M8" s="223"/>
      <c r="N8" s="224"/>
      <c r="O8" s="224"/>
      <c r="P8" s="224"/>
      <c r="Q8" s="223"/>
      <c r="R8" s="224"/>
      <c r="S8" s="224"/>
      <c r="T8" s="224"/>
      <c r="U8" s="223"/>
      <c r="V8" s="223"/>
      <c r="W8" s="223"/>
      <c r="X8" s="140"/>
      <c r="Y8" s="144"/>
      <c r="AR8" s="228"/>
      <c r="AS8" s="233" t="s">
        <v>0</v>
      </c>
      <c r="AT8" s="234">
        <f>VLOOKUP($AR$7,db_duur!$B$2:$J$11,6)</f>
        <v>250</v>
      </c>
      <c r="AU8" s="234"/>
      <c r="AV8" s="234"/>
      <c r="AW8" s="234"/>
      <c r="AX8" s="234"/>
      <c r="AY8" s="235">
        <f>VLOOKUP($AR$7,db_duur!$B$2:$J$11,7)</f>
        <v>250</v>
      </c>
    </row>
    <row r="9" spans="2:51" ht="21.75" customHeight="1" thickBot="1" x14ac:dyDescent="0.25">
      <c r="B9" s="143"/>
      <c r="C9" s="142" t="s">
        <v>127</v>
      </c>
      <c r="D9" s="139"/>
      <c r="E9" s="140"/>
      <c r="F9" s="287" t="s">
        <v>5</v>
      </c>
      <c r="G9" s="288"/>
      <c r="H9" s="289"/>
      <c r="I9" s="136"/>
      <c r="J9" s="290" t="s">
        <v>6</v>
      </c>
      <c r="K9" s="291"/>
      <c r="L9" s="292"/>
      <c r="M9" s="136"/>
      <c r="N9" s="290" t="s">
        <v>7</v>
      </c>
      <c r="O9" s="291"/>
      <c r="P9" s="292"/>
      <c r="Q9" s="137"/>
      <c r="R9" s="290" t="s">
        <v>10</v>
      </c>
      <c r="S9" s="291"/>
      <c r="T9" s="292"/>
      <c r="U9" s="137"/>
      <c r="V9" s="287" t="s">
        <v>1</v>
      </c>
      <c r="W9" s="288"/>
      <c r="X9" s="289"/>
      <c r="Y9" s="144"/>
      <c r="AR9" s="228"/>
      <c r="AS9" s="228"/>
      <c r="AT9" s="232"/>
      <c r="AU9" s="232"/>
      <c r="AV9" s="232"/>
      <c r="AW9" s="232"/>
      <c r="AX9" s="232"/>
      <c r="AY9" s="232">
        <f>VLOOKUP($AR$7,db_duur!$B$2:$J$11,9)</f>
        <v>1000</v>
      </c>
    </row>
    <row r="10" spans="2:51" ht="18.75" customHeight="1" thickBot="1" x14ac:dyDescent="0.25">
      <c r="B10" s="143"/>
      <c r="C10" s="59">
        <v>0.02</v>
      </c>
      <c r="D10" s="136" t="s">
        <v>168</v>
      </c>
      <c r="E10" s="139"/>
      <c r="F10" s="140"/>
      <c r="G10" s="260">
        <v>600</v>
      </c>
      <c r="H10" s="138"/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11</v>
      </c>
      <c r="W10" s="65">
        <f>IF(VALUE($D$5)=1,G10,IF(VALUE($D$5)=2,SUM($G10:$K10),IF(VALUE($D$5)=3,SUM($G10:$O10),SUM($G10:$S10))))</f>
        <v>600</v>
      </c>
      <c r="X10" s="135"/>
      <c r="Y10" s="144"/>
    </row>
    <row r="11" spans="2:51" ht="18.75" customHeight="1" thickBot="1" x14ac:dyDescent="0.25">
      <c r="B11" s="143"/>
      <c r="C11" s="209">
        <v>0</v>
      </c>
      <c r="D11" s="136" t="s">
        <v>0</v>
      </c>
      <c r="E11" s="139"/>
      <c r="F11" s="140"/>
      <c r="G11" s="183">
        <v>400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11</v>
      </c>
      <c r="W11" s="66">
        <f t="shared" ref="W11:W12" si="0">IF(VALUE($D$5)=1,G11,IF(VALUE($D$5)=2,SUM($G11:$K11),IF(VALUE($D$5)=3,SUM($G11:$O11),SUM($G11:$S11))))</f>
        <v>400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1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11</v>
      </c>
      <c r="W12" s="65">
        <f t="shared" si="0"/>
        <v>1000</v>
      </c>
      <c r="X12" s="135" t="str">
        <f>IFERROR(IF(W12&lt;AY9,"!",""),AC5)</f>
        <v/>
      </c>
      <c r="Y12" s="144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R12" s="237"/>
      <c r="AS12" s="238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36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3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287" t="s">
        <v>5</v>
      </c>
      <c r="G16" s="288"/>
      <c r="H16" s="289"/>
      <c r="I16" s="74"/>
      <c r="J16" s="287" t="s">
        <v>6</v>
      </c>
      <c r="K16" s="288"/>
      <c r="L16" s="289"/>
      <c r="M16" s="74"/>
      <c r="N16" s="287" t="s">
        <v>7</v>
      </c>
      <c r="O16" s="288"/>
      <c r="P16" s="289"/>
      <c r="Q16" s="75"/>
      <c r="R16" s="287" t="s">
        <v>10</v>
      </c>
      <c r="S16" s="288"/>
      <c r="T16" s="289"/>
      <c r="U16" s="75"/>
      <c r="V16" s="287" t="s">
        <v>1</v>
      </c>
      <c r="W16" s="288"/>
      <c r="X16" s="289"/>
      <c r="Y16" s="76"/>
      <c r="AR16" s="236"/>
      <c r="AS16" s="236"/>
    </row>
    <row r="17" spans="2:25" ht="10.3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299" t="s">
        <v>168</v>
      </c>
      <c r="D18" s="78"/>
      <c r="F18" s="302">
        <f>IFERROR(W10*(1+$C$10),AC5)</f>
        <v>612</v>
      </c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4"/>
      <c r="Y18" s="76"/>
    </row>
    <row r="19" spans="2:25" ht="10.35" customHeight="1" thickBot="1" x14ac:dyDescent="0.25">
      <c r="B19" s="72"/>
      <c r="C19" s="30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35" customHeight="1" x14ac:dyDescent="0.2">
      <c r="B20" s="72"/>
      <c r="C20" s="30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00"/>
      <c r="D21" s="74" t="s">
        <v>23</v>
      </c>
      <c r="E21" s="83"/>
      <c r="F21" s="84"/>
      <c r="G21" s="239">
        <f>G10*(1+$C$10)</f>
        <v>612</v>
      </c>
      <c r="H21" s="86"/>
      <c r="I21" s="75"/>
      <c r="J21" s="87"/>
      <c r="K21" s="239">
        <f>K10*(1+$C$10)</f>
        <v>561</v>
      </c>
      <c r="L21" s="86"/>
      <c r="M21" s="75"/>
      <c r="N21" s="87"/>
      <c r="O21" s="239">
        <f>O10*(1+$C$10)</f>
        <v>561</v>
      </c>
      <c r="P21" s="86"/>
      <c r="Q21" s="75"/>
      <c r="R21" s="87"/>
      <c r="S21" s="239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612</v>
      </c>
      <c r="X21" s="86"/>
      <c r="Y21" s="76"/>
    </row>
    <row r="22" spans="2:25" ht="10.35" customHeight="1" x14ac:dyDescent="0.2">
      <c r="B22" s="72"/>
      <c r="C22" s="30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00"/>
      <c r="D23" s="75" t="s">
        <v>12</v>
      </c>
      <c r="E23" s="89"/>
      <c r="F23" s="90"/>
      <c r="G23" s="239" t="e">
        <f>#REF!</f>
        <v>#REF!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35" customHeight="1" x14ac:dyDescent="0.2">
      <c r="B24" s="72"/>
      <c r="C24" s="30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00"/>
      <c r="D25" s="75" t="s">
        <v>13</v>
      </c>
      <c r="E25" s="73"/>
      <c r="F25" s="88"/>
      <c r="G25" s="75"/>
      <c r="H25" s="86"/>
      <c r="I25" s="75"/>
      <c r="J25" s="87"/>
      <c r="K25" s="239" t="e">
        <f>#REF!</f>
        <v>#REF!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35" customHeight="1" x14ac:dyDescent="0.2">
      <c r="B26" s="72"/>
      <c r="C26" s="30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00"/>
      <c r="D27" s="75" t="s">
        <v>14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39" t="e">
        <f>#REF!</f>
        <v>#REF!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35" customHeight="1" x14ac:dyDescent="0.2">
      <c r="B28" s="72"/>
      <c r="C28" s="30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00"/>
      <c r="D29" s="75" t="s">
        <v>15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39" t="e">
        <f>#REF!</f>
        <v>#REF!</v>
      </c>
      <c r="T29" s="86"/>
      <c r="U29" s="75"/>
      <c r="V29" s="87"/>
      <c r="W29" s="85" t="e">
        <f>+G23</f>
        <v>#REF!</v>
      </c>
      <c r="X29" s="86"/>
      <c r="Y29" s="76"/>
    </row>
    <row r="30" spans="2:25" ht="10.35" customHeight="1" x14ac:dyDescent="0.2">
      <c r="B30" s="72"/>
      <c r="C30" s="30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00"/>
      <c r="D31" s="74" t="s">
        <v>1</v>
      </c>
      <c r="E31" s="83"/>
      <c r="F31" s="88"/>
      <c r="G31" s="240" t="e">
        <f>+G23-G21</f>
        <v>#REF!</v>
      </c>
      <c r="H31" s="86"/>
      <c r="I31" s="75"/>
      <c r="J31" s="87"/>
      <c r="K31" s="240" t="e">
        <f>+K25-K21</f>
        <v>#REF!</v>
      </c>
      <c r="L31" s="86"/>
      <c r="M31" s="75"/>
      <c r="N31" s="87"/>
      <c r="O31" s="240" t="e">
        <f>+O27-O21</f>
        <v>#REF!</v>
      </c>
      <c r="P31" s="86"/>
      <c r="Q31" s="75"/>
      <c r="R31" s="87"/>
      <c r="S31" s="240" t="e">
        <f>+S29-S21</f>
        <v>#REF!</v>
      </c>
      <c r="T31" s="86"/>
      <c r="U31" s="75"/>
      <c r="V31" s="87"/>
      <c r="W31" s="85" t="e">
        <f>+W29-W21</f>
        <v>#REF!</v>
      </c>
      <c r="X31" s="86"/>
      <c r="Y31" s="76"/>
    </row>
    <row r="32" spans="2:25" ht="10.35" customHeight="1" thickBot="1" x14ac:dyDescent="0.25">
      <c r="B32" s="72"/>
      <c r="C32" s="30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3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299" t="s">
        <v>0</v>
      </c>
      <c r="D34" s="78"/>
      <c r="F34" s="302">
        <f>W11*(1+$C$11)</f>
        <v>400</v>
      </c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4"/>
      <c r="Y34" s="76"/>
    </row>
    <row r="35" spans="2:25" ht="10.35" customHeight="1" thickBot="1" x14ac:dyDescent="0.25">
      <c r="B35" s="72"/>
      <c r="C35" s="30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35" customHeight="1" x14ac:dyDescent="0.2">
      <c r="B36" s="72"/>
      <c r="C36" s="30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00"/>
      <c r="D37" s="74" t="s">
        <v>23</v>
      </c>
      <c r="E37" s="83"/>
      <c r="F37" s="84"/>
      <c r="G37" s="239">
        <f>G11*(1+$C$11)</f>
        <v>400</v>
      </c>
      <c r="H37" s="76"/>
      <c r="I37" s="77"/>
      <c r="J37" s="88"/>
      <c r="K37" s="239">
        <f>K11*(1+$C$11)</f>
        <v>450</v>
      </c>
      <c r="L37" s="86"/>
      <c r="M37" s="75"/>
      <c r="N37" s="87"/>
      <c r="O37" s="239">
        <f>O11*(1+$C$11)</f>
        <v>450</v>
      </c>
      <c r="P37" s="86"/>
      <c r="Q37" s="75"/>
      <c r="R37" s="87"/>
      <c r="S37" s="269"/>
      <c r="T37" s="86"/>
      <c r="U37" s="75"/>
      <c r="V37" s="87"/>
      <c r="W37" s="85">
        <f>IF(VALUE($D$5)=1,G37,IF(VALUE($D$5)=2,SUM($G37:$K37),IF(VALUE($D$5)=3,SUM($G37:$O37),SUM($G37:$S37))))</f>
        <v>400</v>
      </c>
      <c r="X37" s="86"/>
      <c r="Y37" s="76"/>
    </row>
    <row r="38" spans="2:25" ht="10.35" customHeight="1" x14ac:dyDescent="0.2">
      <c r="B38" s="72"/>
      <c r="C38" s="30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00"/>
      <c r="D39" s="75" t="s">
        <v>12</v>
      </c>
      <c r="E39" s="89"/>
      <c r="F39" s="90"/>
      <c r="G39" s="239" t="e">
        <f>#REF!</f>
        <v>#REF!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35" customHeight="1" x14ac:dyDescent="0.2">
      <c r="B40" s="72"/>
      <c r="C40" s="30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00"/>
      <c r="D41" s="75" t="s">
        <v>13</v>
      </c>
      <c r="E41" s="73"/>
      <c r="F41" s="88"/>
      <c r="G41" s="75"/>
      <c r="H41" s="86"/>
      <c r="I41" s="75"/>
      <c r="J41" s="87"/>
      <c r="K41" s="239" t="e">
        <f>#REF!</f>
        <v>#REF!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35" customHeight="1" x14ac:dyDescent="0.2">
      <c r="B42" s="72"/>
      <c r="C42" s="30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00"/>
      <c r="D43" s="75" t="s">
        <v>14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39" t="e">
        <f>#REF!</f>
        <v>#REF!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35" customHeight="1" x14ac:dyDescent="0.2">
      <c r="B44" s="72"/>
      <c r="C44" s="30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00"/>
      <c r="D45" s="75" t="s">
        <v>15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39" t="e">
        <f>#REF!</f>
        <v>#REF!</v>
      </c>
      <c r="T45" s="86"/>
      <c r="U45" s="75"/>
      <c r="V45" s="87"/>
      <c r="W45" s="85" t="e">
        <f>+G39</f>
        <v>#REF!</v>
      </c>
      <c r="X45" s="86"/>
      <c r="Y45" s="76"/>
    </row>
    <row r="46" spans="2:25" ht="10.35" customHeight="1" x14ac:dyDescent="0.2">
      <c r="B46" s="72"/>
      <c r="C46" s="30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00"/>
      <c r="D47" s="74" t="s">
        <v>1</v>
      </c>
      <c r="E47" s="83"/>
      <c r="F47" s="88"/>
      <c r="G47" s="275" t="e">
        <f>+G39-G37</f>
        <v>#REF!</v>
      </c>
      <c r="H47" s="86"/>
      <c r="I47" s="75"/>
      <c r="J47" s="87"/>
      <c r="K47" s="240" t="e">
        <f>+K41-K37</f>
        <v>#REF!</v>
      </c>
      <c r="L47" s="86"/>
      <c r="M47" s="75"/>
      <c r="N47" s="87"/>
      <c r="O47" s="240" t="e">
        <f>+O43-O37</f>
        <v>#REF!</v>
      </c>
      <c r="P47" s="86"/>
      <c r="Q47" s="75"/>
      <c r="R47" s="87"/>
      <c r="S47" s="240" t="e">
        <f>+S45-S37</f>
        <v>#REF!</v>
      </c>
      <c r="T47" s="86"/>
      <c r="U47" s="75"/>
      <c r="V47" s="87"/>
      <c r="W47" s="85" t="e">
        <f>(G47)</f>
        <v>#REF!</v>
      </c>
      <c r="X47" s="86"/>
      <c r="Y47" s="76"/>
    </row>
    <row r="48" spans="2:25" ht="10.35" customHeight="1" thickBot="1" x14ac:dyDescent="0.25">
      <c r="B48" s="72"/>
      <c r="C48" s="30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3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293" t="s">
        <v>1</v>
      </c>
      <c r="D50" s="78"/>
      <c r="E50" s="73"/>
      <c r="F50" s="296">
        <f>F18+F34+W12-W11-W10</f>
        <v>1012</v>
      </c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8"/>
      <c r="Y50" s="76"/>
    </row>
    <row r="51" spans="1:125" ht="10.35" customHeight="1" thickBot="1" x14ac:dyDescent="0.25">
      <c r="B51" s="72"/>
      <c r="C51" s="29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35" customHeight="1" x14ac:dyDescent="0.2">
      <c r="B52" s="72"/>
      <c r="C52" s="29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294"/>
      <c r="D53" s="74" t="s">
        <v>23</v>
      </c>
      <c r="E53" s="83"/>
      <c r="F53" s="84"/>
      <c r="G53" s="239">
        <f>+G21+G37</f>
        <v>1012</v>
      </c>
      <c r="H53" s="76"/>
      <c r="I53" s="77"/>
      <c r="J53" s="88"/>
      <c r="K53" s="239">
        <f>+K21+K37</f>
        <v>1011</v>
      </c>
      <c r="L53" s="86"/>
      <c r="M53" s="75"/>
      <c r="N53" s="87"/>
      <c r="O53" s="239">
        <f>+O21+O37</f>
        <v>1011</v>
      </c>
      <c r="P53" s="86"/>
      <c r="Q53" s="75"/>
      <c r="R53" s="87"/>
      <c r="S53" s="239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1012</v>
      </c>
      <c r="X53" s="100"/>
      <c r="Y53" s="76"/>
      <c r="AP53" s="236"/>
    </row>
    <row r="54" spans="1:125" ht="10.35" customHeight="1" x14ac:dyDescent="0.2">
      <c r="B54" s="72"/>
      <c r="C54" s="29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36"/>
    </row>
    <row r="55" spans="1:125" ht="14.25" customHeight="1" x14ac:dyDescent="0.2">
      <c r="B55" s="72"/>
      <c r="C55" s="294"/>
      <c r="D55" s="74" t="s">
        <v>168</v>
      </c>
      <c r="E55" s="83"/>
      <c r="F55" s="84"/>
      <c r="G55" s="239" t="e">
        <f>G23</f>
        <v>#REF!</v>
      </c>
      <c r="H55" s="86"/>
      <c r="I55" s="75"/>
      <c r="J55" s="87"/>
      <c r="K55" s="239" t="e">
        <f>K25</f>
        <v>#REF!</v>
      </c>
      <c r="L55" s="86"/>
      <c r="M55" s="75"/>
      <c r="N55" s="87"/>
      <c r="O55" s="239" t="e">
        <f>O27</f>
        <v>#REF!</v>
      </c>
      <c r="P55" s="86"/>
      <c r="Q55" s="75"/>
      <c r="R55" s="87"/>
      <c r="S55" s="239" t="e">
        <f>S29</f>
        <v>#REF!</v>
      </c>
      <c r="T55" s="86"/>
      <c r="U55" s="75"/>
      <c r="V55" s="101"/>
      <c r="W55" s="85" t="e">
        <f>IF(VALUE($D$5)=1,G55,IF(VALUE($D$5)=2,SUM($G55:$K55),IF(VALUE($D$5)=3,SUM($G55:$O55),SUM($G55:$S55))))</f>
        <v>#REF!</v>
      </c>
      <c r="X55" s="100"/>
      <c r="Y55" s="76"/>
    </row>
    <row r="56" spans="1:125" ht="14.25" customHeight="1" x14ac:dyDescent="0.2">
      <c r="B56" s="72"/>
      <c r="C56" s="294"/>
      <c r="D56" s="74" t="s">
        <v>0</v>
      </c>
      <c r="E56" s="83"/>
      <c r="F56" s="84"/>
      <c r="G56" s="239" t="e">
        <f>G39</f>
        <v>#REF!</v>
      </c>
      <c r="H56" s="86"/>
      <c r="I56" s="75"/>
      <c r="J56" s="87"/>
      <c r="K56" s="239" t="e">
        <f>K41</f>
        <v>#REF!</v>
      </c>
      <c r="L56" s="86"/>
      <c r="M56" s="75"/>
      <c r="N56" s="87"/>
      <c r="O56" s="239" t="e">
        <f>O43</f>
        <v>#REF!</v>
      </c>
      <c r="P56" s="86"/>
      <c r="Q56" s="75"/>
      <c r="R56" s="87"/>
      <c r="S56" s="239" t="e">
        <f>S45</f>
        <v>#REF!</v>
      </c>
      <c r="T56" s="86"/>
      <c r="U56" s="75"/>
      <c r="V56" s="101"/>
      <c r="W56" s="85" t="e">
        <f>IF(VALUE($D$5)=1,G56,IF(VALUE($D$5)=2,SUM($G56:$K56),IF(VALUE($D$5)=3,SUM($G56:$O56),SUM($G56:$S56))))</f>
        <v>#REF!</v>
      </c>
      <c r="X56" s="100"/>
      <c r="Y56" s="76"/>
    </row>
    <row r="57" spans="1:125" s="241" customFormat="1" ht="14.25" customHeight="1" x14ac:dyDescent="0.2">
      <c r="A57" s="231"/>
      <c r="B57" s="103"/>
      <c r="C57" s="29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 t="e">
        <f>+W56/$W$58</f>
        <v>#REF!</v>
      </c>
      <c r="X57" s="113"/>
      <c r="Y57" s="114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231"/>
      <c r="BS57" s="231"/>
      <c r="BT57" s="231"/>
      <c r="BU57" s="231"/>
      <c r="BV57" s="231"/>
      <c r="BW57" s="231"/>
      <c r="BX57" s="231"/>
      <c r="BY57" s="231"/>
      <c r="BZ57" s="231"/>
      <c r="CA57" s="231"/>
      <c r="CB57" s="231"/>
      <c r="CC57" s="231"/>
      <c r="CD57" s="231"/>
      <c r="CE57" s="231"/>
      <c r="CF57" s="231"/>
      <c r="CG57" s="231"/>
      <c r="CH57" s="231"/>
      <c r="CI57" s="231"/>
      <c r="CJ57" s="231"/>
      <c r="CK57" s="231"/>
      <c r="CL57" s="231"/>
      <c r="CM57" s="231"/>
      <c r="CN57" s="231"/>
      <c r="CO57" s="231"/>
      <c r="CP57" s="231"/>
      <c r="CQ57" s="231"/>
      <c r="CR57" s="231"/>
      <c r="CS57" s="231"/>
      <c r="CT57" s="231"/>
      <c r="CU57" s="231"/>
      <c r="CV57" s="231"/>
      <c r="CW57" s="231"/>
      <c r="CX57" s="231"/>
      <c r="CY57" s="231"/>
      <c r="CZ57" s="231"/>
      <c r="DA57" s="231"/>
      <c r="DB57" s="231"/>
      <c r="DC57" s="231"/>
      <c r="DD57" s="231"/>
      <c r="DE57" s="231"/>
      <c r="DF57" s="231"/>
      <c r="DG57" s="231"/>
      <c r="DH57" s="231"/>
      <c r="DI57" s="231"/>
      <c r="DJ57" s="231"/>
      <c r="DK57" s="231"/>
      <c r="DL57" s="231"/>
      <c r="DM57" s="231"/>
      <c r="DN57" s="231"/>
      <c r="DO57" s="231"/>
      <c r="DP57" s="231"/>
      <c r="DQ57" s="231"/>
      <c r="DR57" s="231"/>
      <c r="DS57" s="231"/>
      <c r="DT57" s="231"/>
      <c r="DU57" s="231"/>
    </row>
    <row r="58" spans="1:125" ht="14.25" customHeight="1" x14ac:dyDescent="0.2">
      <c r="B58" s="72"/>
      <c r="C58" s="294"/>
      <c r="D58" s="74" t="s">
        <v>1</v>
      </c>
      <c r="E58" s="83"/>
      <c r="F58" s="88"/>
      <c r="G58" s="239" t="e">
        <f>+G55+G56</f>
        <v>#REF!</v>
      </c>
      <c r="H58" s="76"/>
      <c r="I58" s="77"/>
      <c r="J58" s="88"/>
      <c r="K58" s="239" t="e">
        <f>+K55+K56</f>
        <v>#REF!</v>
      </c>
      <c r="L58" s="86"/>
      <c r="M58" s="75"/>
      <c r="N58" s="87"/>
      <c r="O58" s="239" t="e">
        <f>+O55+O56</f>
        <v>#REF!</v>
      </c>
      <c r="P58" s="86"/>
      <c r="Q58" s="75"/>
      <c r="R58" s="87"/>
      <c r="S58" s="239" t="e">
        <f>+S55+S56</f>
        <v>#REF!</v>
      </c>
      <c r="T58" s="86"/>
      <c r="U58" s="75"/>
      <c r="V58" s="87"/>
      <c r="W58" s="85" t="e">
        <f>IF(VALUE($D$5)=1,G58,IF(VALUE($D$5)=2,SUM($G58:$K58),IF(VALUE($D$5)=3,SUM($G58:$O58),SUM($G58:$S58))))</f>
        <v>#REF!</v>
      </c>
      <c r="X58" s="100"/>
      <c r="Y58" s="76"/>
    </row>
    <row r="59" spans="1:125" ht="10.35" customHeight="1" x14ac:dyDescent="0.2">
      <c r="B59" s="72"/>
      <c r="C59" s="29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35" customHeight="1" x14ac:dyDescent="0.2">
      <c r="B60" s="72"/>
      <c r="C60" s="294"/>
      <c r="D60" s="116" t="s">
        <v>125</v>
      </c>
      <c r="E60" s="83"/>
      <c r="F60" s="88"/>
      <c r="G60" s="240" t="e">
        <f>(G56+G55)-G53</f>
        <v>#REF!</v>
      </c>
      <c r="H60" s="76"/>
      <c r="I60" s="77"/>
      <c r="J60" s="88"/>
      <c r="K60" s="240" t="e">
        <f>(K56+K55)-K53</f>
        <v>#REF!</v>
      </c>
      <c r="L60" s="86"/>
      <c r="M60" s="75"/>
      <c r="N60" s="87"/>
      <c r="O60" s="240" t="e">
        <f>(O56+O55)-O53</f>
        <v>#REF!</v>
      </c>
      <c r="P60" s="86"/>
      <c r="Q60" s="75"/>
      <c r="R60" s="87"/>
      <c r="S60" s="240" t="e">
        <f>(S56+S55)-S53</f>
        <v>#REF!</v>
      </c>
      <c r="T60" s="86"/>
      <c r="U60" s="75"/>
      <c r="V60" s="87"/>
      <c r="W60" s="205" t="e">
        <f>IF(VALUE($D$5)=1,G60,IF(VALUE($D$5)=2,SUM($G60:$K60),IF(VALUE($D$5)=3,SUM($G60:$O60),SUM($G60:$S60))))</f>
        <v>#REF!</v>
      </c>
      <c r="X60" s="100"/>
      <c r="Y60" s="76"/>
    </row>
    <row r="61" spans="1:125" ht="10.35" customHeight="1" x14ac:dyDescent="0.2">
      <c r="B61" s="72"/>
      <c r="C61" s="29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294"/>
      <c r="D62" s="116" t="s">
        <v>126</v>
      </c>
      <c r="E62" s="83"/>
      <c r="F62" s="88"/>
      <c r="G62" s="240" t="e">
        <f>G55+G56-((G21/(1+$C$10))+(G37/(1+$C$11)))</f>
        <v>#REF!</v>
      </c>
      <c r="H62" s="76"/>
      <c r="I62" s="77"/>
      <c r="J62" s="88"/>
      <c r="K62" s="240" t="e">
        <f>K55+K56-((K21/(1+$C$10))+(K37/(1+$C$11)))</f>
        <v>#REF!</v>
      </c>
      <c r="L62" s="86"/>
      <c r="M62" s="75"/>
      <c r="N62" s="87"/>
      <c r="O62" s="240" t="e">
        <f>O55+O56-((O21/(1+$C$10))+(O37/(1+$C$11)))</f>
        <v>#REF!</v>
      </c>
      <c r="P62" s="86"/>
      <c r="Q62" s="75"/>
      <c r="R62" s="87"/>
      <c r="S62" s="240" t="e">
        <f>S55+S56-((S21/(1+$C$10))+(S37/(1+$C$11)))</f>
        <v>#REF!</v>
      </c>
      <c r="T62" s="86"/>
      <c r="U62" s="75"/>
      <c r="V62" s="87"/>
      <c r="W62" s="205" t="e">
        <f>IF(VALUE($D$5)=1,G62,IF(VALUE($D$5)=2,SUM($G62:$K62),IF(VALUE($D$5)=3,SUM($G62:$O62),SUM($G62:$S62))))</f>
        <v>#REF!</v>
      </c>
      <c r="X62" s="100"/>
      <c r="Y62" s="76"/>
    </row>
    <row r="63" spans="1:125" ht="10.35" customHeight="1" thickBot="1" x14ac:dyDescent="0.25">
      <c r="B63" s="72"/>
      <c r="C63" s="29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3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41" t="s">
        <v>165</v>
      </c>
    </row>
    <row r="66" spans="3:23" ht="15" x14ac:dyDescent="0.25">
      <c r="C66" s="208" t="s">
        <v>18</v>
      </c>
      <c r="D66" s="63"/>
      <c r="E66" s="62"/>
      <c r="F66" s="62"/>
      <c r="G66" s="62"/>
      <c r="H66" s="62"/>
      <c r="I66" s="62"/>
      <c r="J66" s="63"/>
      <c r="K66" s="276">
        <f>Examenprogramma!$B$23</f>
        <v>44007</v>
      </c>
      <c r="L66" s="276"/>
      <c r="M66" s="276"/>
      <c r="N66" s="276"/>
      <c r="O66" s="276"/>
    </row>
    <row r="67" spans="3:23" ht="15" x14ac:dyDescent="0.25">
      <c r="C67" s="208" t="s">
        <v>19</v>
      </c>
      <c r="D67" s="63"/>
      <c r="E67" s="62"/>
      <c r="F67" s="62"/>
      <c r="G67" s="62"/>
      <c r="H67" s="62"/>
      <c r="I67" s="62"/>
      <c r="J67" s="63"/>
      <c r="K67" s="277" t="str">
        <f>Examenprogramma!$B$24</f>
        <v>Schiedam</v>
      </c>
      <c r="L67" s="277"/>
      <c r="M67" s="277"/>
      <c r="N67" s="277"/>
      <c r="O67" s="277"/>
    </row>
    <row r="68" spans="3:23" ht="15" x14ac:dyDescent="0.25">
      <c r="C68" s="208" t="s">
        <v>16</v>
      </c>
      <c r="D68" s="63"/>
      <c r="E68" s="62"/>
      <c r="F68" s="62"/>
      <c r="G68" s="62"/>
      <c r="H68" s="62"/>
      <c r="I68" s="62"/>
      <c r="J68" s="63"/>
      <c r="K68" s="278" t="str">
        <f>Examenprogramma!$B$25</f>
        <v>A.J. de Graaf</v>
      </c>
      <c r="L68" s="278"/>
      <c r="M68" s="278"/>
      <c r="N68" s="278"/>
      <c r="O68" s="278"/>
    </row>
    <row r="69" spans="3:23" s="225" customFormat="1" x14ac:dyDescent="0.2"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</row>
    <row r="70" spans="3:23" s="225" customFormat="1" x14ac:dyDescent="0.2"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</row>
    <row r="71" spans="3:23" s="225" customFormat="1" x14ac:dyDescent="0.2"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</row>
    <row r="72" spans="3:23" s="225" customFormat="1" x14ac:dyDescent="0.2"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</row>
    <row r="73" spans="3:23" s="225" customFormat="1" x14ac:dyDescent="0.2"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</row>
    <row r="74" spans="3:23" s="225" customFormat="1" x14ac:dyDescent="0.2"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</row>
    <row r="75" spans="3:23" s="225" customFormat="1" x14ac:dyDescent="0.2"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</row>
    <row r="76" spans="3:23" s="225" customFormat="1" x14ac:dyDescent="0.2"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</row>
    <row r="77" spans="3:23" s="225" customFormat="1" x14ac:dyDescent="0.2"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</row>
    <row r="78" spans="3:23" s="225" customFormat="1" x14ac:dyDescent="0.2"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</row>
    <row r="79" spans="3:23" s="225" customFormat="1" x14ac:dyDescent="0.2"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</row>
    <row r="80" spans="3:23" s="225" customFormat="1" x14ac:dyDescent="0.2"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</row>
    <row r="81" spans="7:23" s="225" customFormat="1" x14ac:dyDescent="0.2"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</row>
    <row r="82" spans="7:23" s="225" customFormat="1" x14ac:dyDescent="0.2"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</row>
    <row r="83" spans="7:23" s="225" customFormat="1" x14ac:dyDescent="0.2"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</row>
    <row r="84" spans="7:23" s="225" customFormat="1" x14ac:dyDescent="0.2"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</row>
    <row r="85" spans="7:23" s="225" customFormat="1" x14ac:dyDescent="0.2"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</row>
    <row r="86" spans="7:23" s="225" customFormat="1" x14ac:dyDescent="0.2"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</row>
    <row r="87" spans="7:23" s="225" customFormat="1" x14ac:dyDescent="0.2"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</row>
    <row r="88" spans="7:23" s="225" customFormat="1" x14ac:dyDescent="0.2"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</row>
    <row r="89" spans="7:23" s="225" customFormat="1" x14ac:dyDescent="0.2"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</row>
    <row r="90" spans="7:23" s="225" customFormat="1" x14ac:dyDescent="0.2"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</row>
    <row r="91" spans="7:23" s="225" customFormat="1" x14ac:dyDescent="0.2"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</row>
    <row r="92" spans="7:23" s="225" customFormat="1" x14ac:dyDescent="0.2"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</row>
    <row r="93" spans="7:23" s="225" customFormat="1" x14ac:dyDescent="0.2"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3"/>
    </row>
    <row r="94" spans="7:23" s="225" customFormat="1" x14ac:dyDescent="0.2"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</row>
    <row r="95" spans="7:23" s="225" customFormat="1" x14ac:dyDescent="0.2"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</row>
    <row r="96" spans="7:23" s="225" customFormat="1" x14ac:dyDescent="0.2"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</row>
    <row r="97" spans="7:23" s="225" customFormat="1" x14ac:dyDescent="0.2"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</row>
    <row r="98" spans="7:23" s="225" customFormat="1" x14ac:dyDescent="0.2"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243"/>
    </row>
    <row r="99" spans="7:23" s="225" customFormat="1" x14ac:dyDescent="0.2">
      <c r="G99" s="243"/>
      <c r="H99" s="243"/>
      <c r="I99" s="243"/>
      <c r="J99" s="243"/>
      <c r="K99" s="243"/>
      <c r="L99" s="243"/>
      <c r="M99" s="243"/>
      <c r="N99" s="243"/>
      <c r="O99" s="243"/>
      <c r="P99" s="243"/>
      <c r="Q99" s="243"/>
      <c r="R99" s="243"/>
      <c r="S99" s="243"/>
      <c r="T99" s="243"/>
      <c r="U99" s="243"/>
      <c r="V99" s="243"/>
      <c r="W99" s="243"/>
    </row>
    <row r="100" spans="7:23" s="225" customFormat="1" x14ac:dyDescent="0.2"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</row>
    <row r="101" spans="7:23" s="225" customFormat="1" x14ac:dyDescent="0.2"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</row>
    <row r="102" spans="7:23" s="225" customFormat="1" x14ac:dyDescent="0.2"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</row>
    <row r="103" spans="7:23" s="225" customFormat="1" x14ac:dyDescent="0.2"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</row>
    <row r="104" spans="7:23" s="225" customFormat="1" x14ac:dyDescent="0.2"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</row>
    <row r="105" spans="7:23" s="225" customFormat="1" x14ac:dyDescent="0.2"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</row>
    <row r="106" spans="7:23" s="225" customFormat="1" x14ac:dyDescent="0.2"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</row>
    <row r="107" spans="7:23" s="225" customFormat="1" x14ac:dyDescent="0.2"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</row>
    <row r="108" spans="7:23" s="225" customFormat="1" x14ac:dyDescent="0.2"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</row>
    <row r="109" spans="7:23" s="225" customFormat="1" x14ac:dyDescent="0.2"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</row>
    <row r="110" spans="7:23" s="225" customFormat="1" x14ac:dyDescent="0.2"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</row>
    <row r="111" spans="7:23" s="225" customFormat="1" x14ac:dyDescent="0.2"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</row>
    <row r="112" spans="7:23" s="225" customFormat="1" x14ac:dyDescent="0.2"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3"/>
      <c r="U112" s="243"/>
      <c r="V112" s="243"/>
      <c r="W112" s="243"/>
    </row>
    <row r="113" spans="7:23" s="225" customFormat="1" x14ac:dyDescent="0.2">
      <c r="G113" s="243"/>
      <c r="H113" s="243"/>
      <c r="I113" s="243"/>
      <c r="J113" s="243"/>
      <c r="K113" s="243"/>
      <c r="L113" s="243"/>
      <c r="M113" s="243"/>
      <c r="N113" s="243"/>
      <c r="O113" s="243"/>
      <c r="P113" s="243"/>
      <c r="Q113" s="243"/>
      <c r="R113" s="243"/>
      <c r="S113" s="243"/>
      <c r="T113" s="243"/>
      <c r="U113" s="243"/>
      <c r="V113" s="243"/>
      <c r="W113" s="243"/>
    </row>
    <row r="114" spans="7:23" s="225" customFormat="1" x14ac:dyDescent="0.2"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3"/>
    </row>
    <row r="115" spans="7:23" s="225" customFormat="1" x14ac:dyDescent="0.2"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  <c r="W115" s="243"/>
    </row>
    <row r="116" spans="7:23" s="225" customFormat="1" x14ac:dyDescent="0.2">
      <c r="G116" s="243"/>
      <c r="H116" s="243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3"/>
      <c r="U116" s="243"/>
      <c r="V116" s="243"/>
      <c r="W116" s="243"/>
    </row>
    <row r="117" spans="7:23" s="225" customFormat="1" x14ac:dyDescent="0.2"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  <c r="R117" s="243"/>
      <c r="S117" s="243"/>
      <c r="T117" s="243"/>
      <c r="U117" s="243"/>
      <c r="V117" s="243"/>
      <c r="W117" s="243"/>
    </row>
    <row r="118" spans="7:23" s="225" customFormat="1" x14ac:dyDescent="0.2">
      <c r="G118" s="243"/>
      <c r="H118" s="243"/>
      <c r="I118" s="243"/>
      <c r="J118" s="243"/>
      <c r="K118" s="243"/>
      <c r="L118" s="243"/>
      <c r="M118" s="243"/>
      <c r="N118" s="243"/>
      <c r="O118" s="243"/>
      <c r="P118" s="243"/>
      <c r="Q118" s="243"/>
      <c r="R118" s="243"/>
      <c r="S118" s="243"/>
      <c r="T118" s="243"/>
      <c r="U118" s="243"/>
      <c r="V118" s="243"/>
      <c r="W118" s="243"/>
    </row>
    <row r="119" spans="7:23" s="225" customFormat="1" x14ac:dyDescent="0.2"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  <c r="Q119" s="243"/>
      <c r="R119" s="243"/>
      <c r="S119" s="243"/>
      <c r="T119" s="243"/>
      <c r="U119" s="243"/>
      <c r="V119" s="243"/>
      <c r="W119" s="243"/>
    </row>
    <row r="120" spans="7:23" s="225" customFormat="1" x14ac:dyDescent="0.2"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  <c r="Q120" s="243"/>
      <c r="R120" s="243"/>
      <c r="S120" s="243"/>
      <c r="T120" s="243"/>
      <c r="U120" s="243"/>
      <c r="V120" s="243"/>
      <c r="W120" s="243"/>
    </row>
    <row r="121" spans="7:23" s="225" customFormat="1" x14ac:dyDescent="0.2">
      <c r="G121" s="243"/>
      <c r="H121" s="243"/>
      <c r="I121" s="243"/>
      <c r="J121" s="243"/>
      <c r="K121" s="243"/>
      <c r="L121" s="243"/>
      <c r="M121" s="243"/>
      <c r="N121" s="243"/>
      <c r="O121" s="243"/>
      <c r="P121" s="243"/>
      <c r="Q121" s="243"/>
      <c r="R121" s="243"/>
      <c r="S121" s="243"/>
      <c r="T121" s="243"/>
      <c r="U121" s="243"/>
      <c r="V121" s="243"/>
      <c r="W121" s="243"/>
    </row>
    <row r="122" spans="7:23" s="225" customFormat="1" x14ac:dyDescent="0.2">
      <c r="G122" s="243"/>
      <c r="H122" s="243"/>
      <c r="I122" s="243"/>
      <c r="J122" s="243"/>
      <c r="K122" s="243"/>
      <c r="L122" s="243"/>
      <c r="M122" s="243"/>
      <c r="N122" s="243"/>
      <c r="O122" s="243"/>
      <c r="P122" s="243"/>
      <c r="Q122" s="243"/>
      <c r="R122" s="243"/>
      <c r="S122" s="243"/>
      <c r="T122" s="243"/>
      <c r="U122" s="243"/>
      <c r="V122" s="243"/>
      <c r="W122" s="243"/>
    </row>
    <row r="123" spans="7:23" s="225" customFormat="1" x14ac:dyDescent="0.2">
      <c r="G123" s="243"/>
      <c r="H123" s="243"/>
      <c r="I123" s="243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3"/>
      <c r="V123" s="243"/>
      <c r="W123" s="243"/>
    </row>
    <row r="124" spans="7:23" s="225" customFormat="1" x14ac:dyDescent="0.2"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243"/>
      <c r="S124" s="243"/>
      <c r="T124" s="243"/>
      <c r="U124" s="243"/>
      <c r="V124" s="243"/>
      <c r="W124" s="243"/>
    </row>
    <row r="125" spans="7:23" s="225" customFormat="1" x14ac:dyDescent="0.2"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/>
      <c r="U125" s="243"/>
      <c r="V125" s="243"/>
      <c r="W125" s="243"/>
    </row>
    <row r="126" spans="7:23" s="225" customFormat="1" x14ac:dyDescent="0.2"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</row>
    <row r="127" spans="7:23" s="225" customFormat="1" x14ac:dyDescent="0.2">
      <c r="G127" s="243"/>
      <c r="H127" s="243"/>
      <c r="I127" s="243"/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3"/>
      <c r="V127" s="243"/>
      <c r="W127" s="243"/>
    </row>
    <row r="128" spans="7:23" s="225" customFormat="1" x14ac:dyDescent="0.2"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</row>
    <row r="129" spans="7:23" s="225" customFormat="1" x14ac:dyDescent="0.2">
      <c r="G129" s="243"/>
      <c r="H129" s="243"/>
      <c r="I129" s="243"/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3"/>
    </row>
    <row r="130" spans="7:23" s="225" customFormat="1" x14ac:dyDescent="0.2"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</row>
    <row r="131" spans="7:23" s="225" customFormat="1" x14ac:dyDescent="0.2">
      <c r="G131" s="243"/>
      <c r="H131" s="243"/>
      <c r="I131" s="243"/>
      <c r="J131" s="243"/>
      <c r="K131" s="243"/>
      <c r="L131" s="243"/>
      <c r="M131" s="243"/>
      <c r="N131" s="243"/>
      <c r="O131" s="243"/>
      <c r="P131" s="243"/>
      <c r="Q131" s="243"/>
      <c r="R131" s="243"/>
      <c r="S131" s="243"/>
      <c r="T131" s="243"/>
      <c r="U131" s="243"/>
      <c r="V131" s="243"/>
      <c r="W131" s="243"/>
    </row>
    <row r="132" spans="7:23" s="225" customFormat="1" x14ac:dyDescent="0.2"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3"/>
      <c r="R132" s="243"/>
      <c r="S132" s="243"/>
      <c r="T132" s="243"/>
      <c r="U132" s="243"/>
      <c r="V132" s="243"/>
      <c r="W132" s="243"/>
    </row>
    <row r="133" spans="7:23" s="225" customFormat="1" x14ac:dyDescent="0.2"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3"/>
      <c r="R133" s="243"/>
      <c r="S133" s="243"/>
      <c r="T133" s="243"/>
      <c r="U133" s="243"/>
      <c r="V133" s="243"/>
      <c r="W133" s="243"/>
    </row>
    <row r="134" spans="7:23" s="225" customFormat="1" x14ac:dyDescent="0.2">
      <c r="G134" s="243"/>
      <c r="H134" s="243"/>
      <c r="I134" s="243"/>
      <c r="J134" s="243"/>
      <c r="K134" s="243"/>
      <c r="L134" s="243"/>
      <c r="M134" s="243"/>
      <c r="N134" s="243"/>
      <c r="O134" s="243"/>
      <c r="P134" s="243"/>
      <c r="Q134" s="243"/>
      <c r="R134" s="243"/>
      <c r="S134" s="243"/>
      <c r="T134" s="243"/>
      <c r="U134" s="243"/>
      <c r="V134" s="243"/>
      <c r="W134" s="243"/>
    </row>
    <row r="135" spans="7:23" s="225" customFormat="1" x14ac:dyDescent="0.2"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</row>
    <row r="136" spans="7:23" s="225" customFormat="1" x14ac:dyDescent="0.2">
      <c r="G136" s="243"/>
      <c r="H136" s="243"/>
      <c r="I136" s="243"/>
      <c r="J136" s="243"/>
      <c r="K136" s="243"/>
      <c r="L136" s="243"/>
      <c r="M136" s="243"/>
      <c r="N136" s="243"/>
      <c r="O136" s="243"/>
      <c r="P136" s="243"/>
      <c r="Q136" s="243"/>
      <c r="R136" s="243"/>
      <c r="S136" s="243"/>
      <c r="T136" s="243"/>
      <c r="U136" s="243"/>
      <c r="V136" s="243"/>
      <c r="W136" s="243"/>
    </row>
    <row r="137" spans="7:23" s="225" customFormat="1" x14ac:dyDescent="0.2">
      <c r="G137" s="243"/>
      <c r="H137" s="243"/>
      <c r="I137" s="243"/>
      <c r="J137" s="243"/>
      <c r="K137" s="243"/>
      <c r="L137" s="243"/>
      <c r="M137" s="243"/>
      <c r="N137" s="243"/>
      <c r="O137" s="243"/>
      <c r="P137" s="243"/>
      <c r="Q137" s="243"/>
      <c r="R137" s="243"/>
      <c r="S137" s="243"/>
      <c r="T137" s="243"/>
      <c r="U137" s="243"/>
      <c r="V137" s="243"/>
      <c r="W137" s="243"/>
    </row>
    <row r="138" spans="7:23" s="225" customFormat="1" x14ac:dyDescent="0.2">
      <c r="G138" s="243"/>
      <c r="H138" s="243"/>
      <c r="I138" s="243"/>
      <c r="J138" s="243"/>
      <c r="K138" s="243"/>
      <c r="L138" s="243"/>
      <c r="M138" s="243"/>
      <c r="N138" s="243"/>
      <c r="O138" s="243"/>
      <c r="P138" s="243"/>
      <c r="Q138" s="243"/>
      <c r="R138" s="243"/>
      <c r="S138" s="243"/>
      <c r="T138" s="243"/>
      <c r="U138" s="243"/>
      <c r="V138" s="243"/>
      <c r="W138" s="243"/>
    </row>
    <row r="139" spans="7:23" s="225" customFormat="1" x14ac:dyDescent="0.2">
      <c r="G139" s="243"/>
      <c r="H139" s="243"/>
      <c r="I139" s="243"/>
      <c r="J139" s="243"/>
      <c r="K139" s="243"/>
      <c r="L139" s="243"/>
      <c r="M139" s="243"/>
      <c r="N139" s="243"/>
      <c r="O139" s="243"/>
      <c r="P139" s="243"/>
      <c r="Q139" s="243"/>
      <c r="R139" s="243"/>
      <c r="S139" s="243"/>
      <c r="T139" s="243"/>
      <c r="U139" s="243"/>
      <c r="V139" s="243"/>
      <c r="W139" s="243"/>
    </row>
    <row r="140" spans="7:23" s="225" customFormat="1" x14ac:dyDescent="0.2">
      <c r="G140" s="243"/>
      <c r="H140" s="243"/>
      <c r="I140" s="243"/>
      <c r="J140" s="243"/>
      <c r="K140" s="243"/>
      <c r="L140" s="243"/>
      <c r="M140" s="243"/>
      <c r="N140" s="243"/>
      <c r="O140" s="243"/>
      <c r="P140" s="243"/>
      <c r="Q140" s="243"/>
      <c r="R140" s="243"/>
      <c r="S140" s="243"/>
      <c r="T140" s="243"/>
      <c r="U140" s="243"/>
      <c r="V140" s="243"/>
      <c r="W140" s="243"/>
    </row>
    <row r="141" spans="7:23" s="225" customFormat="1" x14ac:dyDescent="0.2">
      <c r="G141" s="243"/>
      <c r="H141" s="243"/>
      <c r="I141" s="243"/>
      <c r="J141" s="243"/>
      <c r="K141" s="243"/>
      <c r="L141" s="243"/>
      <c r="M141" s="243"/>
      <c r="N141" s="243"/>
      <c r="O141" s="243"/>
      <c r="P141" s="243"/>
      <c r="Q141" s="243"/>
      <c r="R141" s="243"/>
      <c r="S141" s="243"/>
      <c r="T141" s="243"/>
      <c r="U141" s="243"/>
      <c r="V141" s="243"/>
      <c r="W141" s="243"/>
    </row>
    <row r="142" spans="7:23" s="225" customFormat="1" x14ac:dyDescent="0.2">
      <c r="G142" s="243"/>
      <c r="H142" s="243"/>
      <c r="I142" s="243"/>
      <c r="J142" s="243"/>
      <c r="K142" s="243"/>
      <c r="L142" s="243"/>
      <c r="M142" s="243"/>
      <c r="N142" s="243"/>
      <c r="O142" s="243"/>
      <c r="P142" s="243"/>
      <c r="Q142" s="243"/>
      <c r="R142" s="243"/>
      <c r="S142" s="243"/>
      <c r="T142" s="243"/>
      <c r="U142" s="243"/>
      <c r="V142" s="243"/>
      <c r="W142" s="243"/>
    </row>
    <row r="143" spans="7:23" s="225" customFormat="1" x14ac:dyDescent="0.2"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Q143" s="243"/>
      <c r="R143" s="243"/>
      <c r="S143" s="243"/>
      <c r="T143" s="243"/>
      <c r="U143" s="243"/>
      <c r="V143" s="243"/>
      <c r="W143" s="243"/>
    </row>
    <row r="144" spans="7:23" s="225" customFormat="1" x14ac:dyDescent="0.2">
      <c r="G144" s="243"/>
      <c r="H144" s="243"/>
      <c r="I144" s="243"/>
      <c r="J144" s="243"/>
      <c r="K144" s="243"/>
      <c r="L144" s="243"/>
      <c r="M144" s="243"/>
      <c r="N144" s="243"/>
      <c r="O144" s="243"/>
      <c r="P144" s="243"/>
      <c r="Q144" s="243"/>
      <c r="R144" s="243"/>
      <c r="S144" s="243"/>
      <c r="T144" s="243"/>
      <c r="U144" s="243"/>
      <c r="V144" s="243"/>
      <c r="W144" s="243"/>
    </row>
    <row r="145" spans="7:23" s="225" customFormat="1" x14ac:dyDescent="0.2">
      <c r="G145" s="243"/>
      <c r="H145" s="243"/>
      <c r="I145" s="243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</row>
    <row r="146" spans="7:23" s="225" customFormat="1" x14ac:dyDescent="0.2">
      <c r="G146" s="243"/>
      <c r="H146" s="243"/>
      <c r="I146" s="243"/>
      <c r="J146" s="243"/>
      <c r="K146" s="243"/>
      <c r="L146" s="243"/>
      <c r="M146" s="243"/>
      <c r="N146" s="243"/>
      <c r="O146" s="243"/>
      <c r="P146" s="243"/>
      <c r="Q146" s="243"/>
      <c r="R146" s="243"/>
      <c r="S146" s="243"/>
      <c r="T146" s="243"/>
      <c r="U146" s="243"/>
      <c r="V146" s="243"/>
      <c r="W146" s="243"/>
    </row>
    <row r="147" spans="7:23" s="225" customFormat="1" x14ac:dyDescent="0.2">
      <c r="G147" s="243"/>
      <c r="H147" s="243"/>
      <c r="I147" s="243"/>
      <c r="J147" s="243"/>
      <c r="K147" s="243"/>
      <c r="L147" s="243"/>
      <c r="M147" s="243"/>
      <c r="N147" s="243"/>
      <c r="O147" s="243"/>
      <c r="P147" s="243"/>
      <c r="Q147" s="243"/>
      <c r="R147" s="243"/>
      <c r="S147" s="243"/>
      <c r="T147" s="243"/>
      <c r="U147" s="243"/>
      <c r="V147" s="243"/>
      <c r="W147" s="243"/>
    </row>
    <row r="148" spans="7:23" s="225" customFormat="1" x14ac:dyDescent="0.2"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</row>
    <row r="149" spans="7:23" s="225" customFormat="1" x14ac:dyDescent="0.2">
      <c r="G149" s="243"/>
      <c r="H149" s="243"/>
      <c r="I149" s="243"/>
      <c r="J149" s="243"/>
      <c r="K149" s="243"/>
      <c r="L149" s="243"/>
      <c r="M149" s="243"/>
      <c r="N149" s="243"/>
      <c r="O149" s="243"/>
      <c r="P149" s="243"/>
      <c r="Q149" s="243"/>
      <c r="R149" s="243"/>
      <c r="S149" s="243"/>
      <c r="T149" s="243"/>
      <c r="U149" s="243"/>
      <c r="V149" s="243"/>
      <c r="W149" s="243"/>
    </row>
    <row r="150" spans="7:23" s="225" customFormat="1" x14ac:dyDescent="0.2">
      <c r="G150" s="243"/>
      <c r="H150" s="243"/>
      <c r="I150" s="243"/>
      <c r="J150" s="243"/>
      <c r="K150" s="243"/>
      <c r="L150" s="243"/>
      <c r="M150" s="243"/>
      <c r="N150" s="243"/>
      <c r="O150" s="243"/>
      <c r="P150" s="243"/>
      <c r="Q150" s="243"/>
      <c r="R150" s="243"/>
      <c r="S150" s="243"/>
      <c r="T150" s="243"/>
      <c r="U150" s="243"/>
      <c r="V150" s="243"/>
      <c r="W150" s="243"/>
    </row>
    <row r="151" spans="7:23" s="225" customFormat="1" x14ac:dyDescent="0.2">
      <c r="G151" s="243"/>
      <c r="H151" s="243"/>
      <c r="I151" s="243"/>
      <c r="J151" s="243"/>
      <c r="K151" s="243"/>
      <c r="L151" s="243"/>
      <c r="M151" s="243"/>
      <c r="N151" s="243"/>
      <c r="O151" s="243"/>
      <c r="P151" s="243"/>
      <c r="Q151" s="243"/>
      <c r="R151" s="243"/>
      <c r="S151" s="243"/>
      <c r="T151" s="243"/>
      <c r="U151" s="243"/>
      <c r="V151" s="243"/>
      <c r="W151" s="243"/>
    </row>
    <row r="152" spans="7:23" s="225" customFormat="1" x14ac:dyDescent="0.2">
      <c r="G152" s="243"/>
      <c r="H152" s="243"/>
      <c r="I152" s="243"/>
      <c r="J152" s="243"/>
      <c r="K152" s="243"/>
      <c r="L152" s="243"/>
      <c r="M152" s="243"/>
      <c r="N152" s="243"/>
      <c r="O152" s="243"/>
      <c r="P152" s="243"/>
      <c r="Q152" s="243"/>
      <c r="R152" s="243"/>
      <c r="S152" s="243"/>
      <c r="T152" s="243"/>
      <c r="U152" s="243"/>
      <c r="V152" s="243"/>
      <c r="W152" s="243"/>
    </row>
    <row r="153" spans="7:23" s="225" customFormat="1" x14ac:dyDescent="0.2"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</row>
    <row r="154" spans="7:23" s="225" customFormat="1" x14ac:dyDescent="0.2">
      <c r="G154" s="243"/>
      <c r="H154" s="243"/>
      <c r="I154" s="243"/>
      <c r="J154" s="243"/>
      <c r="K154" s="243"/>
      <c r="L154" s="243"/>
      <c r="M154" s="243"/>
      <c r="N154" s="243"/>
      <c r="O154" s="243"/>
      <c r="P154" s="243"/>
      <c r="Q154" s="243"/>
      <c r="R154" s="243"/>
      <c r="S154" s="243"/>
      <c r="T154" s="243"/>
      <c r="U154" s="243"/>
      <c r="V154" s="243"/>
      <c r="W154" s="243"/>
    </row>
    <row r="155" spans="7:23" s="225" customFormat="1" x14ac:dyDescent="0.2">
      <c r="G155" s="243"/>
      <c r="H155" s="243"/>
      <c r="I155" s="243"/>
      <c r="J155" s="243"/>
      <c r="K155" s="243"/>
      <c r="L155" s="243"/>
      <c r="M155" s="243"/>
      <c r="N155" s="243"/>
      <c r="O155" s="243"/>
      <c r="P155" s="243"/>
      <c r="Q155" s="243"/>
      <c r="R155" s="243"/>
      <c r="S155" s="243"/>
      <c r="T155" s="243"/>
      <c r="U155" s="243"/>
      <c r="V155" s="243"/>
      <c r="W155" s="243"/>
    </row>
    <row r="156" spans="7:23" s="225" customFormat="1" x14ac:dyDescent="0.2"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243"/>
      <c r="S156" s="243"/>
      <c r="T156" s="243"/>
      <c r="U156" s="243"/>
      <c r="V156" s="243"/>
      <c r="W156" s="243"/>
    </row>
    <row r="157" spans="7:23" s="225" customFormat="1" x14ac:dyDescent="0.2">
      <c r="G157" s="243"/>
      <c r="H157" s="243"/>
      <c r="I157" s="243"/>
      <c r="J157" s="243"/>
      <c r="K157" s="243"/>
      <c r="L157" s="243"/>
      <c r="M157" s="243"/>
      <c r="N157" s="243"/>
      <c r="O157" s="243"/>
      <c r="P157" s="243"/>
      <c r="Q157" s="243"/>
      <c r="R157" s="243"/>
      <c r="S157" s="243"/>
      <c r="T157" s="243"/>
      <c r="U157" s="243"/>
      <c r="V157" s="243"/>
      <c r="W157" s="243"/>
    </row>
    <row r="158" spans="7:23" s="225" customFormat="1" x14ac:dyDescent="0.2"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</row>
    <row r="159" spans="7:23" s="225" customFormat="1" x14ac:dyDescent="0.2">
      <c r="G159" s="243"/>
      <c r="H159" s="243"/>
      <c r="I159" s="243"/>
      <c r="J159" s="243"/>
      <c r="K159" s="243"/>
      <c r="L159" s="243"/>
      <c r="M159" s="243"/>
      <c r="N159" s="243"/>
      <c r="O159" s="243"/>
      <c r="P159" s="243"/>
      <c r="Q159" s="243"/>
      <c r="R159" s="243"/>
      <c r="S159" s="243"/>
      <c r="T159" s="243"/>
      <c r="U159" s="243"/>
      <c r="V159" s="243"/>
      <c r="W159" s="243"/>
    </row>
    <row r="160" spans="7:23" s="225" customFormat="1" x14ac:dyDescent="0.2">
      <c r="G160" s="243"/>
      <c r="H160" s="243"/>
      <c r="I160" s="243"/>
      <c r="J160" s="243"/>
      <c r="K160" s="243"/>
      <c r="L160" s="243"/>
      <c r="M160" s="243"/>
      <c r="N160" s="243"/>
      <c r="O160" s="243"/>
      <c r="P160" s="243"/>
      <c r="Q160" s="243"/>
      <c r="R160" s="243"/>
      <c r="S160" s="243"/>
      <c r="T160" s="243"/>
      <c r="U160" s="243"/>
      <c r="V160" s="243"/>
      <c r="W160" s="243"/>
    </row>
    <row r="161" spans="7:23" s="225" customFormat="1" x14ac:dyDescent="0.2">
      <c r="G161" s="243"/>
      <c r="H161" s="243"/>
      <c r="I161" s="243"/>
      <c r="J161" s="243"/>
      <c r="K161" s="243"/>
      <c r="L161" s="243"/>
      <c r="M161" s="243"/>
      <c r="N161" s="243"/>
      <c r="O161" s="243"/>
      <c r="P161" s="243"/>
      <c r="Q161" s="243"/>
      <c r="R161" s="243"/>
      <c r="S161" s="243"/>
      <c r="T161" s="243"/>
      <c r="U161" s="243"/>
      <c r="V161" s="243"/>
      <c r="W161" s="243"/>
    </row>
    <row r="162" spans="7:23" s="225" customFormat="1" x14ac:dyDescent="0.2">
      <c r="G162" s="243"/>
      <c r="H162" s="243"/>
      <c r="I162" s="243"/>
      <c r="J162" s="243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</row>
    <row r="163" spans="7:23" s="225" customFormat="1" x14ac:dyDescent="0.2">
      <c r="G163" s="243"/>
      <c r="H163" s="243"/>
      <c r="I163" s="243"/>
      <c r="J163" s="243"/>
      <c r="K163" s="243"/>
      <c r="L163" s="243"/>
      <c r="M163" s="243"/>
      <c r="N163" s="243"/>
      <c r="O163" s="243"/>
      <c r="P163" s="243"/>
      <c r="Q163" s="243"/>
      <c r="R163" s="243"/>
      <c r="S163" s="243"/>
      <c r="T163" s="243"/>
      <c r="U163" s="243"/>
      <c r="V163" s="243"/>
      <c r="W163" s="243"/>
    </row>
    <row r="164" spans="7:23" s="225" customFormat="1" x14ac:dyDescent="0.2"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</row>
    <row r="165" spans="7:23" s="225" customFormat="1" x14ac:dyDescent="0.2">
      <c r="G165" s="243"/>
      <c r="H165" s="243"/>
      <c r="I165" s="243"/>
      <c r="J165" s="243"/>
      <c r="K165" s="243"/>
      <c r="L165" s="243"/>
      <c r="M165" s="243"/>
      <c r="N165" s="243"/>
      <c r="O165" s="243"/>
      <c r="P165" s="243"/>
      <c r="Q165" s="243"/>
      <c r="R165" s="243"/>
      <c r="S165" s="243"/>
      <c r="T165" s="243"/>
      <c r="U165" s="243"/>
      <c r="V165" s="243"/>
      <c r="W165" s="243"/>
    </row>
    <row r="166" spans="7:23" s="225" customFormat="1" x14ac:dyDescent="0.2">
      <c r="G166" s="243"/>
      <c r="H166" s="243"/>
      <c r="I166" s="243"/>
      <c r="J166" s="243"/>
      <c r="K166" s="243"/>
      <c r="L166" s="243"/>
      <c r="M166" s="243"/>
      <c r="N166" s="243"/>
      <c r="O166" s="243"/>
      <c r="P166" s="243"/>
      <c r="Q166" s="243"/>
      <c r="R166" s="243"/>
      <c r="S166" s="243"/>
      <c r="T166" s="243"/>
      <c r="U166" s="243"/>
      <c r="V166" s="243"/>
      <c r="W166" s="243"/>
    </row>
    <row r="167" spans="7:23" s="225" customFormat="1" x14ac:dyDescent="0.2">
      <c r="G167" s="243"/>
      <c r="H167" s="243"/>
      <c r="I167" s="243"/>
      <c r="J167" s="243"/>
      <c r="K167" s="243"/>
      <c r="L167" s="243"/>
      <c r="M167" s="243"/>
      <c r="N167" s="243"/>
      <c r="O167" s="243"/>
      <c r="P167" s="243"/>
      <c r="Q167" s="243"/>
      <c r="R167" s="243"/>
      <c r="S167" s="243"/>
      <c r="T167" s="243"/>
      <c r="U167" s="243"/>
      <c r="V167" s="243"/>
      <c r="W167" s="243"/>
    </row>
    <row r="168" spans="7:23" s="225" customFormat="1" x14ac:dyDescent="0.2">
      <c r="G168" s="243"/>
      <c r="H168" s="243"/>
      <c r="I168" s="243"/>
      <c r="J168" s="243"/>
      <c r="K168" s="243"/>
      <c r="L168" s="243"/>
      <c r="M168" s="243"/>
      <c r="N168" s="243"/>
      <c r="O168" s="243"/>
      <c r="P168" s="243"/>
      <c r="Q168" s="243"/>
      <c r="R168" s="243"/>
      <c r="S168" s="243"/>
      <c r="T168" s="243"/>
      <c r="U168" s="243"/>
      <c r="V168" s="243"/>
      <c r="W168" s="243"/>
    </row>
    <row r="169" spans="7:23" s="225" customFormat="1" x14ac:dyDescent="0.2">
      <c r="G169" s="243"/>
      <c r="H169" s="243"/>
      <c r="I169" s="243"/>
      <c r="J169" s="243"/>
      <c r="K169" s="243"/>
      <c r="L169" s="243"/>
      <c r="M169" s="243"/>
      <c r="N169" s="243"/>
      <c r="O169" s="243"/>
      <c r="P169" s="243"/>
      <c r="Q169" s="243"/>
      <c r="R169" s="243"/>
      <c r="S169" s="243"/>
      <c r="T169" s="243"/>
      <c r="U169" s="243"/>
      <c r="V169" s="243"/>
      <c r="W169" s="243"/>
    </row>
    <row r="170" spans="7:23" s="225" customFormat="1" x14ac:dyDescent="0.2">
      <c r="G170" s="243"/>
      <c r="H170" s="243"/>
      <c r="I170" s="243"/>
      <c r="J170" s="243"/>
      <c r="K170" s="243"/>
      <c r="L170" s="243"/>
      <c r="M170" s="243"/>
      <c r="N170" s="243"/>
      <c r="O170" s="243"/>
      <c r="P170" s="243"/>
      <c r="Q170" s="243"/>
      <c r="R170" s="243"/>
      <c r="S170" s="243"/>
      <c r="T170" s="243"/>
      <c r="U170" s="243"/>
      <c r="V170" s="243"/>
      <c r="W170" s="243"/>
    </row>
    <row r="171" spans="7:23" s="225" customFormat="1" x14ac:dyDescent="0.2">
      <c r="G171" s="243"/>
      <c r="H171" s="243"/>
      <c r="I171" s="243"/>
      <c r="J171" s="243"/>
      <c r="K171" s="243"/>
      <c r="L171" s="243"/>
      <c r="M171" s="243"/>
      <c r="N171" s="243"/>
      <c r="O171" s="243"/>
      <c r="P171" s="243"/>
      <c r="Q171" s="243"/>
      <c r="R171" s="243"/>
      <c r="S171" s="243"/>
      <c r="T171" s="243"/>
      <c r="U171" s="243"/>
      <c r="V171" s="243"/>
      <c r="W171" s="243"/>
    </row>
    <row r="172" spans="7:23" s="225" customFormat="1" x14ac:dyDescent="0.2">
      <c r="G172" s="243"/>
      <c r="H172" s="243"/>
      <c r="I172" s="243"/>
      <c r="J172" s="243"/>
      <c r="K172" s="243"/>
      <c r="L172" s="243"/>
      <c r="M172" s="243"/>
      <c r="N172" s="243"/>
      <c r="O172" s="243"/>
      <c r="P172" s="243"/>
      <c r="Q172" s="243"/>
      <c r="R172" s="243"/>
      <c r="S172" s="243"/>
      <c r="T172" s="243"/>
      <c r="U172" s="243"/>
      <c r="V172" s="243"/>
      <c r="W172" s="243"/>
    </row>
    <row r="173" spans="7:23" s="225" customFormat="1" x14ac:dyDescent="0.2">
      <c r="G173" s="243"/>
      <c r="H173" s="243"/>
      <c r="I173" s="243"/>
      <c r="J173" s="243"/>
      <c r="K173" s="243"/>
      <c r="L173" s="243"/>
      <c r="M173" s="243"/>
      <c r="N173" s="243"/>
      <c r="O173" s="243"/>
      <c r="P173" s="243"/>
      <c r="Q173" s="243"/>
      <c r="R173" s="243"/>
      <c r="S173" s="243"/>
      <c r="T173" s="243"/>
      <c r="U173" s="243"/>
      <c r="V173" s="243"/>
      <c r="W173" s="243"/>
    </row>
    <row r="174" spans="7:23" s="225" customFormat="1" x14ac:dyDescent="0.2">
      <c r="G174" s="243"/>
      <c r="H174" s="243"/>
      <c r="I174" s="243"/>
      <c r="J174" s="243"/>
      <c r="K174" s="243"/>
      <c r="L174" s="243"/>
      <c r="M174" s="243"/>
      <c r="N174" s="243"/>
      <c r="O174" s="243"/>
      <c r="P174" s="243"/>
      <c r="Q174" s="243"/>
      <c r="R174" s="243"/>
      <c r="S174" s="243"/>
      <c r="T174" s="243"/>
      <c r="U174" s="243"/>
      <c r="V174" s="243"/>
      <c r="W174" s="243"/>
    </row>
    <row r="175" spans="7:23" s="225" customFormat="1" x14ac:dyDescent="0.2">
      <c r="G175" s="243"/>
      <c r="H175" s="243"/>
      <c r="I175" s="243"/>
      <c r="J175" s="243"/>
      <c r="K175" s="243"/>
      <c r="L175" s="243"/>
      <c r="M175" s="243"/>
      <c r="N175" s="243"/>
      <c r="O175" s="243"/>
      <c r="P175" s="243"/>
      <c r="Q175" s="243"/>
      <c r="R175" s="243"/>
      <c r="S175" s="243"/>
      <c r="T175" s="243"/>
      <c r="U175" s="243"/>
      <c r="V175" s="243"/>
      <c r="W175" s="243"/>
    </row>
    <row r="176" spans="7:23" s="225" customFormat="1" x14ac:dyDescent="0.2">
      <c r="G176" s="243"/>
      <c r="H176" s="243"/>
      <c r="I176" s="243"/>
      <c r="J176" s="243"/>
      <c r="K176" s="243"/>
      <c r="L176" s="243"/>
      <c r="M176" s="243"/>
      <c r="N176" s="243"/>
      <c r="O176" s="243"/>
      <c r="P176" s="243"/>
      <c r="Q176" s="243"/>
      <c r="R176" s="243"/>
      <c r="S176" s="243"/>
      <c r="T176" s="243"/>
      <c r="U176" s="243"/>
      <c r="V176" s="243"/>
      <c r="W176" s="243"/>
    </row>
    <row r="177" spans="7:23" s="225" customFormat="1" x14ac:dyDescent="0.2">
      <c r="G177" s="243"/>
      <c r="H177" s="243"/>
      <c r="I177" s="243"/>
      <c r="J177" s="243"/>
      <c r="K177" s="243"/>
      <c r="L177" s="243"/>
      <c r="M177" s="243"/>
      <c r="N177" s="243"/>
      <c r="O177" s="243"/>
      <c r="P177" s="243"/>
      <c r="Q177" s="243"/>
      <c r="R177" s="243"/>
      <c r="S177" s="243"/>
      <c r="T177" s="243"/>
      <c r="U177" s="243"/>
      <c r="V177" s="243"/>
      <c r="W177" s="243"/>
    </row>
    <row r="178" spans="7:23" s="225" customFormat="1" x14ac:dyDescent="0.2">
      <c r="G178" s="243"/>
      <c r="H178" s="243"/>
      <c r="I178" s="243"/>
      <c r="J178" s="243"/>
      <c r="K178" s="243"/>
      <c r="L178" s="243"/>
      <c r="M178" s="243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</row>
    <row r="179" spans="7:23" s="225" customFormat="1" x14ac:dyDescent="0.2">
      <c r="G179" s="243"/>
      <c r="H179" s="243"/>
      <c r="I179" s="243"/>
      <c r="J179" s="243"/>
      <c r="K179" s="243"/>
      <c r="L179" s="243"/>
      <c r="M179" s="243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</row>
    <row r="180" spans="7:23" s="225" customFormat="1" x14ac:dyDescent="0.2"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</row>
    <row r="181" spans="7:23" s="225" customFormat="1" x14ac:dyDescent="0.2">
      <c r="G181" s="243"/>
      <c r="H181" s="243"/>
      <c r="I181" s="243"/>
      <c r="J181" s="243"/>
      <c r="K181" s="243"/>
      <c r="L181" s="243"/>
      <c r="M181" s="243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</row>
    <row r="182" spans="7:23" s="225" customFormat="1" x14ac:dyDescent="0.2">
      <c r="G182" s="243"/>
      <c r="H182" s="243"/>
      <c r="I182" s="243"/>
      <c r="J182" s="243"/>
      <c r="K182" s="243"/>
      <c r="L182" s="243"/>
      <c r="M182" s="243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</row>
    <row r="183" spans="7:23" s="225" customFormat="1" x14ac:dyDescent="0.2">
      <c r="G183" s="243"/>
      <c r="H183" s="243"/>
      <c r="I183" s="243"/>
      <c r="J183" s="243"/>
      <c r="K183" s="243"/>
      <c r="L183" s="243"/>
      <c r="M183" s="243"/>
      <c r="N183" s="243"/>
      <c r="O183" s="243"/>
      <c r="P183" s="243"/>
      <c r="Q183" s="243"/>
      <c r="R183" s="243"/>
      <c r="S183" s="243"/>
      <c r="T183" s="243"/>
      <c r="U183" s="243"/>
      <c r="V183" s="243"/>
      <c r="W183" s="243"/>
    </row>
    <row r="184" spans="7:23" s="225" customFormat="1" x14ac:dyDescent="0.2">
      <c r="G184" s="243"/>
      <c r="H184" s="243"/>
      <c r="I184" s="243"/>
      <c r="J184" s="243"/>
      <c r="K184" s="243"/>
      <c r="L184" s="243"/>
      <c r="M184" s="243"/>
      <c r="N184" s="243"/>
      <c r="O184" s="243"/>
      <c r="P184" s="243"/>
      <c r="Q184" s="243"/>
      <c r="R184" s="243"/>
      <c r="S184" s="243"/>
      <c r="T184" s="243"/>
      <c r="U184" s="243"/>
      <c r="V184" s="243"/>
      <c r="W184" s="243"/>
    </row>
    <row r="185" spans="7:23" s="225" customFormat="1" x14ac:dyDescent="0.2">
      <c r="G185" s="243"/>
      <c r="H185" s="243"/>
      <c r="I185" s="243"/>
      <c r="J185" s="243"/>
      <c r="K185" s="243"/>
      <c r="L185" s="243"/>
      <c r="M185" s="243"/>
      <c r="N185" s="243"/>
      <c r="O185" s="243"/>
      <c r="P185" s="243"/>
      <c r="Q185" s="243"/>
      <c r="R185" s="243"/>
      <c r="S185" s="243"/>
      <c r="T185" s="243"/>
      <c r="U185" s="243"/>
      <c r="V185" s="243"/>
      <c r="W185" s="243"/>
    </row>
    <row r="186" spans="7:23" s="225" customFormat="1" x14ac:dyDescent="0.2">
      <c r="G186" s="243"/>
      <c r="H186" s="243"/>
      <c r="I186" s="243"/>
      <c r="J186" s="243"/>
      <c r="K186" s="243"/>
      <c r="L186" s="243"/>
      <c r="M186" s="243"/>
      <c r="N186" s="243"/>
      <c r="O186" s="243"/>
      <c r="P186" s="243"/>
      <c r="Q186" s="243"/>
      <c r="R186" s="243"/>
      <c r="S186" s="243"/>
      <c r="T186" s="243"/>
      <c r="U186" s="243"/>
      <c r="V186" s="243"/>
      <c r="W186" s="243"/>
    </row>
    <row r="187" spans="7:23" s="225" customFormat="1" x14ac:dyDescent="0.2">
      <c r="G187" s="243"/>
      <c r="H187" s="243"/>
      <c r="I187" s="243"/>
      <c r="J187" s="243"/>
      <c r="K187" s="243"/>
      <c r="L187" s="243"/>
      <c r="M187" s="243"/>
      <c r="N187" s="243"/>
      <c r="O187" s="243"/>
      <c r="P187" s="243"/>
      <c r="Q187" s="243"/>
      <c r="R187" s="243"/>
      <c r="S187" s="243"/>
      <c r="T187" s="243"/>
      <c r="U187" s="243"/>
      <c r="V187" s="243"/>
      <c r="W187" s="243"/>
    </row>
    <row r="188" spans="7:23" s="225" customFormat="1" x14ac:dyDescent="0.2">
      <c r="G188" s="243"/>
      <c r="H188" s="243"/>
      <c r="I188" s="243"/>
      <c r="J188" s="243"/>
      <c r="K188" s="243"/>
      <c r="L188" s="243"/>
      <c r="M188" s="243"/>
      <c r="N188" s="243"/>
      <c r="O188" s="243"/>
      <c r="P188" s="243"/>
      <c r="Q188" s="243"/>
      <c r="R188" s="243"/>
      <c r="S188" s="243"/>
      <c r="T188" s="243"/>
      <c r="U188" s="243"/>
      <c r="V188" s="243"/>
      <c r="W188" s="243"/>
    </row>
    <row r="189" spans="7:23" s="225" customFormat="1" x14ac:dyDescent="0.2">
      <c r="G189" s="243"/>
      <c r="H189" s="243"/>
      <c r="I189" s="243"/>
      <c r="J189" s="243"/>
      <c r="K189" s="243"/>
      <c r="L189" s="243"/>
      <c r="M189" s="243"/>
      <c r="N189" s="243"/>
      <c r="O189" s="243"/>
      <c r="P189" s="243"/>
      <c r="Q189" s="243"/>
      <c r="R189" s="243"/>
      <c r="S189" s="243"/>
      <c r="T189" s="243"/>
      <c r="U189" s="243"/>
      <c r="V189" s="243"/>
      <c r="W189" s="243"/>
    </row>
    <row r="190" spans="7:23" s="225" customFormat="1" x14ac:dyDescent="0.2">
      <c r="G190" s="243"/>
      <c r="H190" s="243"/>
      <c r="I190" s="243"/>
      <c r="J190" s="243"/>
      <c r="K190" s="243"/>
      <c r="L190" s="243"/>
      <c r="M190" s="243"/>
      <c r="N190" s="243"/>
      <c r="O190" s="243"/>
      <c r="P190" s="243"/>
      <c r="Q190" s="243"/>
      <c r="R190" s="243"/>
      <c r="S190" s="243"/>
      <c r="T190" s="243"/>
      <c r="U190" s="243"/>
      <c r="V190" s="243"/>
      <c r="W190" s="243"/>
    </row>
    <row r="191" spans="7:23" s="225" customFormat="1" x14ac:dyDescent="0.2">
      <c r="G191" s="243"/>
      <c r="H191" s="243"/>
      <c r="I191" s="243"/>
      <c r="J191" s="243"/>
      <c r="K191" s="243"/>
      <c r="L191" s="243"/>
      <c r="M191" s="243"/>
      <c r="N191" s="243"/>
      <c r="O191" s="243"/>
      <c r="P191" s="243"/>
      <c r="Q191" s="243"/>
      <c r="R191" s="243"/>
      <c r="S191" s="243"/>
      <c r="T191" s="243"/>
      <c r="U191" s="243"/>
      <c r="V191" s="243"/>
      <c r="W191" s="243"/>
    </row>
    <row r="192" spans="7:23" s="225" customFormat="1" x14ac:dyDescent="0.2">
      <c r="G192" s="243"/>
      <c r="H192" s="243"/>
      <c r="I192" s="243"/>
      <c r="J192" s="243"/>
      <c r="K192" s="243"/>
      <c r="L192" s="243"/>
      <c r="M192" s="243"/>
      <c r="N192" s="243"/>
      <c r="O192" s="243"/>
      <c r="P192" s="243"/>
      <c r="Q192" s="243"/>
      <c r="R192" s="243"/>
      <c r="S192" s="243"/>
      <c r="T192" s="243"/>
      <c r="U192" s="243"/>
      <c r="V192" s="243"/>
      <c r="W192" s="243"/>
    </row>
    <row r="193" spans="7:23" s="225" customFormat="1" x14ac:dyDescent="0.2">
      <c r="G193" s="243"/>
      <c r="H193" s="243"/>
      <c r="I193" s="243"/>
      <c r="J193" s="243"/>
      <c r="K193" s="243"/>
      <c r="L193" s="243"/>
      <c r="M193" s="243"/>
      <c r="N193" s="243"/>
      <c r="O193" s="243"/>
      <c r="P193" s="243"/>
      <c r="Q193" s="243"/>
      <c r="R193" s="243"/>
      <c r="S193" s="243"/>
      <c r="T193" s="243"/>
      <c r="U193" s="243"/>
      <c r="V193" s="243"/>
      <c r="W193" s="243"/>
    </row>
    <row r="194" spans="7:23" s="225" customFormat="1" x14ac:dyDescent="0.2">
      <c r="G194" s="243"/>
      <c r="H194" s="243"/>
      <c r="I194" s="243"/>
      <c r="J194" s="243"/>
      <c r="K194" s="243"/>
      <c r="L194" s="243"/>
      <c r="M194" s="243"/>
      <c r="N194" s="243"/>
      <c r="O194" s="243"/>
      <c r="P194" s="243"/>
      <c r="Q194" s="243"/>
      <c r="R194" s="243"/>
      <c r="S194" s="243"/>
      <c r="T194" s="243"/>
      <c r="U194" s="243"/>
      <c r="V194" s="243"/>
      <c r="W194" s="243"/>
    </row>
    <row r="195" spans="7:23" s="225" customFormat="1" x14ac:dyDescent="0.2">
      <c r="G195" s="243"/>
      <c r="H195" s="243"/>
      <c r="I195" s="243"/>
      <c r="J195" s="243"/>
      <c r="K195" s="243"/>
      <c r="L195" s="243"/>
      <c r="M195" s="243"/>
      <c r="N195" s="243"/>
      <c r="O195" s="243"/>
      <c r="P195" s="243"/>
      <c r="Q195" s="243"/>
      <c r="R195" s="243"/>
      <c r="S195" s="243"/>
      <c r="T195" s="243"/>
      <c r="U195" s="243"/>
      <c r="V195" s="243"/>
      <c r="W195" s="243"/>
    </row>
    <row r="196" spans="7:23" s="225" customFormat="1" x14ac:dyDescent="0.2">
      <c r="G196" s="243"/>
      <c r="H196" s="243"/>
      <c r="I196" s="243"/>
      <c r="J196" s="243"/>
      <c r="K196" s="243"/>
      <c r="L196" s="243"/>
      <c r="M196" s="243"/>
      <c r="N196" s="243"/>
      <c r="O196" s="243"/>
      <c r="P196" s="243"/>
      <c r="Q196" s="243"/>
      <c r="R196" s="243"/>
      <c r="S196" s="243"/>
      <c r="T196" s="243"/>
      <c r="U196" s="243"/>
      <c r="V196" s="243"/>
      <c r="W196" s="243"/>
    </row>
    <row r="197" spans="7:23" s="225" customFormat="1" x14ac:dyDescent="0.2">
      <c r="G197" s="243"/>
      <c r="H197" s="243"/>
      <c r="I197" s="243"/>
      <c r="J197" s="243"/>
      <c r="K197" s="243"/>
      <c r="L197" s="243"/>
      <c r="M197" s="243"/>
      <c r="N197" s="243"/>
      <c r="O197" s="243"/>
      <c r="P197" s="243"/>
      <c r="Q197" s="243"/>
      <c r="R197" s="243"/>
      <c r="S197" s="243"/>
      <c r="T197" s="243"/>
      <c r="U197" s="243"/>
      <c r="V197" s="243"/>
      <c r="W197" s="243"/>
    </row>
    <row r="198" spans="7:23" s="225" customFormat="1" x14ac:dyDescent="0.2">
      <c r="G198" s="243"/>
      <c r="H198" s="243"/>
      <c r="I198" s="243"/>
      <c r="J198" s="243"/>
      <c r="K198" s="243"/>
      <c r="L198" s="243"/>
      <c r="M198" s="243"/>
      <c r="N198" s="243"/>
      <c r="O198" s="243"/>
      <c r="P198" s="243"/>
      <c r="Q198" s="243"/>
      <c r="R198" s="243"/>
      <c r="S198" s="243"/>
      <c r="T198" s="243"/>
      <c r="U198" s="243"/>
      <c r="V198" s="243"/>
      <c r="W198" s="243"/>
    </row>
    <row r="199" spans="7:23" s="225" customFormat="1" x14ac:dyDescent="0.2">
      <c r="G199" s="243"/>
      <c r="H199" s="243"/>
      <c r="I199" s="243"/>
      <c r="J199" s="243"/>
      <c r="K199" s="243"/>
      <c r="L199" s="243"/>
      <c r="M199" s="243"/>
      <c r="N199" s="243"/>
      <c r="O199" s="243"/>
      <c r="P199" s="243"/>
      <c r="Q199" s="243"/>
      <c r="R199" s="243"/>
      <c r="S199" s="243"/>
      <c r="T199" s="243"/>
      <c r="U199" s="243"/>
      <c r="V199" s="243"/>
      <c r="W199" s="243"/>
    </row>
    <row r="200" spans="7:23" s="225" customFormat="1" x14ac:dyDescent="0.2">
      <c r="G200" s="243"/>
      <c r="H200" s="243"/>
      <c r="I200" s="243"/>
      <c r="J200" s="243"/>
      <c r="K200" s="243"/>
      <c r="L200" s="243"/>
      <c r="M200" s="243"/>
      <c r="N200" s="243"/>
      <c r="O200" s="243"/>
      <c r="P200" s="243"/>
      <c r="Q200" s="243"/>
      <c r="R200" s="243"/>
      <c r="S200" s="243"/>
      <c r="T200" s="243"/>
      <c r="U200" s="243"/>
      <c r="V200" s="243"/>
      <c r="W200" s="243"/>
    </row>
    <row r="201" spans="7:23" s="225" customFormat="1" x14ac:dyDescent="0.2">
      <c r="G201" s="243"/>
      <c r="H201" s="243"/>
      <c r="I201" s="243"/>
      <c r="J201" s="243"/>
      <c r="K201" s="243"/>
      <c r="L201" s="243"/>
      <c r="M201" s="243"/>
      <c r="N201" s="243"/>
      <c r="O201" s="243"/>
      <c r="P201" s="243"/>
      <c r="Q201" s="243"/>
      <c r="R201" s="243"/>
      <c r="S201" s="243"/>
      <c r="T201" s="243"/>
      <c r="U201" s="243"/>
      <c r="V201" s="243"/>
      <c r="W201" s="243"/>
    </row>
    <row r="202" spans="7:23" s="225" customFormat="1" x14ac:dyDescent="0.2">
      <c r="G202" s="243"/>
      <c r="H202" s="243"/>
      <c r="I202" s="243"/>
      <c r="J202" s="243"/>
      <c r="K202" s="243"/>
      <c r="L202" s="243"/>
      <c r="M202" s="243"/>
      <c r="N202" s="243"/>
      <c r="O202" s="243"/>
      <c r="P202" s="243"/>
      <c r="Q202" s="243"/>
      <c r="R202" s="243"/>
      <c r="S202" s="243"/>
      <c r="T202" s="243"/>
      <c r="U202" s="243"/>
      <c r="V202" s="243"/>
      <c r="W202" s="243"/>
    </row>
    <row r="203" spans="7:23" s="225" customFormat="1" x14ac:dyDescent="0.2">
      <c r="G203" s="243"/>
      <c r="H203" s="243"/>
      <c r="I203" s="243"/>
      <c r="J203" s="243"/>
      <c r="K203" s="243"/>
      <c r="L203" s="243"/>
      <c r="M203" s="243"/>
      <c r="N203" s="243"/>
      <c r="O203" s="243"/>
      <c r="P203" s="243"/>
      <c r="Q203" s="243"/>
      <c r="R203" s="243"/>
      <c r="S203" s="243"/>
      <c r="T203" s="243"/>
      <c r="U203" s="243"/>
      <c r="V203" s="243"/>
      <c r="W203" s="243"/>
    </row>
    <row r="204" spans="7:23" s="225" customFormat="1" x14ac:dyDescent="0.2">
      <c r="G204" s="243"/>
      <c r="H204" s="243"/>
      <c r="I204" s="243"/>
      <c r="J204" s="243"/>
      <c r="K204" s="243"/>
      <c r="L204" s="243"/>
      <c r="M204" s="243"/>
      <c r="N204" s="243"/>
      <c r="O204" s="243"/>
      <c r="P204" s="243"/>
      <c r="Q204" s="243"/>
      <c r="R204" s="243"/>
      <c r="S204" s="243"/>
      <c r="T204" s="243"/>
      <c r="U204" s="243"/>
      <c r="V204" s="243"/>
      <c r="W204" s="243"/>
    </row>
    <row r="205" spans="7:23" s="225" customFormat="1" x14ac:dyDescent="0.2">
      <c r="G205" s="243"/>
      <c r="H205" s="243"/>
      <c r="I205" s="243"/>
      <c r="J205" s="243"/>
      <c r="K205" s="243"/>
      <c r="L205" s="243"/>
      <c r="M205" s="243"/>
      <c r="N205" s="243"/>
      <c r="O205" s="243"/>
      <c r="P205" s="243"/>
      <c r="Q205" s="243"/>
      <c r="R205" s="243"/>
      <c r="S205" s="243"/>
      <c r="T205" s="243"/>
      <c r="U205" s="243"/>
      <c r="V205" s="243"/>
      <c r="W205" s="243"/>
    </row>
    <row r="206" spans="7:23" s="225" customFormat="1" x14ac:dyDescent="0.2">
      <c r="G206" s="243"/>
      <c r="H206" s="243"/>
      <c r="I206" s="243"/>
      <c r="J206" s="243"/>
      <c r="K206" s="243"/>
      <c r="L206" s="243"/>
      <c r="M206" s="243"/>
      <c r="N206" s="243"/>
      <c r="O206" s="243"/>
      <c r="P206" s="243"/>
      <c r="Q206" s="243"/>
      <c r="R206" s="243"/>
      <c r="S206" s="243"/>
      <c r="T206" s="243"/>
      <c r="U206" s="243"/>
      <c r="V206" s="243"/>
      <c r="W206" s="243"/>
    </row>
    <row r="207" spans="7:23" s="225" customFormat="1" x14ac:dyDescent="0.2">
      <c r="G207" s="243"/>
      <c r="H207" s="243"/>
      <c r="I207" s="243"/>
      <c r="J207" s="243"/>
      <c r="K207" s="243"/>
      <c r="L207" s="243"/>
      <c r="M207" s="243"/>
      <c r="N207" s="243"/>
      <c r="O207" s="243"/>
      <c r="P207" s="243"/>
      <c r="Q207" s="243"/>
      <c r="R207" s="243"/>
      <c r="S207" s="243"/>
      <c r="T207" s="243"/>
      <c r="U207" s="243"/>
      <c r="V207" s="243"/>
      <c r="W207" s="243"/>
    </row>
    <row r="208" spans="7:23" s="225" customFormat="1" x14ac:dyDescent="0.2">
      <c r="G208" s="243"/>
      <c r="H208" s="243"/>
      <c r="I208" s="243"/>
      <c r="J208" s="243"/>
      <c r="K208" s="243"/>
      <c r="L208" s="243"/>
      <c r="M208" s="243"/>
      <c r="N208" s="243"/>
      <c r="O208" s="243"/>
      <c r="P208" s="243"/>
      <c r="Q208" s="243"/>
      <c r="R208" s="243"/>
      <c r="S208" s="243"/>
      <c r="T208" s="243"/>
      <c r="U208" s="243"/>
      <c r="V208" s="243"/>
      <c r="W208" s="243"/>
    </row>
    <row r="209" spans="7:23" s="225" customFormat="1" x14ac:dyDescent="0.2">
      <c r="G209" s="243"/>
      <c r="H209" s="243"/>
      <c r="I209" s="243"/>
      <c r="J209" s="243"/>
      <c r="K209" s="243"/>
      <c r="L209" s="243"/>
      <c r="M209" s="243"/>
      <c r="N209" s="243"/>
      <c r="O209" s="243"/>
      <c r="P209" s="243"/>
      <c r="Q209" s="243"/>
      <c r="R209" s="243"/>
      <c r="S209" s="243"/>
      <c r="T209" s="243"/>
      <c r="U209" s="243"/>
      <c r="V209" s="243"/>
      <c r="W209" s="243"/>
    </row>
    <row r="210" spans="7:23" s="225" customFormat="1" x14ac:dyDescent="0.2">
      <c r="G210" s="243"/>
      <c r="H210" s="243"/>
      <c r="I210" s="243"/>
      <c r="J210" s="243"/>
      <c r="K210" s="243"/>
      <c r="L210" s="243"/>
      <c r="M210" s="243"/>
      <c r="N210" s="243"/>
      <c r="O210" s="243"/>
      <c r="P210" s="243"/>
      <c r="Q210" s="243"/>
      <c r="R210" s="243"/>
      <c r="S210" s="243"/>
      <c r="T210" s="243"/>
      <c r="U210" s="243"/>
      <c r="V210" s="243"/>
      <c r="W210" s="243"/>
    </row>
    <row r="211" spans="7:23" s="225" customFormat="1" x14ac:dyDescent="0.2">
      <c r="G211" s="243"/>
      <c r="H211" s="243"/>
      <c r="I211" s="243"/>
      <c r="J211" s="243"/>
      <c r="K211" s="243"/>
      <c r="L211" s="243"/>
      <c r="M211" s="243"/>
      <c r="N211" s="243"/>
      <c r="O211" s="243"/>
      <c r="P211" s="243"/>
      <c r="Q211" s="243"/>
      <c r="R211" s="243"/>
      <c r="S211" s="243"/>
      <c r="T211" s="243"/>
      <c r="U211" s="243"/>
      <c r="V211" s="243"/>
      <c r="W211" s="243"/>
    </row>
    <row r="212" spans="7:23" s="225" customFormat="1" x14ac:dyDescent="0.2">
      <c r="G212" s="243"/>
      <c r="H212" s="243"/>
      <c r="I212" s="243"/>
      <c r="J212" s="243"/>
      <c r="K212" s="243"/>
      <c r="L212" s="243"/>
      <c r="M212" s="243"/>
      <c r="N212" s="243"/>
      <c r="O212" s="243"/>
      <c r="P212" s="243"/>
      <c r="Q212" s="243"/>
      <c r="R212" s="243"/>
      <c r="S212" s="243"/>
      <c r="T212" s="243"/>
      <c r="U212" s="243"/>
      <c r="V212" s="243"/>
      <c r="W212" s="243"/>
    </row>
    <row r="213" spans="7:23" s="225" customFormat="1" x14ac:dyDescent="0.2">
      <c r="G213" s="243"/>
      <c r="H213" s="243"/>
      <c r="I213" s="243"/>
      <c r="J213" s="243"/>
      <c r="K213" s="243"/>
      <c r="L213" s="243"/>
      <c r="M213" s="243"/>
      <c r="N213" s="243"/>
      <c r="O213" s="243"/>
      <c r="P213" s="243"/>
      <c r="Q213" s="243"/>
      <c r="R213" s="243"/>
      <c r="S213" s="243"/>
      <c r="T213" s="243"/>
      <c r="U213" s="243"/>
      <c r="V213" s="243"/>
      <c r="W213" s="243"/>
    </row>
    <row r="214" spans="7:23" s="225" customFormat="1" x14ac:dyDescent="0.2">
      <c r="G214" s="243"/>
      <c r="H214" s="243"/>
      <c r="I214" s="243"/>
      <c r="J214" s="243"/>
      <c r="K214" s="243"/>
      <c r="L214" s="243"/>
      <c r="M214" s="243"/>
      <c r="N214" s="243"/>
      <c r="O214" s="243"/>
      <c r="P214" s="243"/>
      <c r="Q214" s="243"/>
      <c r="R214" s="243"/>
      <c r="S214" s="243"/>
      <c r="T214" s="243"/>
      <c r="U214" s="243"/>
      <c r="V214" s="243"/>
      <c r="W214" s="243"/>
    </row>
    <row r="215" spans="7:23" s="225" customFormat="1" x14ac:dyDescent="0.2">
      <c r="G215" s="243"/>
      <c r="H215" s="243"/>
      <c r="I215" s="243"/>
      <c r="J215" s="243"/>
      <c r="K215" s="243"/>
      <c r="L215" s="243"/>
      <c r="M215" s="243"/>
      <c r="N215" s="243"/>
      <c r="O215" s="243"/>
      <c r="P215" s="243"/>
      <c r="Q215" s="243"/>
      <c r="R215" s="243"/>
      <c r="S215" s="243"/>
      <c r="T215" s="243"/>
      <c r="U215" s="243"/>
      <c r="V215" s="243"/>
      <c r="W215" s="243"/>
    </row>
    <row r="216" spans="7:23" s="225" customFormat="1" x14ac:dyDescent="0.2">
      <c r="G216" s="243"/>
      <c r="H216" s="243"/>
      <c r="I216" s="243"/>
      <c r="J216" s="243"/>
      <c r="K216" s="243"/>
      <c r="L216" s="243"/>
      <c r="M216" s="243"/>
      <c r="N216" s="243"/>
      <c r="O216" s="243"/>
      <c r="P216" s="243"/>
      <c r="Q216" s="243"/>
      <c r="R216" s="243"/>
      <c r="S216" s="243"/>
      <c r="T216" s="243"/>
      <c r="U216" s="243"/>
      <c r="V216" s="243"/>
      <c r="W216" s="243"/>
    </row>
    <row r="217" spans="7:23" s="225" customFormat="1" x14ac:dyDescent="0.2">
      <c r="G217" s="243"/>
      <c r="H217" s="243"/>
      <c r="I217" s="243"/>
      <c r="J217" s="243"/>
      <c r="K217" s="243"/>
      <c r="L217" s="243"/>
      <c r="M217" s="243"/>
      <c r="N217" s="243"/>
      <c r="O217" s="243"/>
      <c r="P217" s="243"/>
      <c r="Q217" s="243"/>
      <c r="R217" s="243"/>
      <c r="S217" s="243"/>
      <c r="T217" s="243"/>
      <c r="U217" s="243"/>
      <c r="V217" s="243"/>
      <c r="W217" s="243"/>
    </row>
    <row r="218" spans="7:23" s="225" customFormat="1" x14ac:dyDescent="0.2">
      <c r="G218" s="243"/>
      <c r="H218" s="243"/>
      <c r="I218" s="243"/>
      <c r="J218" s="243"/>
      <c r="K218" s="243"/>
      <c r="L218" s="243"/>
      <c r="M218" s="243"/>
      <c r="N218" s="243"/>
      <c r="O218" s="243"/>
      <c r="P218" s="243"/>
      <c r="Q218" s="243"/>
      <c r="R218" s="243"/>
      <c r="S218" s="243"/>
      <c r="T218" s="243"/>
      <c r="U218" s="243"/>
      <c r="V218" s="243"/>
      <c r="W218" s="243"/>
    </row>
    <row r="219" spans="7:23" s="225" customFormat="1" x14ac:dyDescent="0.2">
      <c r="G219" s="243"/>
      <c r="H219" s="243"/>
      <c r="I219" s="243"/>
      <c r="J219" s="243"/>
      <c r="K219" s="243"/>
      <c r="L219" s="243"/>
      <c r="M219" s="243"/>
      <c r="N219" s="243"/>
      <c r="O219" s="243"/>
      <c r="P219" s="243"/>
      <c r="Q219" s="243"/>
      <c r="R219" s="243"/>
      <c r="S219" s="243"/>
      <c r="T219" s="243"/>
      <c r="U219" s="243"/>
      <c r="V219" s="243"/>
      <c r="W219" s="243"/>
    </row>
    <row r="220" spans="7:23" s="225" customFormat="1" x14ac:dyDescent="0.2">
      <c r="G220" s="243"/>
      <c r="H220" s="243"/>
      <c r="I220" s="243"/>
      <c r="J220" s="243"/>
      <c r="K220" s="243"/>
      <c r="L220" s="243"/>
      <c r="M220" s="243"/>
      <c r="N220" s="243"/>
      <c r="O220" s="243"/>
      <c r="P220" s="243"/>
      <c r="Q220" s="243"/>
      <c r="R220" s="243"/>
      <c r="S220" s="243"/>
      <c r="T220" s="243"/>
      <c r="U220" s="243"/>
      <c r="V220" s="243"/>
      <c r="W220" s="243"/>
    </row>
    <row r="221" spans="7:23" s="225" customFormat="1" x14ac:dyDescent="0.2">
      <c r="G221" s="243"/>
      <c r="H221" s="243"/>
      <c r="I221" s="243"/>
      <c r="J221" s="243"/>
      <c r="K221" s="243"/>
      <c r="L221" s="243"/>
      <c r="M221" s="243"/>
      <c r="N221" s="243"/>
      <c r="O221" s="243"/>
      <c r="P221" s="243"/>
      <c r="Q221" s="243"/>
      <c r="R221" s="243"/>
      <c r="S221" s="243"/>
      <c r="T221" s="243"/>
      <c r="U221" s="243"/>
      <c r="V221" s="243"/>
      <c r="W221" s="243"/>
    </row>
    <row r="222" spans="7:23" s="225" customFormat="1" x14ac:dyDescent="0.2">
      <c r="G222" s="243"/>
      <c r="H222" s="243"/>
      <c r="I222" s="243"/>
      <c r="J222" s="243"/>
      <c r="K222" s="243"/>
      <c r="L222" s="243"/>
      <c r="M222" s="243"/>
      <c r="N222" s="243"/>
      <c r="O222" s="243"/>
      <c r="P222" s="243"/>
      <c r="Q222" s="243"/>
      <c r="R222" s="243"/>
      <c r="S222" s="243"/>
      <c r="T222" s="243"/>
      <c r="U222" s="243"/>
      <c r="V222" s="243"/>
      <c r="W222" s="243"/>
    </row>
    <row r="223" spans="7:23" s="225" customFormat="1" x14ac:dyDescent="0.2">
      <c r="G223" s="243"/>
      <c r="H223" s="243"/>
      <c r="I223" s="243"/>
      <c r="J223" s="243"/>
      <c r="K223" s="243"/>
      <c r="L223" s="243"/>
      <c r="M223" s="243"/>
      <c r="N223" s="243"/>
      <c r="O223" s="243"/>
      <c r="P223" s="243"/>
      <c r="Q223" s="243"/>
      <c r="R223" s="243"/>
      <c r="S223" s="243"/>
      <c r="T223" s="243"/>
      <c r="U223" s="243"/>
      <c r="V223" s="243"/>
      <c r="W223" s="243"/>
    </row>
    <row r="224" spans="7:23" s="225" customFormat="1" x14ac:dyDescent="0.2">
      <c r="G224" s="243"/>
      <c r="H224" s="243"/>
      <c r="I224" s="243"/>
      <c r="J224" s="243"/>
      <c r="K224" s="243"/>
      <c r="L224" s="243"/>
      <c r="M224" s="243"/>
      <c r="N224" s="243"/>
      <c r="O224" s="243"/>
      <c r="P224" s="243"/>
      <c r="Q224" s="243"/>
      <c r="R224" s="243"/>
      <c r="S224" s="243"/>
      <c r="T224" s="243"/>
      <c r="U224" s="243"/>
      <c r="V224" s="243"/>
      <c r="W224" s="243"/>
    </row>
    <row r="225" spans="7:23" s="225" customFormat="1" x14ac:dyDescent="0.2">
      <c r="G225" s="243"/>
      <c r="H225" s="243"/>
      <c r="I225" s="243"/>
      <c r="J225" s="243"/>
      <c r="K225" s="243"/>
      <c r="L225" s="243"/>
      <c r="M225" s="243"/>
      <c r="N225" s="243"/>
      <c r="O225" s="243"/>
      <c r="P225" s="243"/>
      <c r="Q225" s="243"/>
      <c r="R225" s="243"/>
      <c r="S225" s="243"/>
      <c r="T225" s="243"/>
      <c r="U225" s="243"/>
      <c r="V225" s="243"/>
      <c r="W225" s="243"/>
    </row>
    <row r="226" spans="7:23" s="225" customFormat="1" x14ac:dyDescent="0.2">
      <c r="G226" s="243"/>
      <c r="H226" s="243"/>
      <c r="I226" s="243"/>
      <c r="J226" s="243"/>
      <c r="K226" s="243"/>
      <c r="L226" s="243"/>
      <c r="M226" s="243"/>
      <c r="N226" s="243"/>
      <c r="O226" s="243"/>
      <c r="P226" s="243"/>
      <c r="Q226" s="243"/>
      <c r="R226" s="243"/>
      <c r="S226" s="243"/>
      <c r="T226" s="243"/>
      <c r="U226" s="243"/>
      <c r="V226" s="243"/>
      <c r="W226" s="243"/>
    </row>
    <row r="227" spans="7:23" s="225" customFormat="1" x14ac:dyDescent="0.2">
      <c r="G227" s="243"/>
      <c r="H227" s="243"/>
      <c r="I227" s="243"/>
      <c r="J227" s="243"/>
      <c r="K227" s="243"/>
      <c r="L227" s="243"/>
      <c r="M227" s="243"/>
      <c r="N227" s="243"/>
      <c r="O227" s="243"/>
      <c r="P227" s="243"/>
      <c r="Q227" s="243"/>
      <c r="R227" s="243"/>
      <c r="S227" s="243"/>
      <c r="T227" s="243"/>
      <c r="U227" s="243"/>
      <c r="V227" s="243"/>
      <c r="W227" s="243"/>
    </row>
    <row r="228" spans="7:23" s="225" customFormat="1" x14ac:dyDescent="0.2">
      <c r="G228" s="243"/>
      <c r="H228" s="243"/>
      <c r="I228" s="243"/>
      <c r="J228" s="243"/>
      <c r="K228" s="243"/>
      <c r="L228" s="243"/>
      <c r="M228" s="243"/>
      <c r="N228" s="243"/>
      <c r="O228" s="243"/>
      <c r="P228" s="243"/>
      <c r="Q228" s="243"/>
      <c r="R228" s="243"/>
      <c r="S228" s="243"/>
      <c r="T228" s="243"/>
      <c r="U228" s="243"/>
      <c r="V228" s="243"/>
      <c r="W228" s="243"/>
    </row>
    <row r="229" spans="7:23" s="225" customFormat="1" x14ac:dyDescent="0.2">
      <c r="G229" s="243"/>
      <c r="H229" s="243"/>
      <c r="I229" s="243"/>
      <c r="J229" s="243"/>
      <c r="K229" s="243"/>
      <c r="L229" s="243"/>
      <c r="M229" s="243"/>
      <c r="N229" s="243"/>
      <c r="O229" s="243"/>
      <c r="P229" s="243"/>
      <c r="Q229" s="243"/>
      <c r="R229" s="243"/>
      <c r="S229" s="243"/>
      <c r="T229" s="243"/>
      <c r="U229" s="243"/>
      <c r="V229" s="243"/>
      <c r="W229" s="243"/>
    </row>
    <row r="230" spans="7:23" s="225" customFormat="1" x14ac:dyDescent="0.2">
      <c r="G230" s="243"/>
      <c r="H230" s="243"/>
      <c r="I230" s="243"/>
      <c r="J230" s="243"/>
      <c r="K230" s="243"/>
      <c r="L230" s="243"/>
      <c r="M230" s="243"/>
      <c r="N230" s="243"/>
      <c r="O230" s="243"/>
      <c r="P230" s="243"/>
      <c r="Q230" s="243"/>
      <c r="R230" s="243"/>
      <c r="S230" s="243"/>
      <c r="T230" s="243"/>
      <c r="U230" s="243"/>
      <c r="V230" s="243"/>
      <c r="W230" s="243"/>
    </row>
    <row r="231" spans="7:23" s="225" customFormat="1" x14ac:dyDescent="0.2">
      <c r="G231" s="243"/>
      <c r="H231" s="243"/>
      <c r="I231" s="243"/>
      <c r="J231" s="243"/>
      <c r="K231" s="243"/>
      <c r="L231" s="243"/>
      <c r="M231" s="243"/>
      <c r="N231" s="243"/>
      <c r="O231" s="243"/>
      <c r="P231" s="243"/>
      <c r="Q231" s="243"/>
      <c r="R231" s="243"/>
      <c r="S231" s="243"/>
      <c r="T231" s="243"/>
      <c r="U231" s="243"/>
      <c r="V231" s="243"/>
      <c r="W231" s="243"/>
    </row>
    <row r="232" spans="7:23" s="225" customFormat="1" x14ac:dyDescent="0.2">
      <c r="G232" s="243"/>
      <c r="H232" s="243"/>
      <c r="I232" s="243"/>
      <c r="J232" s="243"/>
      <c r="K232" s="243"/>
      <c r="L232" s="243"/>
      <c r="M232" s="243"/>
      <c r="N232" s="243"/>
      <c r="O232" s="243"/>
      <c r="P232" s="243"/>
      <c r="Q232" s="243"/>
      <c r="R232" s="243"/>
      <c r="S232" s="243"/>
      <c r="T232" s="243"/>
      <c r="U232" s="243"/>
      <c r="V232" s="243"/>
      <c r="W232" s="243"/>
    </row>
    <row r="233" spans="7:23" s="225" customFormat="1" x14ac:dyDescent="0.2">
      <c r="G233" s="243"/>
      <c r="H233" s="243"/>
      <c r="I233" s="243"/>
      <c r="J233" s="243"/>
      <c r="K233" s="243"/>
      <c r="L233" s="243"/>
      <c r="M233" s="243"/>
      <c r="N233" s="243"/>
      <c r="O233" s="243"/>
      <c r="P233" s="243"/>
      <c r="Q233" s="243"/>
      <c r="R233" s="243"/>
      <c r="S233" s="243"/>
      <c r="T233" s="243"/>
      <c r="U233" s="243"/>
      <c r="V233" s="243"/>
      <c r="W233" s="243"/>
    </row>
    <row r="234" spans="7:23" s="225" customFormat="1" x14ac:dyDescent="0.2">
      <c r="G234" s="243"/>
      <c r="H234" s="243"/>
      <c r="I234" s="243"/>
      <c r="J234" s="243"/>
      <c r="K234" s="243"/>
      <c r="L234" s="243"/>
      <c r="M234" s="243"/>
      <c r="N234" s="243"/>
      <c r="O234" s="243"/>
      <c r="P234" s="243"/>
      <c r="Q234" s="243"/>
      <c r="R234" s="243"/>
      <c r="S234" s="243"/>
      <c r="T234" s="243"/>
      <c r="U234" s="243"/>
      <c r="V234" s="243"/>
      <c r="W234" s="243"/>
    </row>
    <row r="235" spans="7:23" s="245" customFormat="1" x14ac:dyDescent="0.2">
      <c r="G235" s="244"/>
      <c r="H235" s="244"/>
      <c r="I235" s="244"/>
      <c r="J235" s="244"/>
      <c r="K235" s="244"/>
      <c r="L235" s="244"/>
      <c r="M235" s="244"/>
      <c r="N235" s="244"/>
      <c r="O235" s="244"/>
      <c r="P235" s="244"/>
      <c r="Q235" s="244"/>
      <c r="R235" s="244"/>
      <c r="S235" s="244"/>
      <c r="T235" s="244"/>
      <c r="U235" s="244"/>
      <c r="V235" s="244"/>
      <c r="W235" s="244"/>
    </row>
    <row r="236" spans="7:23" s="245" customFormat="1" x14ac:dyDescent="0.2">
      <c r="G236" s="244"/>
      <c r="H236" s="244"/>
      <c r="I236" s="244"/>
      <c r="J236" s="244"/>
      <c r="K236" s="244"/>
      <c r="L236" s="244"/>
      <c r="M236" s="244"/>
      <c r="N236" s="244"/>
      <c r="O236" s="244"/>
      <c r="P236" s="244"/>
      <c r="Q236" s="244"/>
      <c r="R236" s="244"/>
      <c r="S236" s="244"/>
      <c r="T236" s="244"/>
      <c r="U236" s="244"/>
      <c r="V236" s="244"/>
      <c r="W236" s="244"/>
    </row>
    <row r="237" spans="7:23" s="245" customFormat="1" x14ac:dyDescent="0.2">
      <c r="G237" s="244"/>
      <c r="H237" s="244"/>
      <c r="I237" s="244"/>
      <c r="J237" s="244"/>
      <c r="K237" s="244"/>
      <c r="L237" s="244"/>
      <c r="M237" s="244"/>
      <c r="N237" s="244"/>
      <c r="O237" s="244"/>
      <c r="P237" s="244"/>
      <c r="Q237" s="244"/>
      <c r="R237" s="244"/>
      <c r="S237" s="244"/>
      <c r="T237" s="244"/>
      <c r="U237" s="244"/>
      <c r="V237" s="244"/>
      <c r="W237" s="244"/>
    </row>
    <row r="238" spans="7:23" s="245" customFormat="1" x14ac:dyDescent="0.2">
      <c r="G238" s="244"/>
      <c r="H238" s="244"/>
      <c r="I238" s="244"/>
      <c r="J238" s="244"/>
      <c r="K238" s="244"/>
      <c r="L238" s="244"/>
      <c r="M238" s="244"/>
      <c r="N238" s="244"/>
      <c r="O238" s="244"/>
      <c r="P238" s="244"/>
      <c r="Q238" s="244"/>
      <c r="R238" s="244"/>
      <c r="S238" s="244"/>
      <c r="T238" s="244"/>
      <c r="U238" s="244"/>
      <c r="V238" s="244"/>
      <c r="W238" s="244"/>
    </row>
    <row r="239" spans="7:23" s="245" customFormat="1" x14ac:dyDescent="0.2">
      <c r="G239" s="244"/>
      <c r="H239" s="244"/>
      <c r="I239" s="244"/>
      <c r="J239" s="244"/>
      <c r="K239" s="244"/>
      <c r="L239" s="244"/>
      <c r="M239" s="244"/>
      <c r="N239" s="244"/>
      <c r="O239" s="244"/>
      <c r="P239" s="244"/>
      <c r="Q239" s="244"/>
      <c r="R239" s="244"/>
      <c r="S239" s="244"/>
      <c r="T239" s="244"/>
      <c r="U239" s="244"/>
      <c r="V239" s="244"/>
      <c r="W239" s="244"/>
    </row>
    <row r="240" spans="7:23" s="245" customFormat="1" x14ac:dyDescent="0.2">
      <c r="G240" s="244"/>
      <c r="H240" s="244"/>
      <c r="I240" s="244"/>
      <c r="J240" s="244"/>
      <c r="K240" s="244"/>
      <c r="L240" s="244"/>
      <c r="M240" s="244"/>
      <c r="N240" s="244"/>
      <c r="O240" s="244"/>
      <c r="P240" s="244"/>
      <c r="Q240" s="244"/>
      <c r="R240" s="244"/>
      <c r="S240" s="244"/>
      <c r="T240" s="244"/>
      <c r="U240" s="244"/>
      <c r="V240" s="244"/>
      <c r="W240" s="244"/>
    </row>
    <row r="241" spans="7:23" s="245" customFormat="1" x14ac:dyDescent="0.2">
      <c r="G241" s="244"/>
      <c r="H241" s="244"/>
      <c r="I241" s="244"/>
      <c r="J241" s="244"/>
      <c r="K241" s="244"/>
      <c r="L241" s="244"/>
      <c r="M241" s="244"/>
      <c r="N241" s="244"/>
      <c r="O241" s="244"/>
      <c r="P241" s="244"/>
      <c r="Q241" s="244"/>
      <c r="R241" s="244"/>
      <c r="S241" s="244"/>
      <c r="T241" s="244"/>
      <c r="U241" s="244"/>
      <c r="V241" s="244"/>
      <c r="W241" s="244"/>
    </row>
    <row r="242" spans="7:23" s="245" customFormat="1" x14ac:dyDescent="0.2">
      <c r="G242" s="244"/>
      <c r="H242" s="244"/>
      <c r="I242" s="244"/>
      <c r="J242" s="244"/>
      <c r="K242" s="244"/>
      <c r="L242" s="244"/>
      <c r="M242" s="244"/>
      <c r="N242" s="244"/>
      <c r="O242" s="244"/>
      <c r="P242" s="244"/>
      <c r="Q242" s="244"/>
      <c r="R242" s="244"/>
      <c r="S242" s="244"/>
      <c r="T242" s="244"/>
      <c r="U242" s="244"/>
      <c r="V242" s="244"/>
      <c r="W242" s="244"/>
    </row>
    <row r="243" spans="7:23" s="245" customFormat="1" x14ac:dyDescent="0.2">
      <c r="G243" s="244"/>
      <c r="H243" s="244"/>
      <c r="I243" s="244"/>
      <c r="J243" s="244"/>
      <c r="K243" s="244"/>
      <c r="L243" s="244"/>
      <c r="M243" s="244"/>
      <c r="N243" s="244"/>
      <c r="O243" s="244"/>
      <c r="P243" s="244"/>
      <c r="Q243" s="244"/>
      <c r="R243" s="244"/>
      <c r="S243" s="244"/>
      <c r="T243" s="244"/>
      <c r="U243" s="244"/>
      <c r="V243" s="244"/>
      <c r="W243" s="244"/>
    </row>
    <row r="244" spans="7:23" s="245" customFormat="1" x14ac:dyDescent="0.2">
      <c r="G244" s="244"/>
      <c r="H244" s="244"/>
      <c r="I244" s="244"/>
      <c r="J244" s="244"/>
      <c r="K244" s="244"/>
      <c r="L244" s="244"/>
      <c r="M244" s="244"/>
      <c r="N244" s="244"/>
      <c r="O244" s="244"/>
      <c r="P244" s="244"/>
      <c r="Q244" s="244"/>
      <c r="R244" s="244"/>
      <c r="S244" s="244"/>
      <c r="T244" s="244"/>
      <c r="U244" s="244"/>
      <c r="V244" s="244"/>
      <c r="W244" s="244"/>
    </row>
    <row r="245" spans="7:23" s="245" customFormat="1" x14ac:dyDescent="0.2">
      <c r="G245" s="244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</row>
    <row r="246" spans="7:23" s="245" customFormat="1" x14ac:dyDescent="0.2">
      <c r="G246" s="244"/>
      <c r="H246" s="244"/>
      <c r="I246" s="244"/>
      <c r="J246" s="244"/>
      <c r="K246" s="244"/>
      <c r="L246" s="244"/>
      <c r="M246" s="244"/>
      <c r="N246" s="244"/>
      <c r="O246" s="244"/>
      <c r="P246" s="244"/>
      <c r="Q246" s="244"/>
      <c r="R246" s="244"/>
      <c r="S246" s="244"/>
      <c r="T246" s="244"/>
      <c r="U246" s="244"/>
      <c r="V246" s="244"/>
      <c r="W246" s="244"/>
    </row>
    <row r="247" spans="7:23" s="245" customFormat="1" x14ac:dyDescent="0.2">
      <c r="G247" s="244"/>
      <c r="H247" s="244"/>
      <c r="I247" s="244"/>
      <c r="J247" s="244"/>
      <c r="K247" s="244"/>
      <c r="L247" s="244"/>
      <c r="M247" s="244"/>
      <c r="N247" s="244"/>
      <c r="O247" s="244"/>
      <c r="P247" s="244"/>
      <c r="Q247" s="244"/>
      <c r="R247" s="244"/>
      <c r="S247" s="244"/>
      <c r="T247" s="244"/>
      <c r="U247" s="244"/>
      <c r="V247" s="244"/>
      <c r="W247" s="244"/>
    </row>
    <row r="248" spans="7:23" s="245" customFormat="1" x14ac:dyDescent="0.2">
      <c r="G248" s="244"/>
      <c r="H248" s="244"/>
      <c r="I248" s="244"/>
      <c r="J248" s="244"/>
      <c r="K248" s="244"/>
      <c r="L248" s="244"/>
      <c r="M248" s="244"/>
      <c r="N248" s="244"/>
      <c r="O248" s="244"/>
      <c r="P248" s="244"/>
      <c r="Q248" s="244"/>
      <c r="R248" s="244"/>
      <c r="S248" s="244"/>
      <c r="T248" s="244"/>
      <c r="U248" s="244"/>
      <c r="V248" s="244"/>
      <c r="W248" s="244"/>
    </row>
    <row r="249" spans="7:23" s="245" customFormat="1" x14ac:dyDescent="0.2">
      <c r="G249" s="244"/>
      <c r="H249" s="244"/>
      <c r="I249" s="244"/>
      <c r="J249" s="244"/>
      <c r="K249" s="244"/>
      <c r="L249" s="244"/>
      <c r="M249" s="244"/>
      <c r="N249" s="244"/>
      <c r="O249" s="244"/>
      <c r="P249" s="244"/>
      <c r="Q249" s="244"/>
      <c r="R249" s="244"/>
      <c r="S249" s="244"/>
      <c r="T249" s="244"/>
      <c r="U249" s="244"/>
      <c r="V249" s="244"/>
      <c r="W249" s="244"/>
    </row>
    <row r="250" spans="7:23" s="245" customFormat="1" x14ac:dyDescent="0.2">
      <c r="G250" s="244"/>
      <c r="H250" s="244"/>
      <c r="I250" s="244"/>
      <c r="J250" s="244"/>
      <c r="K250" s="244"/>
      <c r="L250" s="244"/>
      <c r="M250" s="244"/>
      <c r="N250" s="244"/>
      <c r="O250" s="244"/>
      <c r="P250" s="244"/>
      <c r="Q250" s="244"/>
      <c r="R250" s="244"/>
      <c r="S250" s="244"/>
      <c r="T250" s="244"/>
      <c r="U250" s="244"/>
      <c r="V250" s="244"/>
      <c r="W250" s="244"/>
    </row>
    <row r="251" spans="7:23" s="245" customFormat="1" x14ac:dyDescent="0.2">
      <c r="G251" s="244"/>
      <c r="H251" s="244"/>
      <c r="I251" s="244"/>
      <c r="J251" s="244"/>
      <c r="K251" s="244"/>
      <c r="L251" s="244"/>
      <c r="M251" s="244"/>
      <c r="N251" s="244"/>
      <c r="O251" s="244"/>
      <c r="P251" s="244"/>
      <c r="Q251" s="244"/>
      <c r="R251" s="244"/>
      <c r="S251" s="244"/>
      <c r="T251" s="244"/>
      <c r="U251" s="244"/>
      <c r="V251" s="244"/>
      <c r="W251" s="244"/>
    </row>
    <row r="252" spans="7:23" s="245" customFormat="1" x14ac:dyDescent="0.2">
      <c r="G252" s="244"/>
      <c r="H252" s="244"/>
      <c r="I252" s="244"/>
      <c r="J252" s="244"/>
      <c r="K252" s="244"/>
      <c r="L252" s="244"/>
      <c r="M252" s="244"/>
      <c r="N252" s="244"/>
      <c r="O252" s="244"/>
      <c r="P252" s="244"/>
      <c r="Q252" s="244"/>
      <c r="R252" s="244"/>
      <c r="S252" s="244"/>
      <c r="T252" s="244"/>
      <c r="U252" s="244"/>
      <c r="V252" s="244"/>
      <c r="W252" s="244"/>
    </row>
    <row r="253" spans="7:23" s="245" customFormat="1" x14ac:dyDescent="0.2">
      <c r="G253" s="244"/>
      <c r="H253" s="244"/>
      <c r="I253" s="244"/>
      <c r="J253" s="244"/>
      <c r="K253" s="244"/>
      <c r="L253" s="244"/>
      <c r="M253" s="244"/>
      <c r="N253" s="244"/>
      <c r="O253" s="244"/>
      <c r="P253" s="244"/>
      <c r="Q253" s="244"/>
      <c r="R253" s="244"/>
      <c r="S253" s="244"/>
      <c r="T253" s="244"/>
      <c r="U253" s="244"/>
      <c r="V253" s="244"/>
      <c r="W253" s="244"/>
    </row>
    <row r="254" spans="7:23" s="245" customFormat="1" x14ac:dyDescent="0.2">
      <c r="G254" s="244"/>
      <c r="H254" s="244"/>
      <c r="I254" s="244"/>
      <c r="J254" s="244"/>
      <c r="K254" s="244"/>
      <c r="L254" s="244"/>
      <c r="M254" s="244"/>
      <c r="N254" s="244"/>
      <c r="O254" s="244"/>
      <c r="P254" s="244"/>
      <c r="Q254" s="244"/>
      <c r="R254" s="244"/>
      <c r="S254" s="244"/>
      <c r="T254" s="244"/>
      <c r="U254" s="244"/>
      <c r="V254" s="244"/>
      <c r="W254" s="244"/>
    </row>
    <row r="255" spans="7:23" s="245" customFormat="1" x14ac:dyDescent="0.2">
      <c r="G255" s="244"/>
      <c r="H255" s="244"/>
      <c r="I255" s="244"/>
      <c r="J255" s="244"/>
      <c r="K255" s="244"/>
      <c r="L255" s="244"/>
      <c r="M255" s="244"/>
      <c r="N255" s="244"/>
      <c r="O255" s="244"/>
      <c r="P255" s="244"/>
      <c r="Q255" s="244"/>
      <c r="R255" s="244"/>
      <c r="S255" s="244"/>
      <c r="T255" s="244"/>
      <c r="U255" s="244"/>
      <c r="V255" s="244"/>
      <c r="W255" s="244"/>
    </row>
    <row r="256" spans="7:23" s="245" customFormat="1" x14ac:dyDescent="0.2">
      <c r="G256" s="244"/>
      <c r="H256" s="244"/>
      <c r="I256" s="244"/>
      <c r="J256" s="244"/>
      <c r="K256" s="244"/>
      <c r="L256" s="244"/>
      <c r="M256" s="244"/>
      <c r="N256" s="244"/>
      <c r="O256" s="244"/>
      <c r="P256" s="244"/>
      <c r="Q256" s="244"/>
      <c r="R256" s="244"/>
      <c r="S256" s="244"/>
      <c r="T256" s="244"/>
      <c r="U256" s="244"/>
      <c r="V256" s="244"/>
      <c r="W256" s="244"/>
    </row>
    <row r="257" spans="7:23" s="245" customFormat="1" x14ac:dyDescent="0.2">
      <c r="G257" s="244"/>
      <c r="H257" s="244"/>
      <c r="I257" s="244"/>
      <c r="J257" s="244"/>
      <c r="K257" s="244"/>
      <c r="L257" s="244"/>
      <c r="M257" s="244"/>
      <c r="N257" s="244"/>
      <c r="O257" s="244"/>
      <c r="P257" s="244"/>
      <c r="Q257" s="244"/>
      <c r="R257" s="244"/>
      <c r="S257" s="244"/>
      <c r="T257" s="244"/>
      <c r="U257" s="244"/>
      <c r="V257" s="244"/>
      <c r="W257" s="244"/>
    </row>
    <row r="258" spans="7:23" s="245" customFormat="1" x14ac:dyDescent="0.2">
      <c r="G258" s="244"/>
      <c r="H258" s="244"/>
      <c r="I258" s="244"/>
      <c r="J258" s="244"/>
      <c r="K258" s="244"/>
      <c r="L258" s="244"/>
      <c r="M258" s="244"/>
      <c r="N258" s="244"/>
      <c r="O258" s="244"/>
      <c r="P258" s="244"/>
      <c r="Q258" s="244"/>
      <c r="R258" s="244"/>
      <c r="S258" s="244"/>
      <c r="T258" s="244"/>
      <c r="U258" s="244"/>
      <c r="V258" s="244"/>
      <c r="W258" s="244"/>
    </row>
    <row r="259" spans="7:23" s="245" customFormat="1" x14ac:dyDescent="0.2">
      <c r="G259" s="244"/>
      <c r="H259" s="244"/>
      <c r="I259" s="244"/>
      <c r="J259" s="244"/>
      <c r="K259" s="244"/>
      <c r="L259" s="244"/>
      <c r="M259" s="244"/>
      <c r="N259" s="244"/>
      <c r="O259" s="244"/>
      <c r="P259" s="244"/>
      <c r="Q259" s="244"/>
      <c r="R259" s="244"/>
      <c r="S259" s="244"/>
      <c r="T259" s="244"/>
      <c r="U259" s="244"/>
      <c r="V259" s="244"/>
      <c r="W259" s="244"/>
    </row>
    <row r="260" spans="7:23" s="245" customFormat="1" x14ac:dyDescent="0.2">
      <c r="G260" s="244"/>
      <c r="H260" s="244"/>
      <c r="I260" s="244"/>
      <c r="J260" s="244"/>
      <c r="K260" s="244"/>
      <c r="L260" s="244"/>
      <c r="M260" s="244"/>
      <c r="N260" s="244"/>
      <c r="O260" s="244"/>
      <c r="P260" s="244"/>
      <c r="Q260" s="244"/>
      <c r="R260" s="244"/>
      <c r="S260" s="244"/>
      <c r="T260" s="244"/>
      <c r="U260" s="244"/>
      <c r="V260" s="244"/>
      <c r="W260" s="244"/>
    </row>
    <row r="261" spans="7:23" s="245" customFormat="1" x14ac:dyDescent="0.2">
      <c r="G261" s="244"/>
      <c r="H261" s="244"/>
      <c r="I261" s="244"/>
      <c r="J261" s="244"/>
      <c r="K261" s="244"/>
      <c r="L261" s="244"/>
      <c r="M261" s="244"/>
      <c r="N261" s="244"/>
      <c r="O261" s="244"/>
      <c r="P261" s="244"/>
      <c r="Q261" s="244"/>
      <c r="R261" s="244"/>
      <c r="S261" s="244"/>
      <c r="T261" s="244"/>
      <c r="U261" s="244"/>
      <c r="V261" s="244"/>
      <c r="W261" s="244"/>
    </row>
    <row r="262" spans="7:23" s="245" customFormat="1" x14ac:dyDescent="0.2">
      <c r="G262" s="244"/>
      <c r="H262" s="244"/>
      <c r="I262" s="244"/>
      <c r="J262" s="244"/>
      <c r="K262" s="244"/>
      <c r="L262" s="244"/>
      <c r="M262" s="244"/>
      <c r="N262" s="244"/>
      <c r="O262" s="244"/>
      <c r="P262" s="244"/>
      <c r="Q262" s="244"/>
      <c r="R262" s="244"/>
      <c r="S262" s="244"/>
      <c r="T262" s="244"/>
      <c r="U262" s="244"/>
      <c r="V262" s="244"/>
      <c r="W262" s="244"/>
    </row>
    <row r="263" spans="7:23" s="245" customFormat="1" x14ac:dyDescent="0.2">
      <c r="G263" s="244"/>
      <c r="H263" s="244"/>
      <c r="I263" s="244"/>
      <c r="J263" s="244"/>
      <c r="K263" s="244"/>
      <c r="L263" s="244"/>
      <c r="M263" s="244"/>
      <c r="N263" s="244"/>
      <c r="O263" s="244"/>
      <c r="P263" s="244"/>
      <c r="Q263" s="244"/>
      <c r="R263" s="244"/>
      <c r="S263" s="244"/>
      <c r="T263" s="244"/>
      <c r="U263" s="244"/>
      <c r="V263" s="244"/>
      <c r="W263" s="244"/>
    </row>
    <row r="264" spans="7:23" s="245" customFormat="1" x14ac:dyDescent="0.2">
      <c r="G264" s="244"/>
      <c r="H264" s="244"/>
      <c r="I264" s="244"/>
      <c r="J264" s="244"/>
      <c r="K264" s="244"/>
      <c r="L264" s="244"/>
      <c r="M264" s="244"/>
      <c r="N264" s="244"/>
      <c r="O264" s="244"/>
      <c r="P264" s="244"/>
      <c r="Q264" s="244"/>
      <c r="R264" s="244"/>
      <c r="S264" s="244"/>
      <c r="T264" s="244"/>
      <c r="U264" s="244"/>
      <c r="V264" s="244"/>
      <c r="W264" s="244"/>
    </row>
    <row r="265" spans="7:23" s="245" customFormat="1" x14ac:dyDescent="0.2">
      <c r="G265" s="244"/>
      <c r="H265" s="244"/>
      <c r="I265" s="244"/>
      <c r="J265" s="244"/>
      <c r="K265" s="244"/>
      <c r="L265" s="244"/>
      <c r="M265" s="244"/>
      <c r="N265" s="244"/>
      <c r="O265" s="244"/>
      <c r="P265" s="244"/>
      <c r="Q265" s="244"/>
      <c r="R265" s="244"/>
      <c r="S265" s="244"/>
      <c r="T265" s="244"/>
      <c r="U265" s="244"/>
      <c r="V265" s="244"/>
      <c r="W265" s="244"/>
    </row>
    <row r="266" spans="7:23" s="245" customFormat="1" x14ac:dyDescent="0.2">
      <c r="G266" s="244"/>
      <c r="H266" s="244"/>
      <c r="I266" s="244"/>
      <c r="J266" s="244"/>
      <c r="K266" s="244"/>
      <c r="L266" s="244"/>
      <c r="M266" s="244"/>
      <c r="N266" s="244"/>
      <c r="O266" s="244"/>
      <c r="P266" s="244"/>
      <c r="Q266" s="244"/>
      <c r="R266" s="244"/>
      <c r="S266" s="244"/>
      <c r="T266" s="244"/>
      <c r="U266" s="244"/>
      <c r="V266" s="244"/>
      <c r="W266" s="244"/>
    </row>
    <row r="267" spans="7:23" s="245" customFormat="1" x14ac:dyDescent="0.2">
      <c r="G267" s="244"/>
      <c r="H267" s="244"/>
      <c r="I267" s="244"/>
      <c r="J267" s="244"/>
      <c r="K267" s="244"/>
      <c r="L267" s="244"/>
      <c r="M267" s="244"/>
      <c r="N267" s="244"/>
      <c r="O267" s="244"/>
      <c r="P267" s="244"/>
      <c r="Q267" s="244"/>
      <c r="R267" s="244"/>
      <c r="S267" s="244"/>
      <c r="T267" s="244"/>
      <c r="U267" s="244"/>
      <c r="V267" s="244"/>
      <c r="W267" s="244"/>
    </row>
    <row r="268" spans="7:23" s="245" customFormat="1" x14ac:dyDescent="0.2">
      <c r="G268" s="244"/>
      <c r="H268" s="244"/>
      <c r="I268" s="244"/>
      <c r="J268" s="244"/>
      <c r="K268" s="244"/>
      <c r="L268" s="244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</row>
    <row r="269" spans="7:23" s="245" customFormat="1" x14ac:dyDescent="0.2">
      <c r="G269" s="244"/>
      <c r="H269" s="244"/>
      <c r="I269" s="244"/>
      <c r="J269" s="244"/>
      <c r="K269" s="244"/>
      <c r="L269" s="24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</row>
    <row r="270" spans="7:23" s="245" customFormat="1" x14ac:dyDescent="0.2">
      <c r="G270" s="244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</row>
    <row r="271" spans="7:23" s="245" customFormat="1" x14ac:dyDescent="0.2">
      <c r="G271" s="244"/>
      <c r="H271" s="244"/>
      <c r="I271" s="244"/>
      <c r="J271" s="244"/>
      <c r="K271" s="244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</row>
    <row r="272" spans="7:23" s="245" customFormat="1" x14ac:dyDescent="0.2">
      <c r="G272" s="244"/>
      <c r="H272" s="244"/>
      <c r="I272" s="244"/>
      <c r="J272" s="244"/>
      <c r="K272" s="244"/>
      <c r="L272" s="244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</row>
    <row r="273" spans="7:23" s="245" customFormat="1" x14ac:dyDescent="0.2">
      <c r="G273" s="244"/>
      <c r="H273" s="244"/>
      <c r="I273" s="244"/>
      <c r="J273" s="244"/>
      <c r="K273" s="244"/>
      <c r="L273" s="244"/>
      <c r="M273" s="244"/>
      <c r="N273" s="244"/>
      <c r="O273" s="244"/>
      <c r="P273" s="244"/>
      <c r="Q273" s="244"/>
      <c r="R273" s="244"/>
      <c r="S273" s="244"/>
      <c r="T273" s="244"/>
      <c r="U273" s="244"/>
      <c r="V273" s="244"/>
      <c r="W273" s="244"/>
    </row>
    <row r="274" spans="7:23" s="245" customFormat="1" x14ac:dyDescent="0.2">
      <c r="G274" s="244"/>
      <c r="H274" s="244"/>
      <c r="I274" s="244"/>
      <c r="J274" s="244"/>
      <c r="K274" s="244"/>
      <c r="L274" s="244"/>
      <c r="M274" s="244"/>
      <c r="N274" s="244"/>
      <c r="O274" s="244"/>
      <c r="P274" s="244"/>
      <c r="Q274" s="244"/>
      <c r="R274" s="244"/>
      <c r="S274" s="244"/>
      <c r="T274" s="244"/>
      <c r="U274" s="244"/>
      <c r="V274" s="244"/>
      <c r="W274" s="244"/>
    </row>
    <row r="275" spans="7:23" s="245" customFormat="1" x14ac:dyDescent="0.2">
      <c r="G275" s="244"/>
      <c r="H275" s="244"/>
      <c r="I275" s="244"/>
      <c r="J275" s="244"/>
      <c r="K275" s="244"/>
      <c r="L275" s="244"/>
      <c r="M275" s="244"/>
      <c r="N275" s="244"/>
      <c r="O275" s="244"/>
      <c r="P275" s="244"/>
      <c r="Q275" s="244"/>
      <c r="R275" s="244"/>
      <c r="S275" s="244"/>
      <c r="T275" s="244"/>
      <c r="U275" s="244"/>
      <c r="V275" s="244"/>
      <c r="W275" s="244"/>
    </row>
    <row r="276" spans="7:23" s="245" customFormat="1" x14ac:dyDescent="0.2">
      <c r="G276" s="244"/>
      <c r="H276" s="244"/>
      <c r="I276" s="244"/>
      <c r="J276" s="244"/>
      <c r="K276" s="244"/>
      <c r="L276" s="244"/>
      <c r="M276" s="244"/>
      <c r="N276" s="244"/>
      <c r="O276" s="244"/>
      <c r="P276" s="244"/>
      <c r="Q276" s="244"/>
      <c r="R276" s="244"/>
      <c r="S276" s="244"/>
      <c r="T276" s="244"/>
      <c r="U276" s="244"/>
      <c r="V276" s="244"/>
      <c r="W276" s="244"/>
    </row>
    <row r="277" spans="7:23" s="245" customFormat="1" x14ac:dyDescent="0.2">
      <c r="G277" s="244"/>
      <c r="H277" s="244"/>
      <c r="I277" s="244"/>
      <c r="J277" s="244"/>
      <c r="K277" s="244"/>
      <c r="L277" s="244"/>
      <c r="M277" s="244"/>
      <c r="N277" s="244"/>
      <c r="O277" s="244"/>
      <c r="P277" s="244"/>
      <c r="Q277" s="244"/>
      <c r="R277" s="244"/>
      <c r="S277" s="244"/>
      <c r="T277" s="244"/>
      <c r="U277" s="244"/>
      <c r="V277" s="244"/>
      <c r="W277" s="244"/>
    </row>
    <row r="278" spans="7:23" s="245" customFormat="1" x14ac:dyDescent="0.2">
      <c r="G278" s="244"/>
      <c r="H278" s="244"/>
      <c r="I278" s="244"/>
      <c r="J278" s="244"/>
      <c r="K278" s="244"/>
      <c r="L278" s="244"/>
      <c r="M278" s="244"/>
      <c r="N278" s="244"/>
      <c r="O278" s="244"/>
      <c r="P278" s="244"/>
      <c r="Q278" s="244"/>
      <c r="R278" s="244"/>
      <c r="S278" s="244"/>
      <c r="T278" s="244"/>
      <c r="U278" s="244"/>
      <c r="V278" s="244"/>
      <c r="W278" s="244"/>
    </row>
    <row r="279" spans="7:23" s="245" customFormat="1" x14ac:dyDescent="0.2">
      <c r="G279" s="244"/>
      <c r="H279" s="244"/>
      <c r="I279" s="244"/>
      <c r="J279" s="244"/>
      <c r="K279" s="244"/>
      <c r="L279" s="244"/>
      <c r="M279" s="244"/>
      <c r="N279" s="244"/>
      <c r="O279" s="244"/>
      <c r="P279" s="244"/>
      <c r="Q279" s="244"/>
      <c r="R279" s="244"/>
      <c r="S279" s="244"/>
      <c r="T279" s="244"/>
      <c r="U279" s="244"/>
      <c r="V279" s="244"/>
      <c r="W279" s="244"/>
    </row>
    <row r="280" spans="7:23" s="245" customFormat="1" x14ac:dyDescent="0.2">
      <c r="G280" s="244"/>
      <c r="H280" s="244"/>
      <c r="I280" s="244"/>
      <c r="J280" s="244"/>
      <c r="K280" s="244"/>
      <c r="L280" s="244"/>
      <c r="M280" s="244"/>
      <c r="N280" s="244"/>
      <c r="O280" s="244"/>
      <c r="P280" s="244"/>
      <c r="Q280" s="244"/>
      <c r="R280" s="244"/>
      <c r="S280" s="244"/>
      <c r="T280" s="244"/>
      <c r="U280" s="244"/>
      <c r="V280" s="244"/>
      <c r="W280" s="244"/>
    </row>
    <row r="281" spans="7:23" s="245" customFormat="1" x14ac:dyDescent="0.2">
      <c r="G281" s="244"/>
      <c r="H281" s="244"/>
      <c r="I281" s="244"/>
      <c r="J281" s="244"/>
      <c r="K281" s="244"/>
      <c r="L281" s="244"/>
      <c r="M281" s="244"/>
      <c r="N281" s="244"/>
      <c r="O281" s="244"/>
      <c r="P281" s="244"/>
      <c r="Q281" s="244"/>
      <c r="R281" s="244"/>
      <c r="S281" s="244"/>
      <c r="T281" s="244"/>
      <c r="U281" s="244"/>
      <c r="V281" s="244"/>
      <c r="W281" s="244"/>
    </row>
    <row r="282" spans="7:23" s="247" customFormat="1" x14ac:dyDescent="0.2">
      <c r="G282" s="246"/>
      <c r="H282" s="246"/>
      <c r="I282" s="246"/>
      <c r="J282" s="246"/>
      <c r="K282" s="246"/>
      <c r="L282" s="246"/>
      <c r="M282" s="246"/>
      <c r="N282" s="246"/>
      <c r="O282" s="246"/>
      <c r="P282" s="246"/>
      <c r="Q282" s="246"/>
      <c r="R282" s="246"/>
      <c r="S282" s="246"/>
      <c r="T282" s="246"/>
      <c r="U282" s="246"/>
      <c r="V282" s="246"/>
      <c r="W282" s="246"/>
    </row>
    <row r="283" spans="7:23" s="247" customFormat="1" x14ac:dyDescent="0.2">
      <c r="G283" s="246"/>
      <c r="H283" s="246"/>
      <c r="I283" s="246"/>
      <c r="J283" s="246"/>
      <c r="K283" s="246"/>
      <c r="L283" s="246"/>
      <c r="M283" s="246"/>
      <c r="N283" s="246"/>
      <c r="O283" s="246"/>
      <c r="P283" s="246"/>
      <c r="Q283" s="246"/>
      <c r="R283" s="246"/>
      <c r="S283" s="246"/>
      <c r="T283" s="246"/>
      <c r="U283" s="246"/>
      <c r="V283" s="246"/>
      <c r="W283" s="246"/>
    </row>
    <row r="284" spans="7:23" s="247" customFormat="1" x14ac:dyDescent="0.2">
      <c r="G284" s="246"/>
      <c r="H284" s="246"/>
      <c r="I284" s="246"/>
      <c r="J284" s="246"/>
      <c r="K284" s="246"/>
      <c r="L284" s="246"/>
      <c r="M284" s="246"/>
      <c r="N284" s="246"/>
      <c r="O284" s="246"/>
      <c r="P284" s="246"/>
      <c r="Q284" s="246"/>
      <c r="R284" s="246"/>
      <c r="S284" s="246"/>
      <c r="T284" s="246"/>
      <c r="U284" s="246"/>
      <c r="V284" s="246"/>
      <c r="W284" s="246"/>
    </row>
    <row r="285" spans="7:23" s="247" customFormat="1" x14ac:dyDescent="0.2">
      <c r="G285" s="246"/>
      <c r="H285" s="246"/>
      <c r="I285" s="246"/>
      <c r="J285" s="246"/>
      <c r="K285" s="246"/>
      <c r="L285" s="246"/>
      <c r="M285" s="246"/>
      <c r="N285" s="246"/>
      <c r="O285" s="246"/>
      <c r="P285" s="246"/>
      <c r="Q285" s="246"/>
      <c r="R285" s="246"/>
      <c r="S285" s="246"/>
      <c r="T285" s="246"/>
      <c r="U285" s="246"/>
      <c r="V285" s="246"/>
      <c r="W285" s="246"/>
    </row>
    <row r="286" spans="7:23" s="247" customFormat="1" x14ac:dyDescent="0.2">
      <c r="G286" s="246"/>
      <c r="H286" s="246"/>
      <c r="I286" s="246"/>
      <c r="J286" s="246"/>
      <c r="K286" s="246"/>
      <c r="L286" s="246"/>
      <c r="M286" s="246"/>
      <c r="N286" s="246"/>
      <c r="O286" s="246"/>
      <c r="P286" s="246"/>
      <c r="Q286" s="246"/>
      <c r="R286" s="246"/>
      <c r="S286" s="246"/>
      <c r="T286" s="246"/>
      <c r="U286" s="246"/>
      <c r="V286" s="246"/>
      <c r="W286" s="246"/>
    </row>
    <row r="287" spans="7:23" s="247" customFormat="1" x14ac:dyDescent="0.2">
      <c r="G287" s="246"/>
      <c r="H287" s="246"/>
      <c r="I287" s="246"/>
      <c r="J287" s="246"/>
      <c r="K287" s="246"/>
      <c r="L287" s="246"/>
      <c r="M287" s="246"/>
      <c r="N287" s="246"/>
      <c r="O287" s="246"/>
      <c r="P287" s="246"/>
      <c r="Q287" s="246"/>
      <c r="R287" s="246"/>
      <c r="S287" s="246"/>
      <c r="T287" s="246"/>
      <c r="U287" s="246"/>
      <c r="V287" s="246"/>
      <c r="W287" s="246"/>
    </row>
    <row r="288" spans="7:23" s="247" customFormat="1" x14ac:dyDescent="0.2">
      <c r="G288" s="246"/>
      <c r="H288" s="246"/>
      <c r="I288" s="246"/>
      <c r="J288" s="246"/>
      <c r="K288" s="246"/>
      <c r="L288" s="246"/>
      <c r="M288" s="246"/>
      <c r="N288" s="246"/>
      <c r="O288" s="246"/>
      <c r="P288" s="246"/>
      <c r="Q288" s="246"/>
      <c r="R288" s="246"/>
      <c r="S288" s="246"/>
      <c r="T288" s="246"/>
      <c r="U288" s="246"/>
      <c r="V288" s="246"/>
      <c r="W288" s="246"/>
    </row>
    <row r="289" spans="7:23" s="247" customFormat="1" x14ac:dyDescent="0.2">
      <c r="G289" s="246"/>
      <c r="H289" s="246"/>
      <c r="I289" s="246"/>
      <c r="J289" s="246"/>
      <c r="K289" s="246"/>
      <c r="L289" s="246"/>
      <c r="M289" s="246"/>
      <c r="N289" s="246"/>
      <c r="O289" s="246"/>
      <c r="P289" s="246"/>
      <c r="Q289" s="246"/>
      <c r="R289" s="246"/>
      <c r="S289" s="246"/>
      <c r="T289" s="246"/>
      <c r="U289" s="246"/>
      <c r="V289" s="246"/>
      <c r="W289" s="246"/>
    </row>
    <row r="290" spans="7:23" s="247" customFormat="1" x14ac:dyDescent="0.2">
      <c r="G290" s="246"/>
      <c r="H290" s="246"/>
      <c r="I290" s="246"/>
      <c r="J290" s="246"/>
      <c r="K290" s="246"/>
      <c r="L290" s="246"/>
      <c r="M290" s="246"/>
      <c r="N290" s="246"/>
      <c r="O290" s="246"/>
      <c r="P290" s="246"/>
      <c r="Q290" s="246"/>
      <c r="R290" s="246"/>
      <c r="S290" s="246"/>
      <c r="T290" s="246"/>
      <c r="U290" s="246"/>
      <c r="V290" s="246"/>
      <c r="W290" s="246"/>
    </row>
    <row r="291" spans="7:23" s="247" customFormat="1" x14ac:dyDescent="0.2">
      <c r="G291" s="246"/>
      <c r="H291" s="246"/>
      <c r="I291" s="246"/>
      <c r="J291" s="246"/>
      <c r="K291" s="246"/>
      <c r="L291" s="246"/>
      <c r="M291" s="246"/>
      <c r="N291" s="246"/>
      <c r="O291" s="246"/>
      <c r="P291" s="246"/>
      <c r="Q291" s="246"/>
      <c r="R291" s="246"/>
      <c r="S291" s="246"/>
      <c r="T291" s="246"/>
      <c r="U291" s="246"/>
      <c r="V291" s="246"/>
      <c r="W291" s="246"/>
    </row>
    <row r="292" spans="7:23" s="247" customFormat="1" x14ac:dyDescent="0.2">
      <c r="G292" s="246"/>
      <c r="H292" s="246"/>
      <c r="I292" s="246"/>
      <c r="J292" s="246"/>
      <c r="K292" s="246"/>
      <c r="L292" s="246"/>
      <c r="M292" s="246"/>
      <c r="N292" s="246"/>
      <c r="O292" s="246"/>
      <c r="P292" s="246"/>
      <c r="Q292" s="246"/>
      <c r="R292" s="246"/>
      <c r="S292" s="246"/>
      <c r="T292" s="246"/>
      <c r="U292" s="246"/>
      <c r="V292" s="246"/>
      <c r="W292" s="246"/>
    </row>
    <row r="293" spans="7:23" s="247" customFormat="1" x14ac:dyDescent="0.2">
      <c r="G293" s="246"/>
      <c r="H293" s="246"/>
      <c r="I293" s="246"/>
      <c r="J293" s="246"/>
      <c r="K293" s="246"/>
      <c r="L293" s="246"/>
      <c r="M293" s="246"/>
      <c r="N293" s="246"/>
      <c r="O293" s="246"/>
      <c r="P293" s="246"/>
      <c r="Q293" s="246"/>
      <c r="R293" s="246"/>
      <c r="S293" s="246"/>
      <c r="T293" s="246"/>
      <c r="U293" s="246"/>
      <c r="V293" s="246"/>
      <c r="W293" s="246"/>
    </row>
    <row r="294" spans="7:23" s="247" customFormat="1" x14ac:dyDescent="0.2">
      <c r="G294" s="246"/>
      <c r="H294" s="246"/>
      <c r="I294" s="246"/>
      <c r="J294" s="246"/>
      <c r="K294" s="246"/>
      <c r="L294" s="246"/>
      <c r="M294" s="246"/>
      <c r="N294" s="246"/>
      <c r="O294" s="246"/>
      <c r="P294" s="246"/>
      <c r="Q294" s="246"/>
      <c r="R294" s="246"/>
      <c r="S294" s="246"/>
      <c r="T294" s="246"/>
      <c r="U294" s="246"/>
      <c r="V294" s="246"/>
      <c r="W294" s="246"/>
    </row>
    <row r="295" spans="7:23" s="247" customFormat="1" x14ac:dyDescent="0.2"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  <c r="Q295" s="246"/>
      <c r="R295" s="246"/>
      <c r="S295" s="246"/>
      <c r="T295" s="246"/>
      <c r="U295" s="246"/>
      <c r="V295" s="246"/>
      <c r="W295" s="246"/>
    </row>
    <row r="296" spans="7:23" s="247" customFormat="1" x14ac:dyDescent="0.2">
      <c r="G296" s="246"/>
      <c r="H296" s="246"/>
      <c r="I296" s="246"/>
      <c r="J296" s="246"/>
      <c r="K296" s="246"/>
      <c r="L296" s="246"/>
      <c r="M296" s="246"/>
      <c r="N296" s="246"/>
      <c r="O296" s="246"/>
      <c r="P296" s="246"/>
      <c r="Q296" s="246"/>
      <c r="R296" s="246"/>
      <c r="S296" s="246"/>
      <c r="T296" s="246"/>
      <c r="U296" s="246"/>
      <c r="V296" s="246"/>
      <c r="W296" s="246"/>
    </row>
    <row r="297" spans="7:23" s="247" customFormat="1" x14ac:dyDescent="0.2">
      <c r="G297" s="246"/>
      <c r="H297" s="246"/>
      <c r="I297" s="246"/>
      <c r="J297" s="246"/>
      <c r="K297" s="246"/>
      <c r="L297" s="246"/>
      <c r="M297" s="246"/>
      <c r="N297" s="246"/>
      <c r="O297" s="246"/>
      <c r="P297" s="246"/>
      <c r="Q297" s="246"/>
      <c r="R297" s="246"/>
      <c r="S297" s="246"/>
      <c r="T297" s="246"/>
      <c r="U297" s="246"/>
      <c r="V297" s="246"/>
      <c r="W297" s="246"/>
    </row>
    <row r="298" spans="7:23" s="247" customFormat="1" x14ac:dyDescent="0.2">
      <c r="G298" s="246"/>
      <c r="H298" s="246"/>
      <c r="I298" s="246"/>
      <c r="J298" s="246"/>
      <c r="K298" s="246"/>
      <c r="L298" s="246"/>
      <c r="M298" s="246"/>
      <c r="N298" s="246"/>
      <c r="O298" s="246"/>
      <c r="P298" s="246"/>
      <c r="Q298" s="246"/>
      <c r="R298" s="246"/>
      <c r="S298" s="246"/>
      <c r="T298" s="246"/>
      <c r="U298" s="246"/>
      <c r="V298" s="246"/>
      <c r="W298" s="246"/>
    </row>
    <row r="299" spans="7:23" s="247" customFormat="1" x14ac:dyDescent="0.2">
      <c r="G299" s="246"/>
      <c r="H299" s="246"/>
      <c r="I299" s="246"/>
      <c r="J299" s="246"/>
      <c r="K299" s="246"/>
      <c r="L299" s="246"/>
      <c r="M299" s="246"/>
      <c r="N299" s="246"/>
      <c r="O299" s="246"/>
      <c r="P299" s="246"/>
      <c r="Q299" s="246"/>
      <c r="R299" s="246"/>
      <c r="S299" s="246"/>
      <c r="T299" s="246"/>
      <c r="U299" s="246"/>
      <c r="V299" s="246"/>
      <c r="W299" s="246"/>
    </row>
    <row r="300" spans="7:23" s="247" customFormat="1" x14ac:dyDescent="0.2"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  <c r="Q300" s="246"/>
      <c r="R300" s="246"/>
      <c r="S300" s="246"/>
      <c r="T300" s="246"/>
      <c r="U300" s="246"/>
      <c r="V300" s="246"/>
      <c r="W300" s="246"/>
    </row>
    <row r="301" spans="7:23" s="247" customFormat="1" x14ac:dyDescent="0.2"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6"/>
      <c r="R301" s="246"/>
      <c r="S301" s="246"/>
      <c r="T301" s="246"/>
      <c r="U301" s="246"/>
      <c r="V301" s="246"/>
      <c r="W301" s="246"/>
    </row>
    <row r="302" spans="7:23" s="247" customFormat="1" x14ac:dyDescent="0.2"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6"/>
      <c r="R302" s="246"/>
      <c r="S302" s="246"/>
      <c r="T302" s="246"/>
      <c r="U302" s="246"/>
      <c r="V302" s="246"/>
      <c r="W302" s="246"/>
    </row>
    <row r="303" spans="7:23" s="247" customFormat="1" x14ac:dyDescent="0.2"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6"/>
      <c r="R303" s="246"/>
      <c r="S303" s="246"/>
      <c r="T303" s="246"/>
      <c r="U303" s="246"/>
      <c r="V303" s="246"/>
      <c r="W303" s="246"/>
    </row>
    <row r="304" spans="7:23" s="247" customFormat="1" x14ac:dyDescent="0.2"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  <c r="Q304" s="246"/>
      <c r="R304" s="246"/>
      <c r="S304" s="246"/>
      <c r="T304" s="246"/>
      <c r="U304" s="246"/>
      <c r="V304" s="246"/>
      <c r="W304" s="246"/>
    </row>
    <row r="305" spans="7:23" s="247" customFormat="1" x14ac:dyDescent="0.2">
      <c r="G305" s="246"/>
      <c r="H305" s="246"/>
      <c r="I305" s="246"/>
      <c r="J305" s="246"/>
      <c r="K305" s="246"/>
      <c r="L305" s="246"/>
      <c r="M305" s="246"/>
      <c r="N305" s="246"/>
      <c r="O305" s="246"/>
      <c r="P305" s="246"/>
      <c r="Q305" s="246"/>
      <c r="R305" s="246"/>
      <c r="S305" s="246"/>
      <c r="T305" s="246"/>
      <c r="U305" s="246"/>
      <c r="V305" s="246"/>
      <c r="W305" s="246"/>
    </row>
    <row r="306" spans="7:23" s="247" customFormat="1" x14ac:dyDescent="0.2">
      <c r="G306" s="246"/>
      <c r="H306" s="246"/>
      <c r="I306" s="246"/>
      <c r="J306" s="246"/>
      <c r="K306" s="246"/>
      <c r="L306" s="246"/>
      <c r="M306" s="246"/>
      <c r="N306" s="246"/>
      <c r="O306" s="246"/>
      <c r="P306" s="246"/>
      <c r="Q306" s="246"/>
      <c r="R306" s="246"/>
      <c r="S306" s="246"/>
      <c r="T306" s="246"/>
      <c r="U306" s="246"/>
      <c r="V306" s="246"/>
      <c r="W306" s="246"/>
    </row>
    <row r="307" spans="7:23" s="247" customFormat="1" x14ac:dyDescent="0.2">
      <c r="G307" s="246"/>
      <c r="H307" s="246"/>
      <c r="I307" s="246"/>
      <c r="J307" s="246"/>
      <c r="K307" s="246"/>
      <c r="L307" s="246"/>
      <c r="M307" s="246"/>
      <c r="N307" s="246"/>
      <c r="O307" s="246"/>
      <c r="P307" s="246"/>
      <c r="Q307" s="246"/>
      <c r="R307" s="246"/>
      <c r="S307" s="246"/>
      <c r="T307" s="246"/>
      <c r="U307" s="246"/>
      <c r="V307" s="246"/>
      <c r="W307" s="246"/>
    </row>
    <row r="308" spans="7:23" s="247" customFormat="1" x14ac:dyDescent="0.2">
      <c r="G308" s="246"/>
      <c r="H308" s="246"/>
      <c r="I308" s="246"/>
      <c r="J308" s="246"/>
      <c r="K308" s="246"/>
      <c r="L308" s="246"/>
      <c r="M308" s="246"/>
      <c r="N308" s="246"/>
      <c r="O308" s="246"/>
      <c r="P308" s="246"/>
      <c r="Q308" s="246"/>
      <c r="R308" s="246"/>
      <c r="S308" s="246"/>
      <c r="T308" s="246"/>
      <c r="U308" s="246"/>
      <c r="V308" s="246"/>
      <c r="W308" s="246"/>
    </row>
    <row r="309" spans="7:23" s="247" customFormat="1" x14ac:dyDescent="0.2">
      <c r="G309" s="246"/>
      <c r="H309" s="246"/>
      <c r="I309" s="246"/>
      <c r="J309" s="246"/>
      <c r="K309" s="246"/>
      <c r="L309" s="246"/>
      <c r="M309" s="246"/>
      <c r="N309" s="246"/>
      <c r="O309" s="246"/>
      <c r="P309" s="246"/>
      <c r="Q309" s="246"/>
      <c r="R309" s="246"/>
      <c r="S309" s="246"/>
      <c r="T309" s="246"/>
      <c r="U309" s="246"/>
      <c r="V309" s="246"/>
      <c r="W309" s="246"/>
    </row>
    <row r="310" spans="7:23" s="247" customFormat="1" x14ac:dyDescent="0.2">
      <c r="G310" s="246"/>
      <c r="H310" s="246"/>
      <c r="I310" s="246"/>
      <c r="J310" s="246"/>
      <c r="K310" s="246"/>
      <c r="L310" s="246"/>
      <c r="M310" s="246"/>
      <c r="N310" s="246"/>
      <c r="O310" s="246"/>
      <c r="P310" s="246"/>
      <c r="Q310" s="246"/>
      <c r="R310" s="246"/>
      <c r="S310" s="246"/>
      <c r="T310" s="246"/>
      <c r="U310" s="246"/>
      <c r="V310" s="246"/>
      <c r="W310" s="246"/>
    </row>
    <row r="311" spans="7:23" s="247" customFormat="1" x14ac:dyDescent="0.2">
      <c r="G311" s="246"/>
      <c r="H311" s="246"/>
      <c r="I311" s="246"/>
      <c r="J311" s="246"/>
      <c r="K311" s="246"/>
      <c r="L311" s="246"/>
      <c r="M311" s="246"/>
      <c r="N311" s="246"/>
      <c r="O311" s="246"/>
      <c r="P311" s="246"/>
      <c r="Q311" s="246"/>
      <c r="R311" s="246"/>
      <c r="S311" s="246"/>
      <c r="T311" s="246"/>
      <c r="U311" s="246"/>
      <c r="V311" s="246"/>
      <c r="W311" s="246"/>
    </row>
    <row r="312" spans="7:23" s="247" customFormat="1" x14ac:dyDescent="0.2">
      <c r="G312" s="246"/>
      <c r="H312" s="246"/>
      <c r="I312" s="246"/>
      <c r="J312" s="246"/>
      <c r="K312" s="246"/>
      <c r="L312" s="246"/>
      <c r="M312" s="246"/>
      <c r="N312" s="246"/>
      <c r="O312" s="246"/>
      <c r="P312" s="246"/>
      <c r="Q312" s="246"/>
      <c r="R312" s="246"/>
      <c r="S312" s="246"/>
      <c r="T312" s="246"/>
      <c r="U312" s="246"/>
      <c r="V312" s="246"/>
      <c r="W312" s="246"/>
    </row>
    <row r="313" spans="7:23" s="247" customFormat="1" x14ac:dyDescent="0.2">
      <c r="G313" s="246"/>
      <c r="H313" s="246"/>
      <c r="I313" s="246"/>
      <c r="J313" s="246"/>
      <c r="K313" s="246"/>
      <c r="L313" s="246"/>
      <c r="M313" s="246"/>
      <c r="N313" s="246"/>
      <c r="O313" s="246"/>
      <c r="P313" s="246"/>
      <c r="Q313" s="246"/>
      <c r="R313" s="246"/>
      <c r="S313" s="246"/>
      <c r="T313" s="246"/>
      <c r="U313" s="246"/>
      <c r="V313" s="246"/>
      <c r="W313" s="246"/>
    </row>
    <row r="314" spans="7:23" s="247" customFormat="1" x14ac:dyDescent="0.2">
      <c r="G314" s="246"/>
      <c r="H314" s="246"/>
      <c r="I314" s="246"/>
      <c r="J314" s="246"/>
      <c r="K314" s="246"/>
      <c r="L314" s="246"/>
      <c r="M314" s="246"/>
      <c r="N314" s="246"/>
      <c r="O314" s="246"/>
      <c r="P314" s="246"/>
      <c r="Q314" s="246"/>
      <c r="R314" s="246"/>
      <c r="S314" s="246"/>
      <c r="T314" s="246"/>
      <c r="U314" s="246"/>
      <c r="V314" s="246"/>
      <c r="W314" s="246"/>
    </row>
    <row r="315" spans="7:23" s="247" customFormat="1" x14ac:dyDescent="0.2">
      <c r="G315" s="246"/>
      <c r="H315" s="246"/>
      <c r="I315" s="246"/>
      <c r="J315" s="246"/>
      <c r="K315" s="246"/>
      <c r="L315" s="246"/>
      <c r="M315" s="246"/>
      <c r="N315" s="246"/>
      <c r="O315" s="246"/>
      <c r="P315" s="246"/>
      <c r="Q315" s="246"/>
      <c r="R315" s="246"/>
      <c r="S315" s="246"/>
      <c r="T315" s="246"/>
      <c r="U315" s="246"/>
      <c r="V315" s="246"/>
      <c r="W315" s="246"/>
    </row>
    <row r="316" spans="7:23" s="247" customFormat="1" x14ac:dyDescent="0.2">
      <c r="G316" s="246"/>
      <c r="H316" s="246"/>
      <c r="I316" s="246"/>
      <c r="J316" s="246"/>
      <c r="K316" s="246"/>
      <c r="L316" s="246"/>
      <c r="M316" s="246"/>
      <c r="N316" s="246"/>
      <c r="O316" s="246"/>
      <c r="P316" s="246"/>
      <c r="Q316" s="246"/>
      <c r="R316" s="246"/>
      <c r="S316" s="246"/>
      <c r="T316" s="246"/>
      <c r="U316" s="246"/>
      <c r="V316" s="246"/>
      <c r="W316" s="246"/>
    </row>
    <row r="317" spans="7:23" s="247" customFormat="1" x14ac:dyDescent="0.2">
      <c r="G317" s="246"/>
      <c r="H317" s="246"/>
      <c r="I317" s="246"/>
      <c r="J317" s="246"/>
      <c r="K317" s="246"/>
      <c r="L317" s="246"/>
      <c r="M317" s="246"/>
      <c r="N317" s="246"/>
      <c r="O317" s="246"/>
      <c r="P317" s="246"/>
      <c r="Q317" s="246"/>
      <c r="R317" s="246"/>
      <c r="S317" s="246"/>
      <c r="T317" s="246"/>
      <c r="U317" s="246"/>
      <c r="V317" s="246"/>
      <c r="W317" s="246"/>
    </row>
    <row r="318" spans="7:23" s="247" customFormat="1" x14ac:dyDescent="0.2">
      <c r="G318" s="246"/>
      <c r="H318" s="246"/>
      <c r="I318" s="246"/>
      <c r="J318" s="246"/>
      <c r="K318" s="246"/>
      <c r="L318" s="246"/>
      <c r="M318" s="246"/>
      <c r="N318" s="246"/>
      <c r="O318" s="246"/>
      <c r="P318" s="246"/>
      <c r="Q318" s="246"/>
      <c r="R318" s="246"/>
      <c r="S318" s="246"/>
      <c r="T318" s="246"/>
      <c r="U318" s="246"/>
      <c r="V318" s="246"/>
      <c r="W318" s="246"/>
    </row>
    <row r="319" spans="7:23" s="247" customFormat="1" x14ac:dyDescent="0.2">
      <c r="G319" s="246"/>
      <c r="H319" s="246"/>
      <c r="I319" s="246"/>
      <c r="J319" s="246"/>
      <c r="K319" s="246"/>
      <c r="L319" s="246"/>
      <c r="M319" s="246"/>
      <c r="N319" s="246"/>
      <c r="O319" s="246"/>
      <c r="P319" s="246"/>
      <c r="Q319" s="246"/>
      <c r="R319" s="246"/>
      <c r="S319" s="246"/>
      <c r="T319" s="246"/>
      <c r="U319" s="246"/>
      <c r="V319" s="246"/>
      <c r="W319" s="246"/>
    </row>
    <row r="320" spans="7:23" s="247" customFormat="1" x14ac:dyDescent="0.2">
      <c r="G320" s="246"/>
      <c r="H320" s="246"/>
      <c r="I320" s="246"/>
      <c r="J320" s="246"/>
      <c r="K320" s="246"/>
      <c r="L320" s="246"/>
      <c r="M320" s="246"/>
      <c r="N320" s="246"/>
      <c r="O320" s="246"/>
      <c r="P320" s="246"/>
      <c r="Q320" s="246"/>
      <c r="R320" s="246"/>
      <c r="S320" s="246"/>
      <c r="T320" s="246"/>
      <c r="U320" s="246"/>
      <c r="V320" s="246"/>
      <c r="W320" s="246"/>
    </row>
    <row r="321" spans="7:23" s="247" customFormat="1" x14ac:dyDescent="0.2">
      <c r="G321" s="246"/>
      <c r="H321" s="246"/>
      <c r="I321" s="246"/>
      <c r="J321" s="246"/>
      <c r="K321" s="246"/>
      <c r="L321" s="246"/>
      <c r="M321" s="246"/>
      <c r="N321" s="246"/>
      <c r="O321" s="246"/>
      <c r="P321" s="246"/>
      <c r="Q321" s="246"/>
      <c r="R321" s="246"/>
      <c r="S321" s="246"/>
      <c r="T321" s="246"/>
      <c r="U321" s="246"/>
      <c r="V321" s="246"/>
      <c r="W321" s="246"/>
    </row>
    <row r="322" spans="7:23" s="247" customFormat="1" x14ac:dyDescent="0.2">
      <c r="G322" s="246"/>
      <c r="H322" s="246"/>
      <c r="I322" s="246"/>
      <c r="J322" s="246"/>
      <c r="K322" s="246"/>
      <c r="L322" s="246"/>
      <c r="M322" s="246"/>
      <c r="N322" s="246"/>
      <c r="O322" s="246"/>
      <c r="P322" s="246"/>
      <c r="Q322" s="246"/>
      <c r="R322" s="246"/>
      <c r="S322" s="246"/>
      <c r="T322" s="246"/>
      <c r="U322" s="246"/>
      <c r="V322" s="246"/>
      <c r="W322" s="246"/>
    </row>
    <row r="323" spans="7:23" s="247" customFormat="1" x14ac:dyDescent="0.2">
      <c r="G323" s="246"/>
      <c r="H323" s="246"/>
      <c r="I323" s="246"/>
      <c r="J323" s="246"/>
      <c r="K323" s="246"/>
      <c r="L323" s="246"/>
      <c r="M323" s="246"/>
      <c r="N323" s="246"/>
      <c r="O323" s="246"/>
      <c r="P323" s="246"/>
      <c r="Q323" s="246"/>
      <c r="R323" s="246"/>
      <c r="S323" s="246"/>
      <c r="T323" s="246"/>
      <c r="U323" s="246"/>
      <c r="V323" s="246"/>
      <c r="W323" s="246"/>
    </row>
    <row r="324" spans="7:23" s="247" customFormat="1" x14ac:dyDescent="0.2">
      <c r="G324" s="246"/>
      <c r="H324" s="246"/>
      <c r="I324" s="246"/>
      <c r="J324" s="246"/>
      <c r="K324" s="246"/>
      <c r="L324" s="246"/>
      <c r="M324" s="246"/>
      <c r="N324" s="246"/>
      <c r="O324" s="246"/>
      <c r="P324" s="246"/>
      <c r="Q324" s="246"/>
      <c r="R324" s="246"/>
      <c r="S324" s="246"/>
      <c r="T324" s="246"/>
      <c r="U324" s="246"/>
      <c r="V324" s="246"/>
      <c r="W324" s="246"/>
    </row>
    <row r="325" spans="7:23" s="247" customFormat="1" x14ac:dyDescent="0.2">
      <c r="G325" s="246"/>
      <c r="H325" s="246"/>
      <c r="I325" s="246"/>
      <c r="J325" s="246"/>
      <c r="K325" s="246"/>
      <c r="L325" s="246"/>
      <c r="M325" s="246"/>
      <c r="N325" s="246"/>
      <c r="O325" s="246"/>
      <c r="P325" s="246"/>
      <c r="Q325" s="246"/>
      <c r="R325" s="246"/>
      <c r="S325" s="246"/>
      <c r="T325" s="246"/>
      <c r="U325" s="246"/>
      <c r="V325" s="246"/>
      <c r="W325" s="246"/>
    </row>
    <row r="326" spans="7:23" s="247" customFormat="1" x14ac:dyDescent="0.2">
      <c r="G326" s="246"/>
      <c r="H326" s="246"/>
      <c r="I326" s="246"/>
      <c r="J326" s="246"/>
      <c r="K326" s="246"/>
      <c r="L326" s="246"/>
      <c r="M326" s="246"/>
      <c r="N326" s="246"/>
      <c r="O326" s="246"/>
      <c r="P326" s="246"/>
      <c r="Q326" s="246"/>
      <c r="R326" s="246"/>
      <c r="S326" s="246"/>
      <c r="T326" s="246"/>
      <c r="U326" s="246"/>
      <c r="V326" s="246"/>
      <c r="W326" s="246"/>
    </row>
    <row r="327" spans="7:23" s="247" customFormat="1" x14ac:dyDescent="0.2">
      <c r="G327" s="246"/>
      <c r="H327" s="246"/>
      <c r="I327" s="246"/>
      <c r="J327" s="246"/>
      <c r="K327" s="246"/>
      <c r="L327" s="246"/>
      <c r="M327" s="246"/>
      <c r="N327" s="246"/>
      <c r="O327" s="246"/>
      <c r="P327" s="246"/>
      <c r="Q327" s="246"/>
      <c r="R327" s="246"/>
      <c r="S327" s="246"/>
      <c r="T327" s="246"/>
      <c r="U327" s="246"/>
      <c r="V327" s="246"/>
      <c r="W327" s="246"/>
    </row>
    <row r="328" spans="7:23" s="247" customFormat="1" x14ac:dyDescent="0.2">
      <c r="G328" s="246"/>
      <c r="H328" s="246"/>
      <c r="I328" s="246"/>
      <c r="J328" s="246"/>
      <c r="K328" s="246"/>
      <c r="L328" s="246"/>
      <c r="M328" s="246"/>
      <c r="N328" s="246"/>
      <c r="O328" s="246"/>
      <c r="P328" s="246"/>
      <c r="Q328" s="246"/>
      <c r="R328" s="246"/>
      <c r="S328" s="246"/>
      <c r="T328" s="246"/>
      <c r="U328" s="246"/>
      <c r="V328" s="246"/>
      <c r="W328" s="246"/>
    </row>
    <row r="329" spans="7:23" s="247" customFormat="1" x14ac:dyDescent="0.2">
      <c r="G329" s="246"/>
      <c r="H329" s="246"/>
      <c r="I329" s="246"/>
      <c r="J329" s="246"/>
      <c r="K329" s="246"/>
      <c r="L329" s="246"/>
      <c r="M329" s="246"/>
      <c r="N329" s="246"/>
      <c r="O329" s="246"/>
      <c r="P329" s="246"/>
      <c r="Q329" s="246"/>
      <c r="R329" s="246"/>
      <c r="S329" s="246"/>
      <c r="T329" s="246"/>
      <c r="U329" s="246"/>
      <c r="V329" s="246"/>
      <c r="W329" s="246"/>
    </row>
    <row r="330" spans="7:23" s="247" customFormat="1" x14ac:dyDescent="0.2">
      <c r="G330" s="246"/>
      <c r="H330" s="246"/>
      <c r="I330" s="246"/>
      <c r="J330" s="246"/>
      <c r="K330" s="246"/>
      <c r="L330" s="246"/>
      <c r="M330" s="246"/>
      <c r="N330" s="246"/>
      <c r="O330" s="246"/>
      <c r="P330" s="246"/>
      <c r="Q330" s="246"/>
      <c r="R330" s="246"/>
      <c r="S330" s="246"/>
      <c r="T330" s="246"/>
      <c r="U330" s="246"/>
      <c r="V330" s="246"/>
      <c r="W330" s="246"/>
    </row>
    <row r="331" spans="7:23" s="247" customFormat="1" x14ac:dyDescent="0.2">
      <c r="G331" s="246"/>
      <c r="H331" s="246"/>
      <c r="I331" s="246"/>
      <c r="J331" s="246"/>
      <c r="K331" s="246"/>
      <c r="L331" s="246"/>
      <c r="M331" s="246"/>
      <c r="N331" s="246"/>
      <c r="O331" s="246"/>
      <c r="P331" s="246"/>
      <c r="Q331" s="246"/>
      <c r="R331" s="246"/>
      <c r="S331" s="246"/>
      <c r="T331" s="246"/>
      <c r="U331" s="246"/>
      <c r="V331" s="246"/>
      <c r="W331" s="246"/>
    </row>
    <row r="332" spans="7:23" s="247" customFormat="1" x14ac:dyDescent="0.2">
      <c r="G332" s="246"/>
      <c r="H332" s="246"/>
      <c r="I332" s="246"/>
      <c r="J332" s="246"/>
      <c r="K332" s="246"/>
      <c r="L332" s="246"/>
      <c r="M332" s="246"/>
      <c r="N332" s="246"/>
      <c r="O332" s="246"/>
      <c r="P332" s="246"/>
      <c r="Q332" s="246"/>
      <c r="R332" s="246"/>
      <c r="S332" s="246"/>
      <c r="T332" s="246"/>
      <c r="U332" s="246"/>
      <c r="V332" s="246"/>
      <c r="W332" s="246"/>
    </row>
    <row r="333" spans="7:23" s="247" customFormat="1" x14ac:dyDescent="0.2">
      <c r="G333" s="246"/>
      <c r="H333" s="246"/>
      <c r="I333" s="246"/>
      <c r="J333" s="246"/>
      <c r="K333" s="246"/>
      <c r="L333" s="246"/>
      <c r="M333" s="246"/>
      <c r="N333" s="246"/>
      <c r="O333" s="246"/>
      <c r="P333" s="246"/>
      <c r="Q333" s="246"/>
      <c r="R333" s="246"/>
      <c r="S333" s="246"/>
      <c r="T333" s="246"/>
      <c r="U333" s="246"/>
      <c r="V333" s="246"/>
      <c r="W333" s="246"/>
    </row>
    <row r="334" spans="7:23" s="247" customFormat="1" x14ac:dyDescent="0.2">
      <c r="G334" s="246"/>
      <c r="H334" s="246"/>
      <c r="I334" s="246"/>
      <c r="J334" s="246"/>
      <c r="K334" s="246"/>
      <c r="L334" s="246"/>
      <c r="M334" s="246"/>
      <c r="N334" s="246"/>
      <c r="O334" s="246"/>
      <c r="P334" s="246"/>
      <c r="Q334" s="246"/>
      <c r="R334" s="246"/>
      <c r="S334" s="246"/>
      <c r="T334" s="246"/>
      <c r="U334" s="246"/>
      <c r="V334" s="246"/>
      <c r="W334" s="246"/>
    </row>
    <row r="335" spans="7:23" s="247" customFormat="1" x14ac:dyDescent="0.2">
      <c r="G335" s="246"/>
      <c r="H335" s="246"/>
      <c r="I335" s="246"/>
      <c r="J335" s="246"/>
      <c r="K335" s="246"/>
      <c r="L335" s="246"/>
      <c r="M335" s="246"/>
      <c r="N335" s="246"/>
      <c r="O335" s="246"/>
      <c r="P335" s="246"/>
      <c r="Q335" s="246"/>
      <c r="R335" s="246"/>
      <c r="S335" s="246"/>
      <c r="T335" s="246"/>
      <c r="U335" s="246"/>
      <c r="V335" s="246"/>
      <c r="W335" s="246"/>
    </row>
    <row r="336" spans="7:23" s="247" customFormat="1" x14ac:dyDescent="0.2">
      <c r="G336" s="246"/>
      <c r="H336" s="246"/>
      <c r="I336" s="246"/>
      <c r="J336" s="246"/>
      <c r="K336" s="246"/>
      <c r="L336" s="246"/>
      <c r="M336" s="246"/>
      <c r="N336" s="246"/>
      <c r="O336" s="246"/>
      <c r="P336" s="246"/>
      <c r="Q336" s="246"/>
      <c r="R336" s="246"/>
      <c r="S336" s="246"/>
      <c r="T336" s="246"/>
      <c r="U336" s="246"/>
      <c r="V336" s="246"/>
      <c r="W336" s="246"/>
    </row>
    <row r="337" spans="7:23" s="247" customFormat="1" x14ac:dyDescent="0.2">
      <c r="G337" s="246"/>
      <c r="H337" s="246"/>
      <c r="I337" s="246"/>
      <c r="J337" s="246"/>
      <c r="K337" s="246"/>
      <c r="L337" s="246"/>
      <c r="M337" s="246"/>
      <c r="N337" s="246"/>
      <c r="O337" s="246"/>
      <c r="P337" s="246"/>
      <c r="Q337" s="246"/>
      <c r="R337" s="246"/>
      <c r="S337" s="246"/>
      <c r="T337" s="246"/>
      <c r="U337" s="246"/>
      <c r="V337" s="246"/>
      <c r="W337" s="246"/>
    </row>
    <row r="338" spans="7:23" s="247" customFormat="1" x14ac:dyDescent="0.2">
      <c r="G338" s="246"/>
      <c r="H338" s="246"/>
      <c r="I338" s="246"/>
      <c r="J338" s="246"/>
      <c r="K338" s="246"/>
      <c r="L338" s="246"/>
      <c r="M338" s="246"/>
      <c r="N338" s="246"/>
      <c r="O338" s="246"/>
      <c r="P338" s="246"/>
      <c r="Q338" s="246"/>
      <c r="R338" s="246"/>
      <c r="S338" s="246"/>
      <c r="T338" s="246"/>
      <c r="U338" s="246"/>
      <c r="V338" s="246"/>
      <c r="W338" s="246"/>
    </row>
    <row r="339" spans="7:23" s="247" customFormat="1" x14ac:dyDescent="0.2">
      <c r="G339" s="246"/>
      <c r="H339" s="246"/>
      <c r="I339" s="246"/>
      <c r="J339" s="246"/>
      <c r="K339" s="246"/>
      <c r="L339" s="246"/>
      <c r="M339" s="246"/>
      <c r="N339" s="246"/>
      <c r="O339" s="246"/>
      <c r="P339" s="246"/>
      <c r="Q339" s="246"/>
      <c r="R339" s="246"/>
      <c r="S339" s="246"/>
      <c r="T339" s="246"/>
      <c r="U339" s="246"/>
      <c r="V339" s="246"/>
      <c r="W339" s="246"/>
    </row>
    <row r="340" spans="7:23" s="247" customFormat="1" x14ac:dyDescent="0.2">
      <c r="G340" s="246"/>
      <c r="H340" s="246"/>
      <c r="I340" s="246"/>
      <c r="J340" s="246"/>
      <c r="K340" s="246"/>
      <c r="L340" s="246"/>
      <c r="M340" s="246"/>
      <c r="N340" s="246"/>
      <c r="O340" s="246"/>
      <c r="P340" s="246"/>
      <c r="Q340" s="246"/>
      <c r="R340" s="246"/>
      <c r="S340" s="246"/>
      <c r="T340" s="246"/>
      <c r="U340" s="246"/>
      <c r="V340" s="246"/>
      <c r="W340" s="246"/>
    </row>
    <row r="341" spans="7:23" s="247" customFormat="1" x14ac:dyDescent="0.2">
      <c r="G341" s="246"/>
      <c r="H341" s="246"/>
      <c r="I341" s="246"/>
      <c r="J341" s="246"/>
      <c r="K341" s="246"/>
      <c r="L341" s="246"/>
      <c r="M341" s="246"/>
      <c r="N341" s="246"/>
      <c r="O341" s="246"/>
      <c r="P341" s="246"/>
      <c r="Q341" s="246"/>
      <c r="R341" s="246"/>
      <c r="S341" s="246"/>
      <c r="T341" s="246"/>
      <c r="U341" s="246"/>
      <c r="V341" s="246"/>
      <c r="W341" s="246"/>
    </row>
    <row r="342" spans="7:23" s="247" customFormat="1" x14ac:dyDescent="0.2">
      <c r="G342" s="246"/>
      <c r="H342" s="246"/>
      <c r="I342" s="246"/>
      <c r="J342" s="246"/>
      <c r="K342" s="246"/>
      <c r="L342" s="246"/>
      <c r="M342" s="246"/>
      <c r="N342" s="246"/>
      <c r="O342" s="246"/>
      <c r="P342" s="246"/>
      <c r="Q342" s="246"/>
      <c r="R342" s="246"/>
      <c r="S342" s="246"/>
      <c r="T342" s="246"/>
      <c r="U342" s="246"/>
      <c r="V342" s="246"/>
      <c r="W342" s="246"/>
    </row>
    <row r="343" spans="7:23" s="247" customFormat="1" x14ac:dyDescent="0.2">
      <c r="G343" s="246"/>
      <c r="H343" s="246"/>
      <c r="I343" s="246"/>
      <c r="J343" s="246"/>
      <c r="K343" s="246"/>
      <c r="L343" s="246"/>
      <c r="M343" s="246"/>
      <c r="N343" s="246"/>
      <c r="O343" s="246"/>
      <c r="P343" s="246"/>
      <c r="Q343" s="246"/>
      <c r="R343" s="246"/>
      <c r="S343" s="246"/>
      <c r="T343" s="246"/>
      <c r="U343" s="246"/>
      <c r="V343" s="246"/>
      <c r="W343" s="246"/>
    </row>
    <row r="344" spans="7:23" s="247" customFormat="1" x14ac:dyDescent="0.2">
      <c r="G344" s="246"/>
      <c r="H344" s="246"/>
      <c r="I344" s="246"/>
      <c r="J344" s="246"/>
      <c r="K344" s="246"/>
      <c r="L344" s="246"/>
      <c r="M344" s="246"/>
      <c r="N344" s="246"/>
      <c r="O344" s="246"/>
      <c r="P344" s="246"/>
      <c r="Q344" s="246"/>
      <c r="R344" s="246"/>
      <c r="S344" s="246"/>
      <c r="T344" s="246"/>
      <c r="U344" s="246"/>
      <c r="V344" s="246"/>
      <c r="W344" s="246"/>
    </row>
    <row r="345" spans="7:23" s="247" customFormat="1" x14ac:dyDescent="0.2">
      <c r="G345" s="246"/>
      <c r="H345" s="246"/>
      <c r="I345" s="246"/>
      <c r="J345" s="246"/>
      <c r="K345" s="246"/>
      <c r="L345" s="246"/>
      <c r="M345" s="246"/>
      <c r="N345" s="246"/>
      <c r="O345" s="246"/>
      <c r="P345" s="246"/>
      <c r="Q345" s="246"/>
      <c r="R345" s="246"/>
      <c r="S345" s="246"/>
      <c r="T345" s="246"/>
      <c r="U345" s="246"/>
      <c r="V345" s="246"/>
      <c r="W345" s="246"/>
    </row>
    <row r="346" spans="7:23" s="247" customFormat="1" x14ac:dyDescent="0.2">
      <c r="G346" s="246"/>
      <c r="H346" s="246"/>
      <c r="I346" s="246"/>
      <c r="J346" s="246"/>
      <c r="K346" s="246"/>
      <c r="L346" s="246"/>
      <c r="M346" s="246"/>
      <c r="N346" s="246"/>
      <c r="O346" s="246"/>
      <c r="P346" s="246"/>
      <c r="Q346" s="246"/>
      <c r="R346" s="246"/>
      <c r="S346" s="246"/>
      <c r="T346" s="246"/>
      <c r="U346" s="246"/>
      <c r="V346" s="246"/>
      <c r="W346" s="246"/>
    </row>
    <row r="347" spans="7:23" s="247" customFormat="1" x14ac:dyDescent="0.2">
      <c r="G347" s="246"/>
      <c r="H347" s="246"/>
      <c r="I347" s="246"/>
      <c r="J347" s="246"/>
      <c r="K347" s="246"/>
      <c r="L347" s="246"/>
      <c r="M347" s="246"/>
      <c r="N347" s="246"/>
      <c r="O347" s="246"/>
      <c r="P347" s="246"/>
      <c r="Q347" s="246"/>
      <c r="R347" s="246"/>
      <c r="S347" s="246"/>
      <c r="T347" s="246"/>
      <c r="U347" s="246"/>
      <c r="V347" s="246"/>
      <c r="W347" s="246"/>
    </row>
    <row r="348" spans="7:23" s="247" customFormat="1" x14ac:dyDescent="0.2">
      <c r="G348" s="246"/>
      <c r="H348" s="246"/>
      <c r="I348" s="246"/>
      <c r="J348" s="246"/>
      <c r="K348" s="246"/>
      <c r="L348" s="246"/>
      <c r="M348" s="246"/>
      <c r="N348" s="246"/>
      <c r="O348" s="246"/>
      <c r="P348" s="246"/>
      <c r="Q348" s="246"/>
      <c r="R348" s="246"/>
      <c r="S348" s="246"/>
      <c r="T348" s="246"/>
      <c r="U348" s="246"/>
      <c r="V348" s="246"/>
      <c r="W348" s="246"/>
    </row>
    <row r="349" spans="7:23" s="247" customFormat="1" x14ac:dyDescent="0.2">
      <c r="G349" s="246"/>
      <c r="H349" s="246"/>
      <c r="I349" s="246"/>
      <c r="J349" s="246"/>
      <c r="K349" s="246"/>
      <c r="L349" s="246"/>
      <c r="M349" s="246"/>
      <c r="N349" s="246"/>
      <c r="O349" s="246"/>
      <c r="P349" s="246"/>
      <c r="Q349" s="246"/>
      <c r="R349" s="246"/>
      <c r="S349" s="246"/>
      <c r="T349" s="246"/>
      <c r="U349" s="246"/>
      <c r="V349" s="246"/>
      <c r="W349" s="246"/>
    </row>
    <row r="350" spans="7:23" s="247" customFormat="1" x14ac:dyDescent="0.2">
      <c r="G350" s="246"/>
      <c r="H350" s="246"/>
      <c r="I350" s="246"/>
      <c r="J350" s="246"/>
      <c r="K350" s="246"/>
      <c r="L350" s="246"/>
      <c r="M350" s="246"/>
      <c r="N350" s="246"/>
      <c r="O350" s="246"/>
      <c r="P350" s="246"/>
      <c r="Q350" s="246"/>
      <c r="R350" s="246"/>
      <c r="S350" s="246"/>
      <c r="T350" s="246"/>
      <c r="U350" s="246"/>
      <c r="V350" s="246"/>
      <c r="W350" s="246"/>
    </row>
    <row r="351" spans="7:23" s="247" customFormat="1" x14ac:dyDescent="0.2">
      <c r="G351" s="246"/>
      <c r="H351" s="246"/>
      <c r="I351" s="246"/>
      <c r="J351" s="246"/>
      <c r="K351" s="246"/>
      <c r="L351" s="246"/>
      <c r="M351" s="246"/>
      <c r="N351" s="246"/>
      <c r="O351" s="246"/>
      <c r="P351" s="246"/>
      <c r="Q351" s="246"/>
      <c r="R351" s="246"/>
      <c r="S351" s="246"/>
      <c r="T351" s="246"/>
      <c r="U351" s="246"/>
      <c r="V351" s="246"/>
      <c r="W351" s="246"/>
    </row>
    <row r="352" spans="7:23" s="247" customFormat="1" x14ac:dyDescent="0.2">
      <c r="G352" s="246"/>
      <c r="H352" s="246"/>
      <c r="I352" s="246"/>
      <c r="J352" s="246"/>
      <c r="K352" s="246"/>
      <c r="L352" s="246"/>
      <c r="M352" s="246"/>
      <c r="N352" s="246"/>
      <c r="O352" s="246"/>
      <c r="P352" s="246"/>
      <c r="Q352" s="246"/>
      <c r="R352" s="246"/>
      <c r="S352" s="246"/>
      <c r="T352" s="246"/>
      <c r="U352" s="246"/>
      <c r="V352" s="246"/>
      <c r="W352" s="246"/>
    </row>
    <row r="353" spans="7:23" s="247" customFormat="1" x14ac:dyDescent="0.2">
      <c r="G353" s="246"/>
      <c r="H353" s="246"/>
      <c r="I353" s="246"/>
      <c r="J353" s="246"/>
      <c r="K353" s="246"/>
      <c r="L353" s="246"/>
      <c r="M353" s="246"/>
      <c r="N353" s="246"/>
      <c r="O353" s="246"/>
      <c r="P353" s="246"/>
      <c r="Q353" s="246"/>
      <c r="R353" s="246"/>
      <c r="S353" s="246"/>
      <c r="T353" s="246"/>
      <c r="U353" s="246"/>
      <c r="V353" s="246"/>
      <c r="W353" s="246"/>
    </row>
    <row r="354" spans="7:23" s="247" customFormat="1" x14ac:dyDescent="0.2">
      <c r="G354" s="246"/>
      <c r="H354" s="246"/>
      <c r="I354" s="246"/>
      <c r="J354" s="246"/>
      <c r="K354" s="246"/>
      <c r="L354" s="246"/>
      <c r="M354" s="246"/>
      <c r="N354" s="246"/>
      <c r="O354" s="246"/>
      <c r="P354" s="246"/>
      <c r="Q354" s="246"/>
      <c r="R354" s="246"/>
      <c r="S354" s="246"/>
      <c r="T354" s="246"/>
      <c r="U354" s="246"/>
      <c r="V354" s="246"/>
      <c r="W354" s="246"/>
    </row>
    <row r="355" spans="7:23" s="247" customFormat="1" x14ac:dyDescent="0.2">
      <c r="G355" s="246"/>
      <c r="H355" s="246"/>
      <c r="I355" s="246"/>
      <c r="J355" s="246"/>
      <c r="K355" s="246"/>
      <c r="L355" s="246"/>
      <c r="M355" s="246"/>
      <c r="N355" s="246"/>
      <c r="O355" s="246"/>
      <c r="P355" s="246"/>
      <c r="Q355" s="246"/>
      <c r="R355" s="246"/>
      <c r="S355" s="246"/>
      <c r="T355" s="246"/>
      <c r="U355" s="246"/>
      <c r="V355" s="246"/>
      <c r="W355" s="246"/>
    </row>
    <row r="356" spans="7:23" s="247" customFormat="1" x14ac:dyDescent="0.2">
      <c r="G356" s="246"/>
      <c r="H356" s="246"/>
      <c r="I356" s="246"/>
      <c r="J356" s="246"/>
      <c r="K356" s="246"/>
      <c r="L356" s="246"/>
      <c r="M356" s="246"/>
      <c r="N356" s="246"/>
      <c r="O356" s="246"/>
      <c r="P356" s="246"/>
      <c r="Q356" s="246"/>
      <c r="R356" s="246"/>
      <c r="S356" s="246"/>
      <c r="T356" s="246"/>
      <c r="U356" s="246"/>
      <c r="V356" s="246"/>
      <c r="W356" s="246"/>
    </row>
    <row r="357" spans="7:23" s="247" customFormat="1" x14ac:dyDescent="0.2">
      <c r="G357" s="246"/>
      <c r="H357" s="246"/>
      <c r="I357" s="246"/>
      <c r="J357" s="246"/>
      <c r="K357" s="246"/>
      <c r="L357" s="246"/>
      <c r="M357" s="246"/>
      <c r="N357" s="246"/>
      <c r="O357" s="246"/>
      <c r="P357" s="246"/>
      <c r="Q357" s="246"/>
      <c r="R357" s="246"/>
      <c r="S357" s="246"/>
      <c r="T357" s="246"/>
      <c r="U357" s="246"/>
      <c r="V357" s="246"/>
      <c r="W357" s="246"/>
    </row>
    <row r="358" spans="7:23" s="247" customFormat="1" x14ac:dyDescent="0.2">
      <c r="G358" s="246"/>
      <c r="H358" s="246"/>
      <c r="I358" s="246"/>
      <c r="J358" s="246"/>
      <c r="K358" s="246"/>
      <c r="L358" s="246"/>
      <c r="M358" s="246"/>
      <c r="N358" s="246"/>
      <c r="O358" s="246"/>
      <c r="P358" s="246"/>
      <c r="Q358" s="246"/>
      <c r="R358" s="246"/>
      <c r="S358" s="246"/>
      <c r="T358" s="246"/>
      <c r="U358" s="246"/>
      <c r="V358" s="246"/>
      <c r="W358" s="246"/>
    </row>
    <row r="359" spans="7:23" s="247" customFormat="1" x14ac:dyDescent="0.2">
      <c r="G359" s="246"/>
      <c r="H359" s="246"/>
      <c r="I359" s="246"/>
      <c r="J359" s="246"/>
      <c r="K359" s="246"/>
      <c r="L359" s="246"/>
      <c r="M359" s="246"/>
      <c r="N359" s="246"/>
      <c r="O359" s="246"/>
      <c r="P359" s="246"/>
      <c r="Q359" s="246"/>
      <c r="R359" s="246"/>
      <c r="S359" s="246"/>
      <c r="T359" s="246"/>
      <c r="U359" s="246"/>
      <c r="V359" s="246"/>
      <c r="W359" s="246"/>
    </row>
    <row r="360" spans="7:23" s="247" customFormat="1" x14ac:dyDescent="0.2">
      <c r="G360" s="246"/>
      <c r="H360" s="246"/>
      <c r="I360" s="246"/>
      <c r="J360" s="246"/>
      <c r="K360" s="246"/>
      <c r="L360" s="246"/>
      <c r="M360" s="246"/>
      <c r="N360" s="246"/>
      <c r="O360" s="246"/>
      <c r="P360" s="246"/>
      <c r="Q360" s="246"/>
      <c r="R360" s="246"/>
      <c r="S360" s="246"/>
      <c r="T360" s="246"/>
      <c r="U360" s="246"/>
      <c r="V360" s="246"/>
      <c r="W360" s="246"/>
    </row>
    <row r="361" spans="7:23" s="247" customFormat="1" x14ac:dyDescent="0.2">
      <c r="G361" s="246"/>
      <c r="H361" s="246"/>
      <c r="I361" s="246"/>
      <c r="J361" s="246"/>
      <c r="K361" s="246"/>
      <c r="L361" s="246"/>
      <c r="M361" s="246"/>
      <c r="N361" s="246"/>
      <c r="O361" s="246"/>
      <c r="P361" s="246"/>
      <c r="Q361" s="246"/>
      <c r="R361" s="246"/>
      <c r="S361" s="246"/>
      <c r="T361" s="246"/>
      <c r="U361" s="246"/>
      <c r="V361" s="246"/>
      <c r="W361" s="246"/>
    </row>
    <row r="362" spans="7:23" s="247" customFormat="1" x14ac:dyDescent="0.2">
      <c r="G362" s="246"/>
      <c r="H362" s="246"/>
      <c r="I362" s="246"/>
      <c r="J362" s="246"/>
      <c r="K362" s="246"/>
      <c r="L362" s="246"/>
      <c r="M362" s="246"/>
      <c r="N362" s="246"/>
      <c r="O362" s="246"/>
      <c r="P362" s="246"/>
      <c r="Q362" s="246"/>
      <c r="R362" s="246"/>
      <c r="S362" s="246"/>
      <c r="T362" s="246"/>
      <c r="U362" s="246"/>
      <c r="V362" s="246"/>
      <c r="W362" s="246"/>
    </row>
    <row r="363" spans="7:23" s="247" customFormat="1" x14ac:dyDescent="0.2">
      <c r="G363" s="246"/>
      <c r="H363" s="246"/>
      <c r="I363" s="246"/>
      <c r="J363" s="246"/>
      <c r="K363" s="246"/>
      <c r="L363" s="246"/>
      <c r="M363" s="246"/>
      <c r="N363" s="246"/>
      <c r="O363" s="246"/>
      <c r="P363" s="246"/>
      <c r="Q363" s="246"/>
      <c r="R363" s="246"/>
      <c r="S363" s="246"/>
      <c r="T363" s="246"/>
      <c r="U363" s="246"/>
      <c r="V363" s="246"/>
      <c r="W363" s="246"/>
    </row>
    <row r="364" spans="7:23" s="247" customFormat="1" x14ac:dyDescent="0.2">
      <c r="G364" s="246"/>
      <c r="H364" s="246"/>
      <c r="I364" s="246"/>
      <c r="J364" s="246"/>
      <c r="K364" s="246"/>
      <c r="L364" s="246"/>
      <c r="M364" s="246"/>
      <c r="N364" s="246"/>
      <c r="O364" s="246"/>
      <c r="P364" s="246"/>
      <c r="Q364" s="246"/>
      <c r="R364" s="246"/>
      <c r="S364" s="246"/>
      <c r="T364" s="246"/>
      <c r="U364" s="246"/>
      <c r="V364" s="246"/>
      <c r="W364" s="246"/>
    </row>
    <row r="365" spans="7:23" s="247" customFormat="1" x14ac:dyDescent="0.2">
      <c r="G365" s="246"/>
      <c r="H365" s="246"/>
      <c r="I365" s="246"/>
      <c r="J365" s="246"/>
      <c r="K365" s="246"/>
      <c r="L365" s="246"/>
      <c r="M365" s="246"/>
      <c r="N365" s="246"/>
      <c r="O365" s="246"/>
      <c r="P365" s="246"/>
      <c r="Q365" s="246"/>
      <c r="R365" s="246"/>
      <c r="S365" s="246"/>
      <c r="T365" s="246"/>
      <c r="U365" s="246"/>
      <c r="V365" s="246"/>
      <c r="W365" s="246"/>
    </row>
    <row r="366" spans="7:23" s="247" customFormat="1" x14ac:dyDescent="0.2">
      <c r="G366" s="246"/>
      <c r="H366" s="246"/>
      <c r="I366" s="246"/>
      <c r="J366" s="246"/>
      <c r="K366" s="246"/>
      <c r="L366" s="246"/>
      <c r="M366" s="246"/>
      <c r="N366" s="246"/>
      <c r="O366" s="246"/>
      <c r="P366" s="246"/>
      <c r="Q366" s="246"/>
      <c r="R366" s="246"/>
      <c r="S366" s="246"/>
      <c r="T366" s="246"/>
      <c r="U366" s="246"/>
      <c r="V366" s="246"/>
      <c r="W366" s="246"/>
    </row>
    <row r="367" spans="7:23" s="247" customFormat="1" x14ac:dyDescent="0.2">
      <c r="G367" s="246"/>
      <c r="H367" s="246"/>
      <c r="I367" s="246"/>
      <c r="J367" s="246"/>
      <c r="K367" s="246"/>
      <c r="L367" s="246"/>
      <c r="M367" s="246"/>
      <c r="N367" s="246"/>
      <c r="O367" s="246"/>
      <c r="P367" s="246"/>
      <c r="Q367" s="246"/>
      <c r="R367" s="246"/>
      <c r="S367" s="246"/>
      <c r="T367" s="246"/>
      <c r="U367" s="246"/>
      <c r="V367" s="246"/>
      <c r="W367" s="246"/>
    </row>
    <row r="368" spans="7:23" s="247" customFormat="1" x14ac:dyDescent="0.2">
      <c r="G368" s="246"/>
      <c r="H368" s="246"/>
      <c r="I368" s="246"/>
      <c r="J368" s="246"/>
      <c r="K368" s="246"/>
      <c r="L368" s="246"/>
      <c r="M368" s="246"/>
      <c r="N368" s="246"/>
      <c r="O368" s="246"/>
      <c r="P368" s="246"/>
      <c r="Q368" s="246"/>
      <c r="R368" s="246"/>
      <c r="S368" s="246"/>
      <c r="T368" s="246"/>
      <c r="U368" s="246"/>
      <c r="V368" s="246"/>
      <c r="W368" s="246"/>
    </row>
    <row r="369" spans="7:23" s="247" customFormat="1" x14ac:dyDescent="0.2">
      <c r="G369" s="246"/>
      <c r="H369" s="246"/>
      <c r="I369" s="246"/>
      <c r="J369" s="246"/>
      <c r="K369" s="246"/>
      <c r="L369" s="246"/>
      <c r="M369" s="246"/>
      <c r="N369" s="246"/>
      <c r="O369" s="246"/>
      <c r="P369" s="246"/>
      <c r="Q369" s="246"/>
      <c r="R369" s="246"/>
      <c r="S369" s="246"/>
      <c r="T369" s="246"/>
      <c r="U369" s="246"/>
      <c r="V369" s="246"/>
      <c r="W369" s="246"/>
    </row>
    <row r="370" spans="7:23" s="247" customFormat="1" x14ac:dyDescent="0.2">
      <c r="G370" s="246"/>
      <c r="H370" s="246"/>
      <c r="I370" s="246"/>
      <c r="J370" s="246"/>
      <c r="K370" s="246"/>
      <c r="L370" s="246"/>
      <c r="M370" s="246"/>
      <c r="N370" s="246"/>
      <c r="O370" s="246"/>
      <c r="P370" s="246"/>
      <c r="Q370" s="246"/>
      <c r="R370" s="246"/>
      <c r="S370" s="246"/>
      <c r="T370" s="246"/>
      <c r="U370" s="246"/>
      <c r="V370" s="246"/>
      <c r="W370" s="246"/>
    </row>
    <row r="371" spans="7:23" s="247" customFormat="1" x14ac:dyDescent="0.2">
      <c r="G371" s="246"/>
      <c r="H371" s="246"/>
      <c r="I371" s="246"/>
      <c r="J371" s="246"/>
      <c r="K371" s="246"/>
      <c r="L371" s="246"/>
      <c r="M371" s="246"/>
      <c r="N371" s="246"/>
      <c r="O371" s="246"/>
      <c r="P371" s="246"/>
      <c r="Q371" s="246"/>
      <c r="R371" s="246"/>
      <c r="S371" s="246"/>
      <c r="T371" s="246"/>
      <c r="U371" s="246"/>
      <c r="V371" s="246"/>
      <c r="W371" s="246"/>
    </row>
    <row r="372" spans="7:23" s="247" customFormat="1" x14ac:dyDescent="0.2">
      <c r="G372" s="246"/>
      <c r="H372" s="246"/>
      <c r="I372" s="246"/>
      <c r="J372" s="246"/>
      <c r="K372" s="246"/>
      <c r="L372" s="246"/>
      <c r="M372" s="246"/>
      <c r="N372" s="246"/>
      <c r="O372" s="246"/>
      <c r="P372" s="246"/>
      <c r="Q372" s="246"/>
      <c r="R372" s="246"/>
      <c r="S372" s="246"/>
      <c r="T372" s="246"/>
      <c r="U372" s="246"/>
      <c r="V372" s="246"/>
      <c r="W372" s="246"/>
    </row>
    <row r="373" spans="7:23" s="247" customFormat="1" x14ac:dyDescent="0.2">
      <c r="G373" s="246"/>
      <c r="H373" s="246"/>
      <c r="I373" s="246"/>
      <c r="J373" s="246"/>
      <c r="K373" s="246"/>
      <c r="L373" s="246"/>
      <c r="M373" s="246"/>
      <c r="N373" s="246"/>
      <c r="O373" s="246"/>
      <c r="P373" s="246"/>
      <c r="Q373" s="246"/>
      <c r="R373" s="246"/>
      <c r="S373" s="246"/>
      <c r="T373" s="246"/>
      <c r="U373" s="246"/>
      <c r="V373" s="246"/>
      <c r="W373" s="246"/>
    </row>
    <row r="374" spans="7:23" s="247" customFormat="1" x14ac:dyDescent="0.2">
      <c r="G374" s="246"/>
      <c r="H374" s="246"/>
      <c r="I374" s="246"/>
      <c r="J374" s="246"/>
      <c r="K374" s="246"/>
      <c r="L374" s="246"/>
      <c r="M374" s="246"/>
      <c r="N374" s="246"/>
      <c r="O374" s="246"/>
      <c r="P374" s="246"/>
      <c r="Q374" s="246"/>
      <c r="R374" s="246"/>
      <c r="S374" s="246"/>
      <c r="T374" s="246"/>
      <c r="U374" s="246"/>
      <c r="V374" s="246"/>
      <c r="W374" s="246"/>
    </row>
    <row r="375" spans="7:23" s="247" customFormat="1" x14ac:dyDescent="0.2">
      <c r="G375" s="246"/>
      <c r="H375" s="246"/>
      <c r="I375" s="246"/>
      <c r="J375" s="246"/>
      <c r="K375" s="246"/>
      <c r="L375" s="246"/>
      <c r="M375" s="246"/>
      <c r="N375" s="246"/>
      <c r="O375" s="246"/>
      <c r="P375" s="246"/>
      <c r="Q375" s="246"/>
      <c r="R375" s="246"/>
      <c r="S375" s="246"/>
      <c r="T375" s="246"/>
      <c r="U375" s="246"/>
      <c r="V375" s="246"/>
      <c r="W375" s="246"/>
    </row>
    <row r="376" spans="7:23" s="247" customFormat="1" x14ac:dyDescent="0.2">
      <c r="G376" s="246"/>
      <c r="H376" s="246"/>
      <c r="I376" s="246"/>
      <c r="J376" s="246"/>
      <c r="K376" s="246"/>
      <c r="L376" s="246"/>
      <c r="M376" s="246"/>
      <c r="N376" s="246"/>
      <c r="O376" s="246"/>
      <c r="P376" s="246"/>
      <c r="Q376" s="246"/>
      <c r="R376" s="246"/>
      <c r="S376" s="246"/>
      <c r="T376" s="246"/>
      <c r="U376" s="246"/>
      <c r="V376" s="246"/>
      <c r="W376" s="246"/>
    </row>
    <row r="377" spans="7:23" s="247" customFormat="1" x14ac:dyDescent="0.2">
      <c r="G377" s="246"/>
      <c r="H377" s="246"/>
      <c r="I377" s="246"/>
      <c r="J377" s="246"/>
      <c r="K377" s="246"/>
      <c r="L377" s="246"/>
      <c r="M377" s="246"/>
      <c r="N377" s="246"/>
      <c r="O377" s="246"/>
      <c r="P377" s="246"/>
      <c r="Q377" s="246"/>
      <c r="R377" s="246"/>
      <c r="S377" s="246"/>
      <c r="T377" s="246"/>
      <c r="U377" s="246"/>
      <c r="V377" s="246"/>
      <c r="W377" s="246"/>
    </row>
    <row r="378" spans="7:23" s="247" customFormat="1" x14ac:dyDescent="0.2">
      <c r="G378" s="246"/>
      <c r="H378" s="246"/>
      <c r="I378" s="246"/>
      <c r="J378" s="246"/>
      <c r="K378" s="246"/>
      <c r="L378" s="246"/>
      <c r="M378" s="246"/>
      <c r="N378" s="246"/>
      <c r="O378" s="246"/>
      <c r="P378" s="246"/>
      <c r="Q378" s="246"/>
      <c r="R378" s="246"/>
      <c r="S378" s="246"/>
      <c r="T378" s="246"/>
      <c r="U378" s="246"/>
      <c r="V378" s="246"/>
      <c r="W378" s="246"/>
    </row>
    <row r="379" spans="7:23" s="247" customFormat="1" x14ac:dyDescent="0.2">
      <c r="G379" s="246"/>
      <c r="H379" s="246"/>
      <c r="I379" s="246"/>
      <c r="J379" s="246"/>
      <c r="K379" s="246"/>
      <c r="L379" s="246"/>
      <c r="M379" s="246"/>
      <c r="N379" s="246"/>
      <c r="O379" s="246"/>
      <c r="P379" s="246"/>
      <c r="Q379" s="246"/>
      <c r="R379" s="246"/>
      <c r="S379" s="246"/>
      <c r="T379" s="246"/>
      <c r="U379" s="246"/>
      <c r="V379" s="246"/>
      <c r="W379" s="246"/>
    </row>
    <row r="380" spans="7:23" s="247" customFormat="1" x14ac:dyDescent="0.2">
      <c r="G380" s="246"/>
      <c r="H380" s="246"/>
      <c r="I380" s="246"/>
      <c r="J380" s="246"/>
      <c r="K380" s="246"/>
      <c r="L380" s="246"/>
      <c r="M380" s="246"/>
      <c r="N380" s="246"/>
      <c r="O380" s="246"/>
      <c r="P380" s="246"/>
      <c r="Q380" s="246"/>
      <c r="R380" s="246"/>
      <c r="S380" s="246"/>
      <c r="T380" s="246"/>
      <c r="U380" s="246"/>
      <c r="V380" s="246"/>
      <c r="W380" s="246"/>
    </row>
    <row r="381" spans="7:23" s="247" customFormat="1" x14ac:dyDescent="0.2">
      <c r="G381" s="246"/>
      <c r="H381" s="246"/>
      <c r="I381" s="246"/>
      <c r="J381" s="246"/>
      <c r="K381" s="246"/>
      <c r="L381" s="246"/>
      <c r="M381" s="246"/>
      <c r="N381" s="246"/>
      <c r="O381" s="246"/>
      <c r="P381" s="246"/>
      <c r="Q381" s="246"/>
      <c r="R381" s="246"/>
      <c r="S381" s="246"/>
      <c r="T381" s="246"/>
      <c r="U381" s="246"/>
      <c r="V381" s="246"/>
      <c r="W381" s="246"/>
    </row>
    <row r="382" spans="7:23" s="247" customFormat="1" x14ac:dyDescent="0.2">
      <c r="G382" s="246"/>
      <c r="H382" s="246"/>
      <c r="I382" s="246"/>
      <c r="J382" s="246"/>
      <c r="K382" s="246"/>
      <c r="L382" s="246"/>
      <c r="M382" s="246"/>
      <c r="N382" s="246"/>
      <c r="O382" s="246"/>
      <c r="P382" s="246"/>
      <c r="Q382" s="246"/>
      <c r="R382" s="246"/>
      <c r="S382" s="246"/>
      <c r="T382" s="246"/>
      <c r="U382" s="246"/>
      <c r="V382" s="246"/>
      <c r="W382" s="246"/>
    </row>
    <row r="383" spans="7:23" s="247" customFormat="1" x14ac:dyDescent="0.2">
      <c r="G383" s="246"/>
      <c r="H383" s="246"/>
      <c r="I383" s="246"/>
      <c r="J383" s="246"/>
      <c r="K383" s="246"/>
      <c r="L383" s="246"/>
      <c r="M383" s="246"/>
      <c r="N383" s="246"/>
      <c r="O383" s="246"/>
      <c r="P383" s="246"/>
      <c r="Q383" s="246"/>
      <c r="R383" s="246"/>
      <c r="S383" s="246"/>
      <c r="T383" s="246"/>
      <c r="U383" s="246"/>
      <c r="V383" s="246"/>
      <c r="W383" s="246"/>
    </row>
    <row r="384" spans="7:23" s="247" customFormat="1" x14ac:dyDescent="0.2">
      <c r="G384" s="246"/>
      <c r="H384" s="246"/>
      <c r="I384" s="246"/>
      <c r="J384" s="246"/>
      <c r="K384" s="246"/>
      <c r="L384" s="246"/>
      <c r="M384" s="246"/>
      <c r="N384" s="246"/>
      <c r="O384" s="246"/>
      <c r="P384" s="246"/>
      <c r="Q384" s="246"/>
      <c r="R384" s="246"/>
      <c r="S384" s="246"/>
      <c r="T384" s="246"/>
      <c r="U384" s="246"/>
      <c r="V384" s="246"/>
      <c r="W384" s="246"/>
    </row>
    <row r="385" spans="7:23" s="247" customFormat="1" x14ac:dyDescent="0.2">
      <c r="G385" s="246"/>
      <c r="H385" s="246"/>
      <c r="I385" s="246"/>
      <c r="J385" s="246"/>
      <c r="K385" s="246"/>
      <c r="L385" s="246"/>
      <c r="M385" s="246"/>
      <c r="N385" s="246"/>
      <c r="O385" s="246"/>
      <c r="P385" s="246"/>
      <c r="Q385" s="246"/>
      <c r="R385" s="246"/>
      <c r="S385" s="246"/>
      <c r="T385" s="246"/>
      <c r="U385" s="246"/>
      <c r="V385" s="246"/>
      <c r="W385" s="246"/>
    </row>
    <row r="386" spans="7:23" s="247" customFormat="1" x14ac:dyDescent="0.2">
      <c r="G386" s="246"/>
      <c r="H386" s="246"/>
      <c r="I386" s="246"/>
      <c r="J386" s="246"/>
      <c r="K386" s="246"/>
      <c r="L386" s="246"/>
      <c r="M386" s="246"/>
      <c r="N386" s="246"/>
      <c r="O386" s="246"/>
      <c r="P386" s="246"/>
      <c r="Q386" s="246"/>
      <c r="R386" s="246"/>
      <c r="S386" s="246"/>
      <c r="T386" s="246"/>
      <c r="U386" s="246"/>
      <c r="V386" s="246"/>
      <c r="W386" s="246"/>
    </row>
    <row r="387" spans="7:23" s="247" customFormat="1" x14ac:dyDescent="0.2">
      <c r="G387" s="246"/>
      <c r="H387" s="246"/>
      <c r="I387" s="246"/>
      <c r="J387" s="246"/>
      <c r="K387" s="246"/>
      <c r="L387" s="246"/>
      <c r="M387" s="246"/>
      <c r="N387" s="246"/>
      <c r="O387" s="246"/>
      <c r="P387" s="246"/>
      <c r="Q387" s="246"/>
      <c r="R387" s="246"/>
      <c r="S387" s="246"/>
      <c r="T387" s="246"/>
      <c r="U387" s="246"/>
      <c r="V387" s="246"/>
      <c r="W387" s="246"/>
    </row>
    <row r="388" spans="7:23" s="247" customFormat="1" x14ac:dyDescent="0.2">
      <c r="G388" s="246"/>
      <c r="H388" s="246"/>
      <c r="I388" s="246"/>
      <c r="J388" s="246"/>
      <c r="K388" s="246"/>
      <c r="L388" s="246"/>
      <c r="M388" s="246"/>
      <c r="N388" s="246"/>
      <c r="O388" s="246"/>
      <c r="P388" s="246"/>
      <c r="Q388" s="246"/>
      <c r="R388" s="246"/>
      <c r="S388" s="246"/>
      <c r="T388" s="246"/>
      <c r="U388" s="246"/>
      <c r="V388" s="246"/>
      <c r="W388" s="246"/>
    </row>
    <row r="389" spans="7:23" s="247" customFormat="1" x14ac:dyDescent="0.2">
      <c r="G389" s="246"/>
      <c r="H389" s="246"/>
      <c r="I389" s="246"/>
      <c r="J389" s="246"/>
      <c r="K389" s="246"/>
      <c r="L389" s="246"/>
      <c r="M389" s="246"/>
      <c r="N389" s="246"/>
      <c r="O389" s="246"/>
      <c r="P389" s="246"/>
      <c r="Q389" s="246"/>
      <c r="R389" s="246"/>
      <c r="S389" s="246"/>
      <c r="T389" s="246"/>
      <c r="U389" s="246"/>
      <c r="V389" s="246"/>
      <c r="W389" s="246"/>
    </row>
    <row r="390" spans="7:23" s="247" customFormat="1" x14ac:dyDescent="0.2">
      <c r="G390" s="246"/>
      <c r="H390" s="246"/>
      <c r="I390" s="246"/>
      <c r="J390" s="246"/>
      <c r="K390" s="246"/>
      <c r="L390" s="246"/>
      <c r="M390" s="246"/>
      <c r="N390" s="246"/>
      <c r="O390" s="246"/>
      <c r="P390" s="246"/>
      <c r="Q390" s="246"/>
      <c r="R390" s="246"/>
      <c r="S390" s="246"/>
      <c r="T390" s="246"/>
      <c r="U390" s="246"/>
      <c r="V390" s="246"/>
      <c r="W390" s="246"/>
    </row>
    <row r="391" spans="7:23" s="247" customFormat="1" x14ac:dyDescent="0.2">
      <c r="G391" s="246"/>
      <c r="H391" s="246"/>
      <c r="I391" s="246"/>
      <c r="J391" s="246"/>
      <c r="K391" s="246"/>
      <c r="L391" s="246"/>
      <c r="M391" s="246"/>
      <c r="N391" s="246"/>
      <c r="O391" s="246"/>
      <c r="P391" s="246"/>
      <c r="Q391" s="246"/>
      <c r="R391" s="246"/>
      <c r="S391" s="246"/>
      <c r="T391" s="246"/>
      <c r="U391" s="246"/>
      <c r="V391" s="246"/>
      <c r="W391" s="246"/>
    </row>
    <row r="392" spans="7:23" s="247" customFormat="1" x14ac:dyDescent="0.2">
      <c r="G392" s="246"/>
      <c r="H392" s="246"/>
      <c r="I392" s="246"/>
      <c r="J392" s="246"/>
      <c r="K392" s="246"/>
      <c r="L392" s="246"/>
      <c r="M392" s="246"/>
      <c r="N392" s="246"/>
      <c r="O392" s="246"/>
      <c r="P392" s="246"/>
      <c r="Q392" s="246"/>
      <c r="R392" s="246"/>
      <c r="S392" s="246"/>
      <c r="T392" s="246"/>
      <c r="U392" s="246"/>
      <c r="V392" s="246"/>
      <c r="W392" s="246"/>
    </row>
    <row r="393" spans="7:23" s="247" customFormat="1" x14ac:dyDescent="0.2">
      <c r="G393" s="246"/>
      <c r="H393" s="246"/>
      <c r="I393" s="246"/>
      <c r="J393" s="246"/>
      <c r="K393" s="246"/>
      <c r="L393" s="246"/>
      <c r="M393" s="246"/>
      <c r="N393" s="246"/>
      <c r="O393" s="246"/>
      <c r="P393" s="246"/>
      <c r="Q393" s="246"/>
      <c r="R393" s="246"/>
      <c r="S393" s="246"/>
      <c r="T393" s="246"/>
      <c r="U393" s="246"/>
      <c r="V393" s="246"/>
      <c r="W393" s="246"/>
    </row>
    <row r="394" spans="7:23" s="247" customFormat="1" x14ac:dyDescent="0.2">
      <c r="G394" s="246"/>
      <c r="H394" s="246"/>
      <c r="I394" s="246"/>
      <c r="J394" s="246"/>
      <c r="K394" s="246"/>
      <c r="L394" s="246"/>
      <c r="M394" s="246"/>
      <c r="N394" s="246"/>
      <c r="O394" s="246"/>
      <c r="P394" s="246"/>
      <c r="Q394" s="246"/>
      <c r="R394" s="246"/>
      <c r="S394" s="246"/>
      <c r="T394" s="246"/>
      <c r="U394" s="246"/>
      <c r="V394" s="246"/>
      <c r="W394" s="246"/>
    </row>
    <row r="395" spans="7:23" s="247" customFormat="1" x14ac:dyDescent="0.2">
      <c r="G395" s="246"/>
      <c r="H395" s="246"/>
      <c r="I395" s="246"/>
      <c r="J395" s="246"/>
      <c r="K395" s="246"/>
      <c r="L395" s="246"/>
      <c r="M395" s="246"/>
      <c r="N395" s="246"/>
      <c r="O395" s="246"/>
      <c r="P395" s="246"/>
      <c r="Q395" s="246"/>
      <c r="R395" s="246"/>
      <c r="S395" s="246"/>
      <c r="T395" s="246"/>
      <c r="U395" s="246"/>
      <c r="V395" s="246"/>
      <c r="W395" s="246"/>
    </row>
    <row r="396" spans="7:23" s="247" customFormat="1" x14ac:dyDescent="0.2">
      <c r="G396" s="246"/>
      <c r="H396" s="246"/>
      <c r="I396" s="246"/>
      <c r="J396" s="246"/>
      <c r="K396" s="246"/>
      <c r="L396" s="246"/>
      <c r="M396" s="246"/>
      <c r="N396" s="246"/>
      <c r="O396" s="246"/>
      <c r="P396" s="246"/>
      <c r="Q396" s="246"/>
      <c r="R396" s="246"/>
      <c r="S396" s="246"/>
      <c r="T396" s="246"/>
      <c r="U396" s="246"/>
      <c r="V396" s="246"/>
      <c r="W396" s="246"/>
    </row>
    <row r="397" spans="7:23" s="247" customFormat="1" x14ac:dyDescent="0.2">
      <c r="G397" s="246"/>
      <c r="H397" s="246"/>
      <c r="I397" s="246"/>
      <c r="J397" s="246"/>
      <c r="K397" s="246"/>
      <c r="L397" s="246"/>
      <c r="M397" s="246"/>
      <c r="N397" s="246"/>
      <c r="O397" s="246"/>
      <c r="P397" s="246"/>
      <c r="Q397" s="246"/>
      <c r="R397" s="246"/>
      <c r="S397" s="246"/>
      <c r="T397" s="246"/>
      <c r="U397" s="246"/>
      <c r="V397" s="246"/>
      <c r="W397" s="246"/>
    </row>
    <row r="398" spans="7:23" s="247" customFormat="1" x14ac:dyDescent="0.2">
      <c r="G398" s="246"/>
      <c r="H398" s="246"/>
      <c r="I398" s="246"/>
      <c r="J398" s="246"/>
      <c r="K398" s="246"/>
      <c r="L398" s="246"/>
      <c r="M398" s="246"/>
      <c r="N398" s="246"/>
      <c r="O398" s="246"/>
      <c r="P398" s="246"/>
      <c r="Q398" s="246"/>
      <c r="R398" s="246"/>
      <c r="S398" s="246"/>
      <c r="T398" s="246"/>
      <c r="U398" s="246"/>
      <c r="V398" s="246"/>
      <c r="W398" s="246"/>
    </row>
    <row r="399" spans="7:23" s="247" customFormat="1" x14ac:dyDescent="0.2">
      <c r="G399" s="246"/>
      <c r="H399" s="246"/>
      <c r="I399" s="246"/>
      <c r="J399" s="246"/>
      <c r="K399" s="246"/>
      <c r="L399" s="246"/>
      <c r="M399" s="246"/>
      <c r="N399" s="246"/>
      <c r="O399" s="246"/>
      <c r="P399" s="246"/>
      <c r="Q399" s="246"/>
      <c r="R399" s="246"/>
      <c r="S399" s="246"/>
      <c r="T399" s="246"/>
      <c r="U399" s="246"/>
      <c r="V399" s="246"/>
      <c r="W399" s="246"/>
    </row>
    <row r="400" spans="7:23" s="247" customFormat="1" x14ac:dyDescent="0.2">
      <c r="G400" s="246"/>
      <c r="H400" s="246"/>
      <c r="I400" s="246"/>
      <c r="J400" s="246"/>
      <c r="K400" s="246"/>
      <c r="L400" s="246"/>
      <c r="M400" s="246"/>
      <c r="N400" s="246"/>
      <c r="O400" s="246"/>
      <c r="P400" s="246"/>
      <c r="Q400" s="246"/>
      <c r="R400" s="246"/>
      <c r="S400" s="246"/>
      <c r="T400" s="246"/>
      <c r="U400" s="246"/>
      <c r="V400" s="246"/>
      <c r="W400" s="246"/>
    </row>
    <row r="401" spans="7:23" s="247" customFormat="1" x14ac:dyDescent="0.2">
      <c r="G401" s="246"/>
      <c r="H401" s="246"/>
      <c r="I401" s="246"/>
      <c r="J401" s="246"/>
      <c r="K401" s="246"/>
      <c r="L401" s="246"/>
      <c r="M401" s="246"/>
      <c r="N401" s="246"/>
      <c r="O401" s="246"/>
      <c r="P401" s="246"/>
      <c r="Q401" s="246"/>
      <c r="R401" s="246"/>
      <c r="S401" s="246"/>
      <c r="T401" s="246"/>
      <c r="U401" s="246"/>
      <c r="V401" s="246"/>
      <c r="W401" s="246"/>
    </row>
    <row r="402" spans="7:23" s="247" customFormat="1" x14ac:dyDescent="0.2">
      <c r="G402" s="246"/>
      <c r="H402" s="246"/>
      <c r="I402" s="246"/>
      <c r="J402" s="246"/>
      <c r="K402" s="246"/>
      <c r="L402" s="246"/>
      <c r="M402" s="246"/>
      <c r="N402" s="246"/>
      <c r="O402" s="246"/>
      <c r="P402" s="246"/>
      <c r="Q402" s="246"/>
      <c r="R402" s="246"/>
      <c r="S402" s="246"/>
      <c r="T402" s="246"/>
      <c r="U402" s="246"/>
      <c r="V402" s="246"/>
      <c r="W402" s="246"/>
    </row>
    <row r="403" spans="7:23" s="247" customFormat="1" x14ac:dyDescent="0.2">
      <c r="G403" s="246"/>
      <c r="H403" s="246"/>
      <c r="I403" s="246"/>
      <c r="J403" s="246"/>
      <c r="K403" s="246"/>
      <c r="L403" s="246"/>
      <c r="M403" s="246"/>
      <c r="N403" s="246"/>
      <c r="O403" s="246"/>
      <c r="P403" s="246"/>
      <c r="Q403" s="246"/>
      <c r="R403" s="246"/>
      <c r="S403" s="246"/>
      <c r="T403" s="246"/>
      <c r="U403" s="246"/>
      <c r="V403" s="246"/>
      <c r="W403" s="246"/>
    </row>
    <row r="404" spans="7:23" s="247" customFormat="1" x14ac:dyDescent="0.2">
      <c r="G404" s="246"/>
      <c r="H404" s="246"/>
      <c r="I404" s="246"/>
      <c r="J404" s="246"/>
      <c r="K404" s="246"/>
      <c r="L404" s="246"/>
      <c r="M404" s="246"/>
      <c r="N404" s="246"/>
      <c r="O404" s="246"/>
      <c r="P404" s="246"/>
      <c r="Q404" s="246"/>
      <c r="R404" s="246"/>
      <c r="S404" s="246"/>
      <c r="T404" s="246"/>
      <c r="U404" s="246"/>
      <c r="V404" s="246"/>
      <c r="W404" s="246"/>
    </row>
    <row r="405" spans="7:23" s="247" customFormat="1" x14ac:dyDescent="0.2">
      <c r="G405" s="246"/>
      <c r="H405" s="246"/>
      <c r="I405" s="246"/>
      <c r="J405" s="246"/>
      <c r="K405" s="246"/>
      <c r="L405" s="246"/>
      <c r="M405" s="246"/>
      <c r="N405" s="246"/>
      <c r="O405" s="246"/>
      <c r="P405" s="246"/>
      <c r="Q405" s="246"/>
      <c r="R405" s="246"/>
      <c r="S405" s="246"/>
      <c r="T405" s="246"/>
      <c r="U405" s="246"/>
      <c r="V405" s="246"/>
      <c r="W405" s="246"/>
    </row>
    <row r="406" spans="7:23" s="247" customFormat="1" x14ac:dyDescent="0.2">
      <c r="G406" s="246"/>
      <c r="H406" s="246"/>
      <c r="I406" s="246"/>
      <c r="J406" s="246"/>
      <c r="K406" s="246"/>
      <c r="L406" s="246"/>
      <c r="M406" s="246"/>
      <c r="N406" s="246"/>
      <c r="O406" s="246"/>
      <c r="P406" s="246"/>
      <c r="Q406" s="246"/>
      <c r="R406" s="246"/>
      <c r="S406" s="246"/>
      <c r="T406" s="246"/>
      <c r="U406" s="246"/>
      <c r="V406" s="246"/>
      <c r="W406" s="246"/>
    </row>
    <row r="407" spans="7:23" s="247" customFormat="1" x14ac:dyDescent="0.2">
      <c r="G407" s="246"/>
      <c r="H407" s="246"/>
      <c r="I407" s="246"/>
      <c r="J407" s="246"/>
      <c r="K407" s="246"/>
      <c r="L407" s="246"/>
      <c r="M407" s="246"/>
      <c r="N407" s="246"/>
      <c r="O407" s="246"/>
      <c r="P407" s="246"/>
      <c r="Q407" s="246"/>
      <c r="R407" s="246"/>
      <c r="S407" s="246"/>
      <c r="T407" s="246"/>
      <c r="U407" s="246"/>
      <c r="V407" s="246"/>
      <c r="W407" s="246"/>
    </row>
    <row r="408" spans="7:23" s="247" customFormat="1" x14ac:dyDescent="0.2">
      <c r="G408" s="246"/>
      <c r="H408" s="246"/>
      <c r="I408" s="246"/>
      <c r="J408" s="246"/>
      <c r="K408" s="246"/>
      <c r="L408" s="246"/>
      <c r="M408" s="246"/>
      <c r="N408" s="246"/>
      <c r="O408" s="246"/>
      <c r="P408" s="246"/>
      <c r="Q408" s="246"/>
      <c r="R408" s="246"/>
      <c r="S408" s="246"/>
      <c r="T408" s="246"/>
      <c r="U408" s="246"/>
      <c r="V408" s="246"/>
      <c r="W408" s="246"/>
    </row>
    <row r="409" spans="7:23" s="247" customFormat="1" x14ac:dyDescent="0.2">
      <c r="G409" s="246"/>
      <c r="H409" s="246"/>
      <c r="I409" s="246"/>
      <c r="J409" s="246"/>
      <c r="K409" s="246"/>
      <c r="L409" s="246"/>
      <c r="M409" s="246"/>
      <c r="N409" s="246"/>
      <c r="O409" s="246"/>
      <c r="P409" s="246"/>
      <c r="Q409" s="246"/>
      <c r="R409" s="246"/>
      <c r="S409" s="246"/>
      <c r="T409" s="246"/>
      <c r="U409" s="246"/>
      <c r="V409" s="246"/>
      <c r="W409" s="246"/>
    </row>
    <row r="410" spans="7:23" s="247" customFormat="1" x14ac:dyDescent="0.2">
      <c r="G410" s="246"/>
      <c r="H410" s="246"/>
      <c r="I410" s="246"/>
      <c r="J410" s="246"/>
      <c r="K410" s="246"/>
      <c r="L410" s="246"/>
      <c r="M410" s="246"/>
      <c r="N410" s="246"/>
      <c r="O410" s="246"/>
      <c r="P410" s="246"/>
      <c r="Q410" s="246"/>
      <c r="R410" s="246"/>
      <c r="S410" s="246"/>
      <c r="T410" s="246"/>
      <c r="U410" s="246"/>
      <c r="V410" s="246"/>
      <c r="W410" s="246"/>
    </row>
    <row r="411" spans="7:23" s="247" customFormat="1" x14ac:dyDescent="0.2">
      <c r="G411" s="246"/>
      <c r="H411" s="246"/>
      <c r="I411" s="246"/>
      <c r="J411" s="246"/>
      <c r="K411" s="246"/>
      <c r="L411" s="246"/>
      <c r="M411" s="246"/>
      <c r="N411" s="246"/>
      <c r="O411" s="246"/>
      <c r="P411" s="246"/>
      <c r="Q411" s="246"/>
      <c r="R411" s="246"/>
      <c r="S411" s="246"/>
      <c r="T411" s="246"/>
      <c r="U411" s="246"/>
      <c r="V411" s="246"/>
      <c r="W411" s="246"/>
    </row>
    <row r="412" spans="7:23" s="247" customFormat="1" x14ac:dyDescent="0.2">
      <c r="G412" s="246"/>
      <c r="H412" s="246"/>
      <c r="I412" s="246"/>
      <c r="J412" s="246"/>
      <c r="K412" s="246"/>
      <c r="L412" s="246"/>
      <c r="M412" s="246"/>
      <c r="N412" s="246"/>
      <c r="O412" s="246"/>
      <c r="P412" s="246"/>
      <c r="Q412" s="246"/>
      <c r="R412" s="246"/>
      <c r="S412" s="246"/>
      <c r="T412" s="246"/>
      <c r="U412" s="246"/>
      <c r="V412" s="246"/>
      <c r="W412" s="246"/>
    </row>
    <row r="413" spans="7:23" s="247" customFormat="1" x14ac:dyDescent="0.2">
      <c r="G413" s="246"/>
      <c r="H413" s="246"/>
      <c r="I413" s="246"/>
      <c r="J413" s="246"/>
      <c r="K413" s="246"/>
      <c r="L413" s="246"/>
      <c r="M413" s="246"/>
      <c r="N413" s="246"/>
      <c r="O413" s="246"/>
      <c r="P413" s="246"/>
      <c r="Q413" s="246"/>
      <c r="R413" s="246"/>
      <c r="S413" s="246"/>
      <c r="T413" s="246"/>
      <c r="U413" s="246"/>
      <c r="V413" s="246"/>
      <c r="W413" s="246"/>
    </row>
    <row r="414" spans="7:23" s="247" customFormat="1" x14ac:dyDescent="0.2">
      <c r="G414" s="246"/>
      <c r="H414" s="246"/>
      <c r="I414" s="246"/>
      <c r="J414" s="246"/>
      <c r="K414" s="246"/>
      <c r="L414" s="246"/>
      <c r="M414" s="246"/>
      <c r="N414" s="246"/>
      <c r="O414" s="246"/>
      <c r="P414" s="246"/>
      <c r="Q414" s="246"/>
      <c r="R414" s="246"/>
      <c r="S414" s="246"/>
      <c r="T414" s="246"/>
      <c r="U414" s="246"/>
      <c r="V414" s="246"/>
      <c r="W414" s="246"/>
    </row>
    <row r="415" spans="7:23" s="247" customFormat="1" x14ac:dyDescent="0.2">
      <c r="G415" s="246"/>
      <c r="H415" s="246"/>
      <c r="I415" s="246"/>
      <c r="J415" s="246"/>
      <c r="K415" s="246"/>
      <c r="L415" s="246"/>
      <c r="M415" s="246"/>
      <c r="N415" s="246"/>
      <c r="O415" s="246"/>
      <c r="P415" s="246"/>
      <c r="Q415" s="246"/>
      <c r="R415" s="246"/>
      <c r="S415" s="246"/>
      <c r="T415" s="246"/>
      <c r="U415" s="246"/>
      <c r="V415" s="246"/>
      <c r="W415" s="246"/>
    </row>
    <row r="416" spans="7:23" s="247" customFormat="1" x14ac:dyDescent="0.2">
      <c r="G416" s="246"/>
      <c r="H416" s="246"/>
      <c r="I416" s="246"/>
      <c r="J416" s="246"/>
      <c r="K416" s="246"/>
      <c r="L416" s="246"/>
      <c r="M416" s="246"/>
      <c r="N416" s="246"/>
      <c r="O416" s="246"/>
      <c r="P416" s="246"/>
      <c r="Q416" s="246"/>
      <c r="R416" s="246"/>
      <c r="S416" s="246"/>
      <c r="T416" s="246"/>
      <c r="U416" s="246"/>
      <c r="V416" s="246"/>
      <c r="W416" s="246"/>
    </row>
    <row r="417" spans="7:23" s="247" customFormat="1" x14ac:dyDescent="0.2">
      <c r="G417" s="246"/>
      <c r="H417" s="246"/>
      <c r="I417" s="246"/>
      <c r="J417" s="246"/>
      <c r="K417" s="246"/>
      <c r="L417" s="246"/>
      <c r="M417" s="246"/>
      <c r="N417" s="246"/>
      <c r="O417" s="246"/>
      <c r="P417" s="246"/>
      <c r="Q417" s="246"/>
      <c r="R417" s="246"/>
      <c r="S417" s="246"/>
      <c r="T417" s="246"/>
      <c r="U417" s="246"/>
      <c r="V417" s="246"/>
      <c r="W417" s="246"/>
    </row>
    <row r="418" spans="7:23" s="247" customFormat="1" x14ac:dyDescent="0.2">
      <c r="G418" s="246"/>
      <c r="H418" s="246"/>
      <c r="I418" s="246"/>
      <c r="J418" s="246"/>
      <c r="K418" s="246"/>
      <c r="L418" s="246"/>
      <c r="M418" s="246"/>
      <c r="N418" s="246"/>
      <c r="O418" s="246"/>
      <c r="P418" s="246"/>
      <c r="Q418" s="246"/>
      <c r="R418" s="246"/>
      <c r="S418" s="246"/>
      <c r="T418" s="246"/>
      <c r="U418" s="246"/>
      <c r="V418" s="246"/>
      <c r="W418" s="246"/>
    </row>
    <row r="419" spans="7:23" s="247" customFormat="1" x14ac:dyDescent="0.2">
      <c r="G419" s="246"/>
      <c r="H419" s="246"/>
      <c r="I419" s="246"/>
      <c r="J419" s="246"/>
      <c r="K419" s="246"/>
      <c r="L419" s="246"/>
      <c r="M419" s="246"/>
      <c r="N419" s="246"/>
      <c r="O419" s="246"/>
      <c r="P419" s="246"/>
      <c r="Q419" s="246"/>
      <c r="R419" s="246"/>
      <c r="S419" s="246"/>
      <c r="T419" s="246"/>
      <c r="U419" s="246"/>
      <c r="V419" s="246"/>
      <c r="W419" s="246"/>
    </row>
    <row r="420" spans="7:23" s="247" customFormat="1" x14ac:dyDescent="0.2">
      <c r="G420" s="246"/>
      <c r="H420" s="246"/>
      <c r="I420" s="246"/>
      <c r="J420" s="246"/>
      <c r="K420" s="246"/>
      <c r="L420" s="246"/>
      <c r="M420" s="246"/>
      <c r="N420" s="246"/>
      <c r="O420" s="246"/>
      <c r="P420" s="246"/>
      <c r="Q420" s="246"/>
      <c r="R420" s="246"/>
      <c r="S420" s="246"/>
      <c r="T420" s="246"/>
      <c r="U420" s="246"/>
      <c r="V420" s="246"/>
      <c r="W420" s="246"/>
    </row>
    <row r="421" spans="7:23" s="247" customFormat="1" x14ac:dyDescent="0.2">
      <c r="G421" s="246"/>
      <c r="H421" s="246"/>
      <c r="I421" s="246"/>
      <c r="J421" s="246"/>
      <c r="K421" s="246"/>
      <c r="L421" s="246"/>
      <c r="M421" s="246"/>
      <c r="N421" s="246"/>
      <c r="O421" s="246"/>
      <c r="P421" s="246"/>
      <c r="Q421" s="246"/>
      <c r="R421" s="246"/>
      <c r="S421" s="246"/>
      <c r="T421" s="246"/>
      <c r="U421" s="246"/>
      <c r="V421" s="246"/>
      <c r="W421" s="246"/>
    </row>
    <row r="422" spans="7:23" s="247" customFormat="1" x14ac:dyDescent="0.2">
      <c r="G422" s="246"/>
      <c r="H422" s="246"/>
      <c r="I422" s="246"/>
      <c r="J422" s="246"/>
      <c r="K422" s="246"/>
      <c r="L422" s="246"/>
      <c r="M422" s="246"/>
      <c r="N422" s="246"/>
      <c r="O422" s="246"/>
      <c r="P422" s="246"/>
      <c r="Q422" s="246"/>
      <c r="R422" s="246"/>
      <c r="S422" s="246"/>
      <c r="T422" s="246"/>
      <c r="U422" s="246"/>
      <c r="V422" s="246"/>
      <c r="W422" s="246"/>
    </row>
    <row r="423" spans="7:23" s="247" customFormat="1" x14ac:dyDescent="0.2">
      <c r="G423" s="246"/>
      <c r="H423" s="246"/>
      <c r="I423" s="246"/>
      <c r="J423" s="246"/>
      <c r="K423" s="246"/>
      <c r="L423" s="246"/>
      <c r="M423" s="246"/>
      <c r="N423" s="246"/>
      <c r="O423" s="246"/>
      <c r="P423" s="246"/>
      <c r="Q423" s="246"/>
      <c r="R423" s="246"/>
      <c r="S423" s="246"/>
      <c r="T423" s="246"/>
      <c r="U423" s="246"/>
      <c r="V423" s="246"/>
      <c r="W423" s="246"/>
    </row>
    <row r="424" spans="7:23" s="247" customFormat="1" x14ac:dyDescent="0.2">
      <c r="G424" s="246"/>
      <c r="H424" s="246"/>
      <c r="I424" s="246"/>
      <c r="J424" s="246"/>
      <c r="K424" s="246"/>
      <c r="L424" s="246"/>
      <c r="M424" s="246"/>
      <c r="N424" s="246"/>
      <c r="O424" s="246"/>
      <c r="P424" s="246"/>
      <c r="Q424" s="246"/>
      <c r="R424" s="246"/>
      <c r="S424" s="246"/>
      <c r="T424" s="246"/>
      <c r="U424" s="246"/>
      <c r="V424" s="246"/>
      <c r="W424" s="246"/>
    </row>
    <row r="425" spans="7:23" s="247" customFormat="1" x14ac:dyDescent="0.2">
      <c r="G425" s="246"/>
      <c r="H425" s="246"/>
      <c r="I425" s="246"/>
      <c r="J425" s="246"/>
      <c r="K425" s="246"/>
      <c r="L425" s="246"/>
      <c r="M425" s="246"/>
      <c r="N425" s="246"/>
      <c r="O425" s="246"/>
      <c r="P425" s="246"/>
      <c r="Q425" s="246"/>
      <c r="R425" s="246"/>
      <c r="S425" s="246"/>
      <c r="T425" s="246"/>
      <c r="U425" s="246"/>
      <c r="V425" s="246"/>
      <c r="W425" s="246"/>
    </row>
    <row r="426" spans="7:23" s="247" customFormat="1" x14ac:dyDescent="0.2">
      <c r="G426" s="246"/>
      <c r="H426" s="246"/>
      <c r="I426" s="246"/>
      <c r="J426" s="246"/>
      <c r="K426" s="246"/>
      <c r="L426" s="246"/>
      <c r="M426" s="246"/>
      <c r="N426" s="246"/>
      <c r="O426" s="246"/>
      <c r="P426" s="246"/>
      <c r="Q426" s="246"/>
      <c r="R426" s="246"/>
      <c r="S426" s="246"/>
      <c r="T426" s="246"/>
      <c r="U426" s="246"/>
      <c r="V426" s="246"/>
      <c r="W426" s="246"/>
    </row>
    <row r="427" spans="7:23" s="247" customFormat="1" x14ac:dyDescent="0.2">
      <c r="G427" s="246"/>
      <c r="H427" s="246"/>
      <c r="I427" s="246"/>
      <c r="J427" s="246"/>
      <c r="K427" s="246"/>
      <c r="L427" s="246"/>
      <c r="M427" s="246"/>
      <c r="N427" s="246"/>
      <c r="O427" s="246"/>
      <c r="P427" s="246"/>
      <c r="Q427" s="246"/>
      <c r="R427" s="246"/>
      <c r="S427" s="246"/>
      <c r="T427" s="246"/>
      <c r="U427" s="246"/>
      <c r="V427" s="246"/>
      <c r="W427" s="246"/>
    </row>
    <row r="428" spans="7:23" s="247" customFormat="1" x14ac:dyDescent="0.2">
      <c r="G428" s="246"/>
      <c r="H428" s="246"/>
      <c r="I428" s="246"/>
      <c r="J428" s="246"/>
      <c r="K428" s="246"/>
      <c r="L428" s="246"/>
      <c r="M428" s="246"/>
      <c r="N428" s="246"/>
      <c r="O428" s="246"/>
      <c r="P428" s="246"/>
      <c r="Q428" s="246"/>
      <c r="R428" s="246"/>
      <c r="S428" s="246"/>
      <c r="T428" s="246"/>
      <c r="U428" s="246"/>
      <c r="V428" s="246"/>
      <c r="W428" s="246"/>
    </row>
    <row r="429" spans="7:23" s="247" customFormat="1" x14ac:dyDescent="0.2">
      <c r="G429" s="246"/>
      <c r="H429" s="246"/>
      <c r="I429" s="246"/>
      <c r="J429" s="246"/>
      <c r="K429" s="246"/>
      <c r="L429" s="246"/>
      <c r="M429" s="246"/>
      <c r="N429" s="246"/>
      <c r="O429" s="246"/>
      <c r="P429" s="246"/>
      <c r="Q429" s="246"/>
      <c r="R429" s="246"/>
      <c r="S429" s="246"/>
      <c r="T429" s="246"/>
      <c r="U429" s="246"/>
      <c r="V429" s="246"/>
      <c r="W429" s="246"/>
    </row>
    <row r="430" spans="7:23" s="247" customFormat="1" x14ac:dyDescent="0.2">
      <c r="G430" s="246"/>
      <c r="H430" s="246"/>
      <c r="I430" s="246"/>
      <c r="J430" s="246"/>
      <c r="K430" s="246"/>
      <c r="L430" s="246"/>
      <c r="M430" s="246"/>
      <c r="N430" s="246"/>
      <c r="O430" s="246"/>
      <c r="P430" s="246"/>
      <c r="Q430" s="246"/>
      <c r="R430" s="246"/>
      <c r="S430" s="246"/>
      <c r="T430" s="246"/>
      <c r="U430" s="246"/>
      <c r="V430" s="246"/>
      <c r="W430" s="246"/>
    </row>
    <row r="431" spans="7:23" s="247" customFormat="1" x14ac:dyDescent="0.2">
      <c r="G431" s="246"/>
      <c r="H431" s="246"/>
      <c r="I431" s="246"/>
      <c r="J431" s="246"/>
      <c r="K431" s="246"/>
      <c r="L431" s="246"/>
      <c r="M431" s="246"/>
      <c r="N431" s="246"/>
      <c r="O431" s="246"/>
      <c r="P431" s="246"/>
      <c r="Q431" s="246"/>
      <c r="R431" s="246"/>
      <c r="S431" s="246"/>
      <c r="T431" s="246"/>
      <c r="U431" s="246"/>
      <c r="V431" s="246"/>
      <c r="W431" s="246"/>
    </row>
    <row r="432" spans="7:23" s="247" customFormat="1" x14ac:dyDescent="0.2">
      <c r="G432" s="246"/>
      <c r="H432" s="246"/>
      <c r="I432" s="246"/>
      <c r="J432" s="246"/>
      <c r="K432" s="246"/>
      <c r="L432" s="246"/>
      <c r="M432" s="246"/>
      <c r="N432" s="246"/>
      <c r="O432" s="246"/>
      <c r="P432" s="246"/>
      <c r="Q432" s="246"/>
      <c r="R432" s="246"/>
      <c r="S432" s="246"/>
      <c r="T432" s="246"/>
      <c r="U432" s="246"/>
      <c r="V432" s="246"/>
      <c r="W432" s="246"/>
    </row>
    <row r="433" spans="7:23" s="247" customFormat="1" x14ac:dyDescent="0.2">
      <c r="G433" s="246"/>
      <c r="H433" s="246"/>
      <c r="I433" s="246"/>
      <c r="J433" s="246"/>
      <c r="K433" s="246"/>
      <c r="L433" s="246"/>
      <c r="M433" s="246"/>
      <c r="N433" s="246"/>
      <c r="O433" s="246"/>
      <c r="P433" s="246"/>
      <c r="Q433" s="246"/>
      <c r="R433" s="246"/>
      <c r="S433" s="246"/>
      <c r="T433" s="246"/>
      <c r="U433" s="246"/>
      <c r="V433" s="246"/>
      <c r="W433" s="246"/>
    </row>
    <row r="434" spans="7:23" s="247" customFormat="1" x14ac:dyDescent="0.2">
      <c r="G434" s="246"/>
      <c r="H434" s="246"/>
      <c r="I434" s="246"/>
      <c r="J434" s="246"/>
      <c r="K434" s="246"/>
      <c r="L434" s="246"/>
      <c r="M434" s="246"/>
      <c r="N434" s="246"/>
      <c r="O434" s="246"/>
      <c r="P434" s="246"/>
      <c r="Q434" s="246"/>
      <c r="R434" s="246"/>
      <c r="S434" s="246"/>
      <c r="T434" s="246"/>
      <c r="U434" s="246"/>
      <c r="V434" s="246"/>
      <c r="W434" s="246"/>
    </row>
    <row r="435" spans="7:23" s="247" customFormat="1" x14ac:dyDescent="0.2">
      <c r="G435" s="246"/>
      <c r="H435" s="246"/>
      <c r="I435" s="246"/>
      <c r="J435" s="246"/>
      <c r="K435" s="246"/>
      <c r="L435" s="246"/>
      <c r="M435" s="246"/>
      <c r="N435" s="246"/>
      <c r="O435" s="246"/>
      <c r="P435" s="246"/>
      <c r="Q435" s="246"/>
      <c r="R435" s="246"/>
      <c r="S435" s="246"/>
      <c r="T435" s="246"/>
      <c r="U435" s="246"/>
      <c r="V435" s="246"/>
      <c r="W435" s="246"/>
    </row>
    <row r="436" spans="7:23" s="247" customFormat="1" x14ac:dyDescent="0.2">
      <c r="G436" s="246"/>
      <c r="H436" s="246"/>
      <c r="I436" s="246"/>
      <c r="J436" s="246"/>
      <c r="K436" s="246"/>
      <c r="L436" s="246"/>
      <c r="M436" s="246"/>
      <c r="N436" s="246"/>
      <c r="O436" s="246"/>
      <c r="P436" s="246"/>
      <c r="Q436" s="246"/>
      <c r="R436" s="246"/>
      <c r="S436" s="246"/>
      <c r="T436" s="246"/>
      <c r="U436" s="246"/>
      <c r="V436" s="246"/>
      <c r="W436" s="246"/>
    </row>
    <row r="437" spans="7:23" s="247" customFormat="1" x14ac:dyDescent="0.2">
      <c r="G437" s="246"/>
      <c r="H437" s="246"/>
      <c r="I437" s="246"/>
      <c r="J437" s="246"/>
      <c r="K437" s="246"/>
      <c r="L437" s="246"/>
      <c r="M437" s="246"/>
      <c r="N437" s="246"/>
      <c r="O437" s="246"/>
      <c r="P437" s="246"/>
      <c r="Q437" s="246"/>
      <c r="R437" s="246"/>
      <c r="S437" s="246"/>
      <c r="T437" s="246"/>
      <c r="U437" s="246"/>
      <c r="V437" s="246"/>
      <c r="W437" s="246"/>
    </row>
    <row r="438" spans="7:23" s="247" customFormat="1" x14ac:dyDescent="0.2">
      <c r="G438" s="246"/>
      <c r="H438" s="246"/>
      <c r="I438" s="246"/>
      <c r="J438" s="246"/>
      <c r="K438" s="246"/>
      <c r="L438" s="246"/>
      <c r="M438" s="246"/>
      <c r="N438" s="246"/>
      <c r="O438" s="246"/>
      <c r="P438" s="246"/>
      <c r="Q438" s="246"/>
      <c r="R438" s="246"/>
      <c r="S438" s="246"/>
      <c r="T438" s="246"/>
      <c r="U438" s="246"/>
      <c r="V438" s="246"/>
      <c r="W438" s="246"/>
    </row>
    <row r="439" spans="7:23" s="247" customFormat="1" x14ac:dyDescent="0.2">
      <c r="G439" s="246"/>
      <c r="H439" s="246"/>
      <c r="I439" s="246"/>
      <c r="J439" s="246"/>
      <c r="K439" s="246"/>
      <c r="L439" s="246"/>
      <c r="M439" s="246"/>
      <c r="N439" s="246"/>
      <c r="O439" s="246"/>
      <c r="P439" s="246"/>
      <c r="Q439" s="246"/>
      <c r="R439" s="246"/>
      <c r="S439" s="246"/>
      <c r="T439" s="246"/>
      <c r="U439" s="246"/>
      <c r="V439" s="246"/>
      <c r="W439" s="246"/>
    </row>
    <row r="440" spans="7:23" s="247" customFormat="1" x14ac:dyDescent="0.2">
      <c r="G440" s="246"/>
      <c r="H440" s="246"/>
      <c r="I440" s="246"/>
      <c r="J440" s="246"/>
      <c r="K440" s="246"/>
      <c r="L440" s="246"/>
      <c r="M440" s="246"/>
      <c r="N440" s="246"/>
      <c r="O440" s="246"/>
      <c r="P440" s="246"/>
      <c r="Q440" s="246"/>
      <c r="R440" s="246"/>
      <c r="S440" s="246"/>
      <c r="T440" s="246"/>
      <c r="U440" s="246"/>
      <c r="V440" s="246"/>
      <c r="W440" s="246"/>
    </row>
    <row r="441" spans="7:23" s="247" customFormat="1" x14ac:dyDescent="0.2">
      <c r="G441" s="246"/>
      <c r="H441" s="246"/>
      <c r="I441" s="246"/>
      <c r="J441" s="246"/>
      <c r="K441" s="246"/>
      <c r="L441" s="246"/>
      <c r="M441" s="246"/>
      <c r="N441" s="246"/>
      <c r="O441" s="246"/>
      <c r="P441" s="246"/>
      <c r="Q441" s="246"/>
      <c r="R441" s="246"/>
      <c r="S441" s="246"/>
      <c r="T441" s="246"/>
      <c r="U441" s="246"/>
      <c r="V441" s="246"/>
      <c r="W441" s="246"/>
    </row>
    <row r="442" spans="7:23" s="247" customFormat="1" x14ac:dyDescent="0.2">
      <c r="G442" s="246"/>
      <c r="H442" s="246"/>
      <c r="I442" s="246"/>
      <c r="J442" s="246"/>
      <c r="K442" s="246"/>
      <c r="L442" s="246"/>
      <c r="M442" s="246"/>
      <c r="N442" s="246"/>
      <c r="O442" s="246"/>
      <c r="P442" s="246"/>
      <c r="Q442" s="246"/>
      <c r="R442" s="246"/>
      <c r="S442" s="246"/>
      <c r="T442" s="246"/>
      <c r="U442" s="246"/>
      <c r="V442" s="246"/>
      <c r="W442" s="246"/>
    </row>
    <row r="443" spans="7:23" s="247" customFormat="1" x14ac:dyDescent="0.2">
      <c r="G443" s="246"/>
      <c r="H443" s="246"/>
      <c r="I443" s="246"/>
      <c r="J443" s="246"/>
      <c r="K443" s="246"/>
      <c r="L443" s="246"/>
      <c r="M443" s="246"/>
      <c r="N443" s="246"/>
      <c r="O443" s="246"/>
      <c r="P443" s="246"/>
      <c r="Q443" s="246"/>
      <c r="R443" s="246"/>
      <c r="S443" s="246"/>
      <c r="T443" s="246"/>
      <c r="U443" s="246"/>
      <c r="V443" s="246"/>
      <c r="W443" s="246"/>
    </row>
    <row r="444" spans="7:23" s="247" customFormat="1" x14ac:dyDescent="0.2">
      <c r="G444" s="246"/>
      <c r="H444" s="246"/>
      <c r="I444" s="246"/>
      <c r="J444" s="246"/>
      <c r="K444" s="246"/>
      <c r="L444" s="246"/>
      <c r="M444" s="246"/>
      <c r="N444" s="246"/>
      <c r="O444" s="246"/>
      <c r="P444" s="246"/>
      <c r="Q444" s="246"/>
      <c r="R444" s="246"/>
      <c r="S444" s="246"/>
      <c r="T444" s="246"/>
      <c r="U444" s="246"/>
      <c r="V444" s="246"/>
      <c r="W444" s="246"/>
    </row>
    <row r="445" spans="7:23" s="247" customFormat="1" x14ac:dyDescent="0.2">
      <c r="G445" s="246"/>
      <c r="H445" s="246"/>
      <c r="I445" s="246"/>
      <c r="J445" s="246"/>
      <c r="K445" s="246"/>
      <c r="L445" s="246"/>
      <c r="M445" s="246"/>
      <c r="N445" s="246"/>
      <c r="O445" s="246"/>
      <c r="P445" s="246"/>
      <c r="Q445" s="246"/>
      <c r="R445" s="246"/>
      <c r="S445" s="246"/>
      <c r="T445" s="246"/>
      <c r="U445" s="246"/>
      <c r="V445" s="246"/>
      <c r="W445" s="246"/>
    </row>
    <row r="446" spans="7:23" s="247" customFormat="1" x14ac:dyDescent="0.2">
      <c r="G446" s="246"/>
      <c r="H446" s="246"/>
      <c r="I446" s="246"/>
      <c r="J446" s="246"/>
      <c r="K446" s="246"/>
      <c r="L446" s="246"/>
      <c r="M446" s="246"/>
      <c r="N446" s="246"/>
      <c r="O446" s="246"/>
      <c r="P446" s="246"/>
      <c r="Q446" s="246"/>
      <c r="R446" s="246"/>
      <c r="S446" s="246"/>
      <c r="T446" s="246"/>
      <c r="U446" s="246"/>
      <c r="V446" s="246"/>
      <c r="W446" s="246"/>
    </row>
    <row r="447" spans="7:23" s="247" customFormat="1" x14ac:dyDescent="0.2">
      <c r="G447" s="246"/>
      <c r="H447" s="246"/>
      <c r="I447" s="246"/>
      <c r="J447" s="246"/>
      <c r="K447" s="246"/>
      <c r="L447" s="246"/>
      <c r="M447" s="246"/>
      <c r="N447" s="246"/>
      <c r="O447" s="246"/>
      <c r="P447" s="246"/>
      <c r="Q447" s="246"/>
      <c r="R447" s="246"/>
      <c r="S447" s="246"/>
      <c r="T447" s="246"/>
      <c r="U447" s="246"/>
      <c r="V447" s="246"/>
      <c r="W447" s="246"/>
    </row>
    <row r="448" spans="7:23" s="247" customFormat="1" x14ac:dyDescent="0.2">
      <c r="G448" s="246"/>
      <c r="H448" s="246"/>
      <c r="I448" s="246"/>
      <c r="J448" s="246"/>
      <c r="K448" s="246"/>
      <c r="L448" s="246"/>
      <c r="M448" s="246"/>
      <c r="N448" s="246"/>
      <c r="O448" s="246"/>
      <c r="P448" s="246"/>
      <c r="Q448" s="246"/>
      <c r="R448" s="246"/>
      <c r="S448" s="246"/>
      <c r="T448" s="246"/>
      <c r="U448" s="246"/>
      <c r="V448" s="246"/>
      <c r="W448" s="246"/>
    </row>
    <row r="449" spans="7:23" s="247" customFormat="1" x14ac:dyDescent="0.2">
      <c r="G449" s="246"/>
      <c r="H449" s="246"/>
      <c r="I449" s="246"/>
      <c r="J449" s="246"/>
      <c r="K449" s="246"/>
      <c r="L449" s="246"/>
      <c r="M449" s="246"/>
      <c r="N449" s="246"/>
      <c r="O449" s="246"/>
      <c r="P449" s="246"/>
      <c r="Q449" s="246"/>
      <c r="R449" s="246"/>
      <c r="S449" s="246"/>
      <c r="T449" s="246"/>
      <c r="U449" s="246"/>
      <c r="V449" s="246"/>
      <c r="W449" s="246"/>
    </row>
    <row r="450" spans="7:23" s="247" customFormat="1" x14ac:dyDescent="0.2">
      <c r="G450" s="246"/>
      <c r="H450" s="246"/>
      <c r="I450" s="246"/>
      <c r="J450" s="246"/>
      <c r="K450" s="246"/>
      <c r="L450" s="246"/>
      <c r="M450" s="246"/>
      <c r="N450" s="246"/>
      <c r="O450" s="246"/>
      <c r="P450" s="246"/>
      <c r="Q450" s="246"/>
      <c r="R450" s="246"/>
      <c r="S450" s="246"/>
      <c r="T450" s="246"/>
      <c r="U450" s="246"/>
      <c r="V450" s="246"/>
      <c r="W450" s="246"/>
    </row>
    <row r="451" spans="7:23" s="247" customFormat="1" x14ac:dyDescent="0.2">
      <c r="G451" s="246"/>
      <c r="H451" s="246"/>
      <c r="I451" s="246"/>
      <c r="J451" s="246"/>
      <c r="K451" s="246"/>
      <c r="L451" s="246"/>
      <c r="M451" s="246"/>
      <c r="N451" s="246"/>
      <c r="O451" s="246"/>
      <c r="P451" s="246"/>
      <c r="Q451" s="246"/>
      <c r="R451" s="246"/>
      <c r="S451" s="246"/>
      <c r="T451" s="246"/>
      <c r="U451" s="246"/>
      <c r="V451" s="246"/>
      <c r="W451" s="246"/>
    </row>
    <row r="452" spans="7:23" s="247" customFormat="1" x14ac:dyDescent="0.2">
      <c r="G452" s="246"/>
      <c r="H452" s="246"/>
      <c r="I452" s="246"/>
      <c r="J452" s="246"/>
      <c r="K452" s="246"/>
      <c r="L452" s="246"/>
      <c r="M452" s="246"/>
      <c r="N452" s="246"/>
      <c r="O452" s="246"/>
      <c r="P452" s="246"/>
      <c r="Q452" s="246"/>
      <c r="R452" s="246"/>
      <c r="S452" s="246"/>
      <c r="T452" s="246"/>
      <c r="U452" s="246"/>
      <c r="V452" s="246"/>
      <c r="W452" s="246"/>
    </row>
    <row r="453" spans="7:23" s="247" customFormat="1" x14ac:dyDescent="0.2">
      <c r="G453" s="246"/>
      <c r="H453" s="246"/>
      <c r="I453" s="246"/>
      <c r="J453" s="246"/>
      <c r="K453" s="246"/>
      <c r="L453" s="246"/>
      <c r="M453" s="246"/>
      <c r="N453" s="246"/>
      <c r="O453" s="246"/>
      <c r="P453" s="246"/>
      <c r="Q453" s="246"/>
      <c r="R453" s="246"/>
      <c r="S453" s="246"/>
      <c r="T453" s="246"/>
      <c r="U453" s="246"/>
      <c r="V453" s="246"/>
      <c r="W453" s="246"/>
    </row>
    <row r="454" spans="7:23" s="247" customFormat="1" x14ac:dyDescent="0.2">
      <c r="G454" s="246"/>
      <c r="H454" s="246"/>
      <c r="I454" s="246"/>
      <c r="J454" s="246"/>
      <c r="K454" s="246"/>
      <c r="L454" s="246"/>
      <c r="M454" s="246"/>
      <c r="N454" s="246"/>
      <c r="O454" s="246"/>
      <c r="P454" s="246"/>
      <c r="Q454" s="246"/>
      <c r="R454" s="246"/>
      <c r="S454" s="246"/>
      <c r="T454" s="246"/>
      <c r="U454" s="246"/>
      <c r="V454" s="246"/>
      <c r="W454" s="246"/>
    </row>
    <row r="455" spans="7:23" s="247" customFormat="1" x14ac:dyDescent="0.2">
      <c r="G455" s="246"/>
      <c r="H455" s="246"/>
      <c r="I455" s="246"/>
      <c r="J455" s="246"/>
      <c r="K455" s="246"/>
      <c r="L455" s="246"/>
      <c r="M455" s="246"/>
      <c r="N455" s="246"/>
      <c r="O455" s="246"/>
      <c r="P455" s="246"/>
      <c r="Q455" s="246"/>
      <c r="R455" s="246"/>
      <c r="S455" s="246"/>
      <c r="T455" s="246"/>
      <c r="U455" s="246"/>
      <c r="V455" s="246"/>
      <c r="W455" s="246"/>
    </row>
    <row r="456" spans="7:23" s="247" customFormat="1" x14ac:dyDescent="0.2">
      <c r="G456" s="246"/>
      <c r="H456" s="246"/>
      <c r="I456" s="246"/>
      <c r="J456" s="246"/>
      <c r="K456" s="246"/>
      <c r="L456" s="246"/>
      <c r="M456" s="246"/>
      <c r="N456" s="246"/>
      <c r="O456" s="246"/>
      <c r="P456" s="246"/>
      <c r="Q456" s="246"/>
      <c r="R456" s="246"/>
      <c r="S456" s="246"/>
      <c r="T456" s="246"/>
      <c r="U456" s="246"/>
      <c r="V456" s="246"/>
      <c r="W456" s="246"/>
    </row>
    <row r="457" spans="7:23" s="247" customFormat="1" x14ac:dyDescent="0.2">
      <c r="G457" s="246"/>
      <c r="H457" s="246"/>
      <c r="I457" s="246"/>
      <c r="J457" s="246"/>
      <c r="K457" s="246"/>
      <c r="L457" s="246"/>
      <c r="M457" s="246"/>
      <c r="N457" s="246"/>
      <c r="O457" s="246"/>
      <c r="P457" s="246"/>
      <c r="Q457" s="246"/>
      <c r="R457" s="246"/>
      <c r="S457" s="246"/>
      <c r="T457" s="246"/>
      <c r="U457" s="246"/>
      <c r="V457" s="246"/>
      <c r="W457" s="246"/>
    </row>
    <row r="458" spans="7:23" s="247" customFormat="1" x14ac:dyDescent="0.2">
      <c r="G458" s="246"/>
      <c r="H458" s="246"/>
      <c r="I458" s="246"/>
      <c r="J458" s="246"/>
      <c r="K458" s="246"/>
      <c r="L458" s="246"/>
      <c r="M458" s="246"/>
      <c r="N458" s="246"/>
      <c r="O458" s="246"/>
      <c r="P458" s="246"/>
      <c r="Q458" s="246"/>
      <c r="R458" s="246"/>
      <c r="S458" s="246"/>
      <c r="T458" s="246"/>
      <c r="U458" s="246"/>
      <c r="V458" s="246"/>
      <c r="W458" s="246"/>
    </row>
    <row r="459" spans="7:23" s="247" customFormat="1" x14ac:dyDescent="0.2">
      <c r="G459" s="246"/>
      <c r="H459" s="246"/>
      <c r="I459" s="246"/>
      <c r="J459" s="246"/>
      <c r="K459" s="246"/>
      <c r="L459" s="246"/>
      <c r="M459" s="246"/>
      <c r="N459" s="246"/>
      <c r="O459" s="246"/>
      <c r="P459" s="246"/>
      <c r="Q459" s="246"/>
      <c r="R459" s="246"/>
      <c r="S459" s="246"/>
      <c r="T459" s="246"/>
      <c r="U459" s="246"/>
      <c r="V459" s="246"/>
      <c r="W459" s="246"/>
    </row>
    <row r="460" spans="7:23" s="247" customFormat="1" x14ac:dyDescent="0.2">
      <c r="G460" s="246"/>
      <c r="H460" s="246"/>
      <c r="I460" s="246"/>
      <c r="J460" s="246"/>
      <c r="K460" s="246"/>
      <c r="L460" s="246"/>
      <c r="M460" s="246"/>
      <c r="N460" s="246"/>
      <c r="O460" s="246"/>
      <c r="P460" s="246"/>
      <c r="Q460" s="246"/>
      <c r="R460" s="246"/>
      <c r="S460" s="246"/>
      <c r="T460" s="246"/>
      <c r="U460" s="246"/>
      <c r="V460" s="246"/>
      <c r="W460" s="246"/>
    </row>
    <row r="461" spans="7:23" s="247" customFormat="1" x14ac:dyDescent="0.2">
      <c r="G461" s="246"/>
      <c r="H461" s="246"/>
      <c r="I461" s="246"/>
      <c r="J461" s="246"/>
      <c r="K461" s="246"/>
      <c r="L461" s="246"/>
      <c r="M461" s="246"/>
      <c r="N461" s="246"/>
      <c r="O461" s="246"/>
      <c r="P461" s="246"/>
      <c r="Q461" s="246"/>
      <c r="R461" s="246"/>
      <c r="S461" s="246"/>
      <c r="T461" s="246"/>
      <c r="U461" s="246"/>
      <c r="V461" s="246"/>
      <c r="W461" s="246"/>
    </row>
    <row r="462" spans="7:23" s="247" customFormat="1" x14ac:dyDescent="0.2">
      <c r="G462" s="246"/>
      <c r="H462" s="246"/>
      <c r="I462" s="246"/>
      <c r="J462" s="246"/>
      <c r="K462" s="246"/>
      <c r="L462" s="246"/>
      <c r="M462" s="246"/>
      <c r="N462" s="246"/>
      <c r="O462" s="246"/>
      <c r="P462" s="246"/>
      <c r="Q462" s="246"/>
      <c r="R462" s="246"/>
      <c r="S462" s="246"/>
      <c r="T462" s="246"/>
      <c r="U462" s="246"/>
      <c r="V462" s="246"/>
      <c r="W462" s="246"/>
    </row>
    <row r="463" spans="7:23" s="247" customFormat="1" x14ac:dyDescent="0.2">
      <c r="G463" s="246"/>
      <c r="H463" s="246"/>
      <c r="I463" s="246"/>
      <c r="J463" s="246"/>
      <c r="K463" s="246"/>
      <c r="L463" s="246"/>
      <c r="M463" s="246"/>
      <c r="N463" s="246"/>
      <c r="O463" s="246"/>
      <c r="P463" s="246"/>
      <c r="Q463" s="246"/>
      <c r="R463" s="246"/>
      <c r="S463" s="246"/>
      <c r="T463" s="246"/>
      <c r="U463" s="246"/>
      <c r="V463" s="246"/>
      <c r="W463" s="246"/>
    </row>
    <row r="464" spans="7:23" s="247" customFormat="1" x14ac:dyDescent="0.2">
      <c r="G464" s="246"/>
      <c r="H464" s="246"/>
      <c r="I464" s="246"/>
      <c r="J464" s="246"/>
      <c r="K464" s="246"/>
      <c r="L464" s="246"/>
      <c r="M464" s="246"/>
      <c r="N464" s="246"/>
      <c r="O464" s="246"/>
      <c r="P464" s="246"/>
      <c r="Q464" s="246"/>
      <c r="R464" s="246"/>
      <c r="S464" s="246"/>
      <c r="T464" s="246"/>
      <c r="U464" s="246"/>
      <c r="V464" s="246"/>
      <c r="W464" s="246"/>
    </row>
    <row r="465" spans="7:23" s="247" customFormat="1" x14ac:dyDescent="0.2">
      <c r="G465" s="246"/>
      <c r="H465" s="246"/>
      <c r="I465" s="246"/>
      <c r="J465" s="246"/>
      <c r="K465" s="246"/>
      <c r="L465" s="246"/>
      <c r="M465" s="246"/>
      <c r="N465" s="246"/>
      <c r="O465" s="246"/>
      <c r="P465" s="246"/>
      <c r="Q465" s="246"/>
      <c r="R465" s="246"/>
      <c r="S465" s="246"/>
      <c r="T465" s="246"/>
      <c r="U465" s="246"/>
      <c r="V465" s="246"/>
      <c r="W465" s="246"/>
    </row>
    <row r="466" spans="7:23" s="247" customFormat="1" x14ac:dyDescent="0.2">
      <c r="G466" s="246"/>
      <c r="H466" s="246"/>
      <c r="I466" s="246"/>
      <c r="J466" s="246"/>
      <c r="K466" s="246"/>
      <c r="L466" s="246"/>
      <c r="M466" s="246"/>
      <c r="N466" s="246"/>
      <c r="O466" s="246"/>
      <c r="P466" s="246"/>
      <c r="Q466" s="246"/>
      <c r="R466" s="246"/>
      <c r="S466" s="246"/>
      <c r="T466" s="246"/>
      <c r="U466" s="246"/>
      <c r="V466" s="246"/>
      <c r="W466" s="246"/>
    </row>
    <row r="467" spans="7:23" s="247" customFormat="1" x14ac:dyDescent="0.2">
      <c r="G467" s="246"/>
      <c r="H467" s="246"/>
      <c r="I467" s="246"/>
      <c r="J467" s="246"/>
      <c r="K467" s="246"/>
      <c r="L467" s="246"/>
      <c r="M467" s="246"/>
      <c r="N467" s="246"/>
      <c r="O467" s="246"/>
      <c r="P467" s="246"/>
      <c r="Q467" s="246"/>
      <c r="R467" s="246"/>
      <c r="S467" s="246"/>
      <c r="T467" s="246"/>
      <c r="U467" s="246"/>
      <c r="V467" s="246"/>
      <c r="W467" s="246"/>
    </row>
    <row r="468" spans="7:23" s="247" customFormat="1" x14ac:dyDescent="0.2">
      <c r="G468" s="246"/>
      <c r="H468" s="246"/>
      <c r="I468" s="246"/>
      <c r="J468" s="246"/>
      <c r="K468" s="246"/>
      <c r="L468" s="246"/>
      <c r="M468" s="246"/>
      <c r="N468" s="246"/>
      <c r="O468" s="246"/>
      <c r="P468" s="246"/>
      <c r="Q468" s="246"/>
      <c r="R468" s="246"/>
      <c r="S468" s="246"/>
      <c r="T468" s="246"/>
      <c r="U468" s="246"/>
      <c r="V468" s="246"/>
      <c r="W468" s="246"/>
    </row>
    <row r="469" spans="7:23" s="247" customFormat="1" x14ac:dyDescent="0.2">
      <c r="G469" s="246"/>
      <c r="H469" s="246"/>
      <c r="I469" s="246"/>
      <c r="J469" s="246"/>
      <c r="K469" s="246"/>
      <c r="L469" s="246"/>
      <c r="M469" s="246"/>
      <c r="N469" s="246"/>
      <c r="O469" s="246"/>
      <c r="P469" s="246"/>
      <c r="Q469" s="246"/>
      <c r="R469" s="246"/>
      <c r="S469" s="246"/>
      <c r="T469" s="246"/>
      <c r="U469" s="246"/>
      <c r="V469" s="246"/>
      <c r="W469" s="246"/>
    </row>
    <row r="470" spans="7:23" s="247" customFormat="1" x14ac:dyDescent="0.2">
      <c r="G470" s="246"/>
      <c r="H470" s="246"/>
      <c r="I470" s="246"/>
      <c r="J470" s="246"/>
      <c r="K470" s="246"/>
      <c r="L470" s="246"/>
      <c r="M470" s="246"/>
      <c r="N470" s="246"/>
      <c r="O470" s="246"/>
      <c r="P470" s="246"/>
      <c r="Q470" s="246"/>
      <c r="R470" s="246"/>
      <c r="S470" s="246"/>
      <c r="T470" s="246"/>
      <c r="U470" s="246"/>
      <c r="V470" s="246"/>
      <c r="W470" s="246"/>
    </row>
    <row r="471" spans="7:23" s="247" customFormat="1" x14ac:dyDescent="0.2">
      <c r="G471" s="246"/>
      <c r="H471" s="246"/>
      <c r="I471" s="246"/>
      <c r="J471" s="246"/>
      <c r="K471" s="246"/>
      <c r="L471" s="246"/>
      <c r="M471" s="246"/>
      <c r="N471" s="246"/>
      <c r="O471" s="246"/>
      <c r="P471" s="246"/>
      <c r="Q471" s="246"/>
      <c r="R471" s="246"/>
      <c r="S471" s="246"/>
      <c r="T471" s="246"/>
      <c r="U471" s="246"/>
      <c r="V471" s="246"/>
      <c r="W471" s="246"/>
    </row>
    <row r="472" spans="7:23" s="247" customFormat="1" x14ac:dyDescent="0.2">
      <c r="G472" s="246"/>
      <c r="H472" s="246"/>
      <c r="I472" s="246"/>
      <c r="J472" s="246"/>
      <c r="K472" s="246"/>
      <c r="L472" s="246"/>
      <c r="M472" s="246"/>
      <c r="N472" s="246"/>
      <c r="O472" s="246"/>
      <c r="P472" s="246"/>
      <c r="Q472" s="246"/>
      <c r="R472" s="246"/>
      <c r="S472" s="246"/>
      <c r="T472" s="246"/>
      <c r="U472" s="246"/>
      <c r="V472" s="246"/>
      <c r="W472" s="246"/>
    </row>
    <row r="473" spans="7:23" s="247" customFormat="1" x14ac:dyDescent="0.2">
      <c r="G473" s="246"/>
      <c r="H473" s="246"/>
      <c r="I473" s="246"/>
      <c r="J473" s="246"/>
      <c r="K473" s="246"/>
      <c r="L473" s="246"/>
      <c r="M473" s="246"/>
      <c r="N473" s="246"/>
      <c r="O473" s="246"/>
      <c r="P473" s="246"/>
      <c r="Q473" s="246"/>
      <c r="R473" s="246"/>
      <c r="S473" s="246"/>
      <c r="T473" s="246"/>
      <c r="U473" s="246"/>
      <c r="V473" s="246"/>
      <c r="W473" s="246"/>
    </row>
    <row r="474" spans="7:23" s="247" customFormat="1" x14ac:dyDescent="0.2">
      <c r="G474" s="246"/>
      <c r="H474" s="246"/>
      <c r="I474" s="246"/>
      <c r="J474" s="246"/>
      <c r="K474" s="246"/>
      <c r="L474" s="246"/>
      <c r="M474" s="246"/>
      <c r="N474" s="246"/>
      <c r="O474" s="246"/>
      <c r="P474" s="246"/>
      <c r="Q474" s="246"/>
      <c r="R474" s="246"/>
      <c r="S474" s="246"/>
      <c r="T474" s="246"/>
      <c r="U474" s="246"/>
      <c r="V474" s="246"/>
      <c r="W474" s="246"/>
    </row>
    <row r="475" spans="7:23" s="247" customFormat="1" x14ac:dyDescent="0.2">
      <c r="G475" s="246"/>
      <c r="H475" s="246"/>
      <c r="I475" s="246"/>
      <c r="J475" s="246"/>
      <c r="K475" s="246"/>
      <c r="L475" s="246"/>
      <c r="M475" s="246"/>
      <c r="N475" s="246"/>
      <c r="O475" s="246"/>
      <c r="P475" s="246"/>
      <c r="Q475" s="246"/>
      <c r="R475" s="246"/>
      <c r="S475" s="246"/>
      <c r="T475" s="246"/>
      <c r="U475" s="246"/>
      <c r="V475" s="246"/>
      <c r="W475" s="246"/>
    </row>
    <row r="476" spans="7:23" s="247" customFormat="1" x14ac:dyDescent="0.2">
      <c r="G476" s="246"/>
      <c r="H476" s="246"/>
      <c r="I476" s="246"/>
      <c r="J476" s="246"/>
      <c r="K476" s="246"/>
      <c r="L476" s="246"/>
      <c r="M476" s="246"/>
      <c r="N476" s="246"/>
      <c r="O476" s="246"/>
      <c r="P476" s="246"/>
      <c r="Q476" s="246"/>
      <c r="R476" s="246"/>
      <c r="S476" s="246"/>
      <c r="T476" s="246"/>
      <c r="U476" s="246"/>
      <c r="V476" s="246"/>
      <c r="W476" s="246"/>
    </row>
    <row r="477" spans="7:23" s="247" customFormat="1" x14ac:dyDescent="0.2">
      <c r="G477" s="246"/>
      <c r="H477" s="246"/>
      <c r="I477" s="246"/>
      <c r="J477" s="246"/>
      <c r="K477" s="246"/>
      <c r="L477" s="246"/>
      <c r="M477" s="246"/>
      <c r="N477" s="246"/>
      <c r="O477" s="246"/>
      <c r="P477" s="246"/>
      <c r="Q477" s="246"/>
      <c r="R477" s="246"/>
      <c r="S477" s="246"/>
      <c r="T477" s="246"/>
      <c r="U477" s="246"/>
      <c r="V477" s="246"/>
      <c r="W477" s="246"/>
    </row>
    <row r="478" spans="7:23" s="247" customFormat="1" x14ac:dyDescent="0.2">
      <c r="G478" s="246"/>
      <c r="H478" s="246"/>
      <c r="I478" s="246"/>
      <c r="J478" s="246"/>
      <c r="K478" s="246"/>
      <c r="L478" s="246"/>
      <c r="M478" s="246"/>
      <c r="N478" s="246"/>
      <c r="O478" s="246"/>
      <c r="P478" s="246"/>
      <c r="Q478" s="246"/>
      <c r="R478" s="246"/>
      <c r="S478" s="246"/>
      <c r="T478" s="246"/>
      <c r="U478" s="246"/>
      <c r="V478" s="246"/>
      <c r="W478" s="246"/>
    </row>
    <row r="479" spans="7:23" s="247" customFormat="1" x14ac:dyDescent="0.2">
      <c r="G479" s="246"/>
      <c r="H479" s="246"/>
      <c r="I479" s="246"/>
      <c r="J479" s="246"/>
      <c r="K479" s="246"/>
      <c r="L479" s="246"/>
      <c r="M479" s="246"/>
      <c r="N479" s="246"/>
      <c r="O479" s="246"/>
      <c r="P479" s="246"/>
      <c r="Q479" s="246"/>
      <c r="R479" s="246"/>
      <c r="S479" s="246"/>
      <c r="T479" s="246"/>
      <c r="U479" s="246"/>
      <c r="V479" s="246"/>
      <c r="W479" s="246"/>
    </row>
    <row r="480" spans="7:23" s="247" customFormat="1" x14ac:dyDescent="0.2">
      <c r="G480" s="246"/>
      <c r="H480" s="246"/>
      <c r="I480" s="246"/>
      <c r="J480" s="246"/>
      <c r="K480" s="246"/>
      <c r="L480" s="246"/>
      <c r="M480" s="246"/>
      <c r="N480" s="246"/>
      <c r="O480" s="246"/>
      <c r="P480" s="246"/>
      <c r="Q480" s="246"/>
      <c r="R480" s="246"/>
      <c r="S480" s="246"/>
      <c r="T480" s="246"/>
      <c r="U480" s="246"/>
      <c r="V480" s="246"/>
      <c r="W480" s="246"/>
    </row>
    <row r="481" spans="7:23" s="247" customFormat="1" x14ac:dyDescent="0.2">
      <c r="G481" s="246"/>
      <c r="H481" s="246"/>
      <c r="I481" s="246"/>
      <c r="J481" s="246"/>
      <c r="K481" s="246"/>
      <c r="L481" s="246"/>
      <c r="M481" s="246"/>
      <c r="N481" s="246"/>
      <c r="O481" s="246"/>
      <c r="P481" s="246"/>
      <c r="Q481" s="246"/>
      <c r="R481" s="246"/>
      <c r="S481" s="246"/>
      <c r="T481" s="246"/>
      <c r="U481" s="246"/>
      <c r="V481" s="246"/>
      <c r="W481" s="246"/>
    </row>
    <row r="482" spans="7:23" s="247" customFormat="1" x14ac:dyDescent="0.2">
      <c r="G482" s="246"/>
      <c r="H482" s="246"/>
      <c r="I482" s="246"/>
      <c r="J482" s="246"/>
      <c r="K482" s="246"/>
      <c r="L482" s="246"/>
      <c r="M482" s="246"/>
      <c r="N482" s="246"/>
      <c r="O482" s="246"/>
      <c r="P482" s="246"/>
      <c r="Q482" s="246"/>
      <c r="R482" s="246"/>
      <c r="S482" s="246"/>
      <c r="T482" s="246"/>
      <c r="U482" s="246"/>
      <c r="V482" s="246"/>
      <c r="W482" s="246"/>
    </row>
    <row r="483" spans="7:23" s="247" customFormat="1" x14ac:dyDescent="0.2">
      <c r="G483" s="246"/>
      <c r="H483" s="246"/>
      <c r="I483" s="246"/>
      <c r="J483" s="246"/>
      <c r="K483" s="246"/>
      <c r="L483" s="246"/>
      <c r="M483" s="246"/>
      <c r="N483" s="246"/>
      <c r="O483" s="246"/>
      <c r="P483" s="246"/>
      <c r="Q483" s="246"/>
      <c r="R483" s="246"/>
      <c r="S483" s="246"/>
      <c r="T483" s="246"/>
      <c r="U483" s="246"/>
      <c r="V483" s="246"/>
      <c r="W483" s="246"/>
    </row>
    <row r="484" spans="7:23" s="247" customFormat="1" x14ac:dyDescent="0.2">
      <c r="G484" s="246"/>
      <c r="H484" s="246"/>
      <c r="I484" s="246"/>
      <c r="J484" s="246"/>
      <c r="K484" s="246"/>
      <c r="L484" s="246"/>
      <c r="M484" s="246"/>
      <c r="N484" s="246"/>
      <c r="O484" s="246"/>
      <c r="P484" s="246"/>
      <c r="Q484" s="246"/>
      <c r="R484" s="246"/>
      <c r="S484" s="246"/>
      <c r="T484" s="246"/>
      <c r="U484" s="246"/>
      <c r="V484" s="246"/>
      <c r="W484" s="246"/>
    </row>
    <row r="485" spans="7:23" s="247" customFormat="1" x14ac:dyDescent="0.2">
      <c r="G485" s="246"/>
      <c r="H485" s="246"/>
      <c r="I485" s="246"/>
      <c r="J485" s="246"/>
      <c r="K485" s="246"/>
      <c r="L485" s="246"/>
      <c r="M485" s="246"/>
      <c r="N485" s="246"/>
      <c r="O485" s="246"/>
      <c r="P485" s="246"/>
      <c r="Q485" s="246"/>
      <c r="R485" s="246"/>
      <c r="S485" s="246"/>
      <c r="T485" s="246"/>
      <c r="U485" s="246"/>
      <c r="V485" s="246"/>
      <c r="W485" s="246"/>
    </row>
    <row r="486" spans="7:23" s="247" customFormat="1" x14ac:dyDescent="0.2">
      <c r="G486" s="246"/>
      <c r="H486" s="246"/>
      <c r="I486" s="246"/>
      <c r="J486" s="246"/>
      <c r="K486" s="246"/>
      <c r="L486" s="246"/>
      <c r="M486" s="246"/>
      <c r="N486" s="246"/>
      <c r="O486" s="246"/>
      <c r="P486" s="246"/>
      <c r="Q486" s="246"/>
      <c r="R486" s="246"/>
      <c r="S486" s="246"/>
      <c r="T486" s="246"/>
      <c r="U486" s="246"/>
      <c r="V486" s="246"/>
      <c r="W486" s="246"/>
    </row>
    <row r="487" spans="7:23" s="247" customFormat="1" x14ac:dyDescent="0.2">
      <c r="G487" s="246"/>
      <c r="H487" s="246"/>
      <c r="I487" s="246"/>
      <c r="J487" s="246"/>
      <c r="K487" s="246"/>
      <c r="L487" s="246"/>
      <c r="M487" s="246"/>
      <c r="N487" s="246"/>
      <c r="O487" s="246"/>
      <c r="P487" s="246"/>
      <c r="Q487" s="246"/>
      <c r="R487" s="246"/>
      <c r="S487" s="246"/>
      <c r="T487" s="246"/>
      <c r="U487" s="246"/>
      <c r="V487" s="246"/>
      <c r="W487" s="246"/>
    </row>
    <row r="488" spans="7:23" s="247" customFormat="1" x14ac:dyDescent="0.2">
      <c r="G488" s="246"/>
      <c r="H488" s="246"/>
      <c r="I488" s="246"/>
      <c r="J488" s="246"/>
      <c r="K488" s="246"/>
      <c r="L488" s="246"/>
      <c r="M488" s="246"/>
      <c r="N488" s="246"/>
      <c r="O488" s="246"/>
      <c r="P488" s="246"/>
      <c r="Q488" s="246"/>
      <c r="R488" s="246"/>
      <c r="S488" s="246"/>
      <c r="T488" s="246"/>
      <c r="U488" s="246"/>
      <c r="V488" s="246"/>
      <c r="W488" s="246"/>
    </row>
    <row r="489" spans="7:23" s="247" customFormat="1" x14ac:dyDescent="0.2">
      <c r="G489" s="246"/>
      <c r="H489" s="246"/>
      <c r="I489" s="246"/>
      <c r="J489" s="246"/>
      <c r="K489" s="246"/>
      <c r="L489" s="246"/>
      <c r="M489" s="246"/>
      <c r="N489" s="246"/>
      <c r="O489" s="246"/>
      <c r="P489" s="246"/>
      <c r="Q489" s="246"/>
      <c r="R489" s="246"/>
      <c r="S489" s="246"/>
      <c r="T489" s="246"/>
      <c r="U489" s="246"/>
      <c r="V489" s="246"/>
      <c r="W489" s="246"/>
    </row>
    <row r="490" spans="7:23" s="247" customFormat="1" x14ac:dyDescent="0.2">
      <c r="G490" s="246"/>
      <c r="H490" s="246"/>
      <c r="I490" s="246"/>
      <c r="J490" s="246"/>
      <c r="K490" s="246"/>
      <c r="L490" s="246"/>
      <c r="M490" s="246"/>
      <c r="N490" s="246"/>
      <c r="O490" s="246"/>
      <c r="P490" s="246"/>
      <c r="Q490" s="246"/>
      <c r="R490" s="246"/>
      <c r="S490" s="246"/>
      <c r="T490" s="246"/>
      <c r="U490" s="246"/>
      <c r="V490" s="246"/>
      <c r="W490" s="246"/>
    </row>
    <row r="491" spans="7:23" s="247" customFormat="1" x14ac:dyDescent="0.2">
      <c r="G491" s="246"/>
      <c r="H491" s="246"/>
      <c r="I491" s="246"/>
      <c r="J491" s="246"/>
      <c r="K491" s="246"/>
      <c r="L491" s="246"/>
      <c r="M491" s="246"/>
      <c r="N491" s="246"/>
      <c r="O491" s="246"/>
      <c r="P491" s="246"/>
      <c r="Q491" s="246"/>
      <c r="R491" s="246"/>
      <c r="S491" s="246"/>
      <c r="T491" s="246"/>
      <c r="U491" s="246"/>
      <c r="V491" s="246"/>
      <c r="W491" s="246"/>
    </row>
    <row r="492" spans="7:23" s="247" customFormat="1" x14ac:dyDescent="0.2">
      <c r="G492" s="246"/>
      <c r="H492" s="246"/>
      <c r="I492" s="246"/>
      <c r="J492" s="246"/>
      <c r="K492" s="246"/>
      <c r="L492" s="246"/>
      <c r="M492" s="246"/>
      <c r="N492" s="246"/>
      <c r="O492" s="246"/>
      <c r="P492" s="246"/>
      <c r="Q492" s="246"/>
      <c r="R492" s="246"/>
      <c r="S492" s="246"/>
      <c r="T492" s="246"/>
      <c r="U492" s="246"/>
      <c r="V492" s="246"/>
      <c r="W492" s="246"/>
    </row>
    <row r="493" spans="7:23" s="247" customFormat="1" x14ac:dyDescent="0.2">
      <c r="G493" s="246"/>
      <c r="H493" s="246"/>
      <c r="I493" s="246"/>
      <c r="J493" s="246"/>
      <c r="K493" s="246"/>
      <c r="L493" s="246"/>
      <c r="M493" s="246"/>
      <c r="N493" s="246"/>
      <c r="O493" s="246"/>
      <c r="P493" s="246"/>
      <c r="Q493" s="246"/>
      <c r="R493" s="246"/>
      <c r="S493" s="246"/>
      <c r="T493" s="246"/>
      <c r="U493" s="246"/>
      <c r="V493" s="246"/>
      <c r="W493" s="246"/>
    </row>
    <row r="494" spans="7:23" s="247" customFormat="1" x14ac:dyDescent="0.2">
      <c r="G494" s="246"/>
      <c r="H494" s="246"/>
      <c r="I494" s="246"/>
      <c r="J494" s="246"/>
      <c r="K494" s="246"/>
      <c r="L494" s="246"/>
      <c r="M494" s="246"/>
      <c r="N494" s="246"/>
      <c r="O494" s="246"/>
      <c r="P494" s="246"/>
      <c r="Q494" s="246"/>
      <c r="R494" s="246"/>
      <c r="S494" s="246"/>
      <c r="T494" s="246"/>
      <c r="U494" s="246"/>
      <c r="V494" s="246"/>
      <c r="W494" s="246"/>
    </row>
    <row r="495" spans="7:23" s="247" customFormat="1" x14ac:dyDescent="0.2">
      <c r="G495" s="246"/>
      <c r="H495" s="246"/>
      <c r="I495" s="246"/>
      <c r="J495" s="246"/>
      <c r="K495" s="246"/>
      <c r="L495" s="246"/>
      <c r="M495" s="246"/>
      <c r="N495" s="246"/>
      <c r="O495" s="246"/>
      <c r="P495" s="246"/>
      <c r="Q495" s="246"/>
      <c r="R495" s="246"/>
      <c r="S495" s="246"/>
      <c r="T495" s="246"/>
      <c r="U495" s="246"/>
      <c r="V495" s="246"/>
      <c r="W495" s="246"/>
    </row>
    <row r="496" spans="7:23" s="247" customFormat="1" x14ac:dyDescent="0.2">
      <c r="G496" s="246"/>
      <c r="H496" s="246"/>
      <c r="I496" s="246"/>
      <c r="J496" s="246"/>
      <c r="K496" s="246"/>
      <c r="L496" s="246"/>
      <c r="M496" s="246"/>
      <c r="N496" s="246"/>
      <c r="O496" s="246"/>
      <c r="P496" s="246"/>
      <c r="Q496" s="246"/>
      <c r="R496" s="246"/>
      <c r="S496" s="246"/>
      <c r="T496" s="246"/>
      <c r="U496" s="246"/>
      <c r="V496" s="246"/>
      <c r="W496" s="246"/>
    </row>
    <row r="497" spans="7:23" s="247" customFormat="1" x14ac:dyDescent="0.2">
      <c r="G497" s="246"/>
      <c r="H497" s="246"/>
      <c r="I497" s="246"/>
      <c r="J497" s="246"/>
      <c r="K497" s="246"/>
      <c r="L497" s="246"/>
      <c r="M497" s="246"/>
      <c r="N497" s="246"/>
      <c r="O497" s="246"/>
      <c r="P497" s="246"/>
      <c r="Q497" s="246"/>
      <c r="R497" s="246"/>
      <c r="S497" s="246"/>
      <c r="T497" s="246"/>
      <c r="U497" s="246"/>
      <c r="V497" s="246"/>
      <c r="W497" s="246"/>
    </row>
    <row r="498" spans="7:23" s="247" customFormat="1" x14ac:dyDescent="0.2">
      <c r="G498" s="246"/>
      <c r="H498" s="246"/>
      <c r="I498" s="246"/>
      <c r="J498" s="246"/>
      <c r="K498" s="246"/>
      <c r="L498" s="246"/>
      <c r="M498" s="246"/>
      <c r="N498" s="246"/>
      <c r="O498" s="246"/>
      <c r="P498" s="246"/>
      <c r="Q498" s="246"/>
      <c r="R498" s="246"/>
      <c r="S498" s="246"/>
      <c r="T498" s="246"/>
      <c r="U498" s="246"/>
      <c r="V498" s="246"/>
      <c r="W498" s="246"/>
    </row>
    <row r="499" spans="7:23" s="247" customFormat="1" x14ac:dyDescent="0.2">
      <c r="G499" s="246"/>
      <c r="H499" s="246"/>
      <c r="I499" s="246"/>
      <c r="J499" s="246"/>
      <c r="K499" s="246"/>
      <c r="L499" s="246"/>
      <c r="M499" s="246"/>
      <c r="N499" s="246"/>
      <c r="O499" s="246"/>
      <c r="P499" s="246"/>
      <c r="Q499" s="246"/>
      <c r="R499" s="246"/>
      <c r="S499" s="246"/>
      <c r="T499" s="246"/>
      <c r="U499" s="246"/>
      <c r="V499" s="246"/>
      <c r="W499" s="246"/>
    </row>
    <row r="500" spans="7:23" s="247" customFormat="1" x14ac:dyDescent="0.2">
      <c r="G500" s="246"/>
      <c r="H500" s="246"/>
      <c r="I500" s="246"/>
      <c r="J500" s="246"/>
      <c r="K500" s="246"/>
      <c r="L500" s="246"/>
      <c r="M500" s="246"/>
      <c r="N500" s="246"/>
      <c r="O500" s="246"/>
      <c r="P500" s="246"/>
      <c r="Q500" s="246"/>
      <c r="R500" s="246"/>
      <c r="S500" s="246"/>
      <c r="T500" s="246"/>
      <c r="U500" s="246"/>
      <c r="V500" s="246"/>
      <c r="W500" s="246"/>
    </row>
    <row r="501" spans="7:23" s="247" customFormat="1" x14ac:dyDescent="0.2">
      <c r="G501" s="246"/>
      <c r="H501" s="246"/>
      <c r="I501" s="246"/>
      <c r="J501" s="246"/>
      <c r="K501" s="246"/>
      <c r="L501" s="246"/>
      <c r="M501" s="246"/>
      <c r="N501" s="246"/>
      <c r="O501" s="246"/>
      <c r="P501" s="246"/>
      <c r="Q501" s="246"/>
      <c r="R501" s="246"/>
      <c r="S501" s="246"/>
      <c r="T501" s="246"/>
      <c r="U501" s="246"/>
      <c r="V501" s="246"/>
      <c r="W501" s="246"/>
    </row>
    <row r="502" spans="7:23" s="247" customFormat="1" x14ac:dyDescent="0.2">
      <c r="G502" s="246"/>
      <c r="H502" s="246"/>
      <c r="I502" s="246"/>
      <c r="J502" s="246"/>
      <c r="K502" s="246"/>
      <c r="L502" s="246"/>
      <c r="M502" s="246"/>
      <c r="N502" s="246"/>
      <c r="O502" s="246"/>
      <c r="P502" s="246"/>
      <c r="Q502" s="246"/>
      <c r="R502" s="246"/>
      <c r="S502" s="246"/>
      <c r="T502" s="246"/>
      <c r="U502" s="246"/>
      <c r="V502" s="246"/>
      <c r="W502" s="246"/>
    </row>
    <row r="503" spans="7:23" s="247" customFormat="1" x14ac:dyDescent="0.2">
      <c r="G503" s="246"/>
      <c r="H503" s="246"/>
      <c r="I503" s="246"/>
      <c r="J503" s="246"/>
      <c r="K503" s="246"/>
      <c r="L503" s="246"/>
      <c r="M503" s="246"/>
      <c r="N503" s="246"/>
      <c r="O503" s="246"/>
      <c r="P503" s="246"/>
      <c r="Q503" s="246"/>
      <c r="R503" s="246"/>
      <c r="S503" s="246"/>
      <c r="T503" s="246"/>
      <c r="U503" s="246"/>
      <c r="V503" s="246"/>
      <c r="W503" s="246"/>
    </row>
    <row r="504" spans="7:23" s="247" customFormat="1" x14ac:dyDescent="0.2">
      <c r="G504" s="246"/>
      <c r="H504" s="246"/>
      <c r="I504" s="246"/>
      <c r="J504" s="246"/>
      <c r="K504" s="246"/>
      <c r="L504" s="246"/>
      <c r="M504" s="246"/>
      <c r="N504" s="246"/>
      <c r="O504" s="246"/>
      <c r="P504" s="246"/>
      <c r="Q504" s="246"/>
      <c r="R504" s="246"/>
      <c r="S504" s="246"/>
      <c r="T504" s="246"/>
      <c r="U504" s="246"/>
      <c r="V504" s="246"/>
      <c r="W504" s="246"/>
    </row>
    <row r="505" spans="7:23" s="247" customFormat="1" x14ac:dyDescent="0.2">
      <c r="G505" s="246"/>
      <c r="H505" s="246"/>
      <c r="I505" s="246"/>
      <c r="J505" s="246"/>
      <c r="K505" s="246"/>
      <c r="L505" s="246"/>
      <c r="M505" s="246"/>
      <c r="N505" s="246"/>
      <c r="O505" s="246"/>
      <c r="P505" s="246"/>
      <c r="Q505" s="246"/>
      <c r="R505" s="246"/>
      <c r="S505" s="246"/>
      <c r="T505" s="246"/>
      <c r="U505" s="246"/>
      <c r="V505" s="246"/>
      <c r="W505" s="246"/>
    </row>
    <row r="506" spans="7:23" s="247" customFormat="1" x14ac:dyDescent="0.2">
      <c r="G506" s="246"/>
      <c r="H506" s="246"/>
      <c r="I506" s="246"/>
      <c r="J506" s="246"/>
      <c r="K506" s="246"/>
      <c r="L506" s="246"/>
      <c r="M506" s="246"/>
      <c r="N506" s="246"/>
      <c r="O506" s="246"/>
      <c r="P506" s="246"/>
      <c r="Q506" s="246"/>
      <c r="R506" s="246"/>
      <c r="S506" s="246"/>
      <c r="T506" s="246"/>
      <c r="U506" s="246"/>
      <c r="V506" s="246"/>
      <c r="W506" s="246"/>
    </row>
    <row r="507" spans="7:23" s="247" customFormat="1" x14ac:dyDescent="0.2">
      <c r="G507" s="246"/>
      <c r="H507" s="246"/>
      <c r="I507" s="246"/>
      <c r="J507" s="246"/>
      <c r="K507" s="246"/>
      <c r="L507" s="246"/>
      <c r="M507" s="246"/>
      <c r="N507" s="246"/>
      <c r="O507" s="246"/>
      <c r="P507" s="246"/>
      <c r="Q507" s="246"/>
      <c r="R507" s="246"/>
      <c r="S507" s="246"/>
      <c r="T507" s="246"/>
      <c r="U507" s="246"/>
      <c r="V507" s="246"/>
      <c r="W507" s="246"/>
    </row>
    <row r="508" spans="7:23" s="247" customFormat="1" x14ac:dyDescent="0.2">
      <c r="G508" s="246"/>
      <c r="H508" s="246"/>
      <c r="I508" s="246"/>
      <c r="J508" s="246"/>
      <c r="K508" s="246"/>
      <c r="L508" s="246"/>
      <c r="M508" s="246"/>
      <c r="N508" s="246"/>
      <c r="O508" s="246"/>
      <c r="P508" s="246"/>
      <c r="Q508" s="246"/>
      <c r="R508" s="246"/>
      <c r="S508" s="246"/>
      <c r="T508" s="246"/>
      <c r="U508" s="246"/>
      <c r="V508" s="246"/>
      <c r="W508" s="246"/>
    </row>
    <row r="509" spans="7:23" s="247" customFormat="1" x14ac:dyDescent="0.2">
      <c r="G509" s="246"/>
      <c r="H509" s="246"/>
      <c r="I509" s="246"/>
      <c r="J509" s="246"/>
      <c r="K509" s="246"/>
      <c r="L509" s="246"/>
      <c r="M509" s="246"/>
      <c r="N509" s="246"/>
      <c r="O509" s="246"/>
      <c r="P509" s="246"/>
      <c r="Q509" s="246"/>
      <c r="R509" s="246"/>
      <c r="S509" s="246"/>
      <c r="T509" s="246"/>
      <c r="U509" s="246"/>
      <c r="V509" s="246"/>
      <c r="W509" s="246"/>
    </row>
    <row r="510" spans="7:23" s="247" customFormat="1" x14ac:dyDescent="0.2">
      <c r="G510" s="246"/>
      <c r="H510" s="246"/>
      <c r="I510" s="246"/>
      <c r="J510" s="246"/>
      <c r="K510" s="246"/>
      <c r="L510" s="246"/>
      <c r="M510" s="246"/>
      <c r="N510" s="246"/>
      <c r="O510" s="246"/>
      <c r="P510" s="246"/>
      <c r="Q510" s="246"/>
      <c r="R510" s="246"/>
      <c r="S510" s="246"/>
      <c r="T510" s="246"/>
      <c r="U510" s="246"/>
      <c r="V510" s="246"/>
      <c r="W510" s="246"/>
    </row>
    <row r="511" spans="7:23" s="247" customFormat="1" x14ac:dyDescent="0.2">
      <c r="G511" s="246"/>
      <c r="H511" s="246"/>
      <c r="I511" s="246"/>
      <c r="J511" s="246"/>
      <c r="K511" s="246"/>
      <c r="L511" s="246"/>
      <c r="M511" s="246"/>
      <c r="N511" s="246"/>
      <c r="O511" s="246"/>
      <c r="P511" s="246"/>
      <c r="Q511" s="246"/>
      <c r="R511" s="246"/>
      <c r="S511" s="246"/>
      <c r="T511" s="246"/>
      <c r="U511" s="246"/>
      <c r="V511" s="246"/>
      <c r="W511" s="246"/>
    </row>
    <row r="512" spans="7:23" s="247" customFormat="1" x14ac:dyDescent="0.2">
      <c r="G512" s="246"/>
      <c r="H512" s="246"/>
      <c r="I512" s="246"/>
      <c r="J512" s="246"/>
      <c r="K512" s="246"/>
      <c r="L512" s="246"/>
      <c r="M512" s="246"/>
      <c r="N512" s="246"/>
      <c r="O512" s="246"/>
      <c r="P512" s="246"/>
      <c r="Q512" s="246"/>
      <c r="R512" s="246"/>
      <c r="S512" s="246"/>
      <c r="T512" s="246"/>
      <c r="U512" s="246"/>
      <c r="V512" s="246"/>
      <c r="W512" s="246"/>
    </row>
    <row r="513" spans="7:23" s="247" customFormat="1" x14ac:dyDescent="0.2">
      <c r="G513" s="246"/>
      <c r="H513" s="246"/>
      <c r="I513" s="246"/>
      <c r="J513" s="246"/>
      <c r="K513" s="246"/>
      <c r="L513" s="246"/>
      <c r="M513" s="246"/>
      <c r="N513" s="246"/>
      <c r="O513" s="246"/>
      <c r="P513" s="246"/>
      <c r="Q513" s="246"/>
      <c r="R513" s="246"/>
      <c r="S513" s="246"/>
      <c r="T513" s="246"/>
      <c r="U513" s="246"/>
      <c r="V513" s="246"/>
      <c r="W513" s="246"/>
    </row>
    <row r="514" spans="7:23" s="247" customFormat="1" x14ac:dyDescent="0.2">
      <c r="G514" s="246"/>
      <c r="H514" s="246"/>
      <c r="I514" s="246"/>
      <c r="J514" s="246"/>
      <c r="K514" s="246"/>
      <c r="L514" s="246"/>
      <c r="M514" s="246"/>
      <c r="N514" s="246"/>
      <c r="O514" s="246"/>
      <c r="P514" s="246"/>
      <c r="Q514" s="246"/>
      <c r="R514" s="246"/>
      <c r="S514" s="246"/>
      <c r="T514" s="246"/>
      <c r="U514" s="246"/>
      <c r="V514" s="246"/>
      <c r="W514" s="246"/>
    </row>
    <row r="515" spans="7:23" s="247" customFormat="1" x14ac:dyDescent="0.2">
      <c r="G515" s="246"/>
      <c r="H515" s="246"/>
      <c r="I515" s="246"/>
      <c r="J515" s="246"/>
      <c r="K515" s="246"/>
      <c r="L515" s="246"/>
      <c r="M515" s="246"/>
      <c r="N515" s="246"/>
      <c r="O515" s="246"/>
      <c r="P515" s="246"/>
      <c r="Q515" s="246"/>
      <c r="R515" s="246"/>
      <c r="S515" s="246"/>
      <c r="T515" s="246"/>
      <c r="U515" s="246"/>
      <c r="V515" s="246"/>
      <c r="W515" s="246"/>
    </row>
    <row r="516" spans="7:23" s="247" customFormat="1" x14ac:dyDescent="0.2">
      <c r="G516" s="246"/>
      <c r="H516" s="246"/>
      <c r="I516" s="246"/>
      <c r="J516" s="246"/>
      <c r="K516" s="246"/>
      <c r="L516" s="246"/>
      <c r="M516" s="246"/>
      <c r="N516" s="246"/>
      <c r="O516" s="246"/>
      <c r="P516" s="246"/>
      <c r="Q516" s="246"/>
      <c r="R516" s="246"/>
      <c r="S516" s="246"/>
      <c r="T516" s="246"/>
      <c r="U516" s="246"/>
      <c r="V516" s="246"/>
      <c r="W516" s="246"/>
    </row>
    <row r="517" spans="7:23" s="247" customFormat="1" x14ac:dyDescent="0.2">
      <c r="G517" s="246"/>
      <c r="H517" s="246"/>
      <c r="I517" s="246"/>
      <c r="J517" s="246"/>
      <c r="K517" s="246"/>
      <c r="L517" s="246"/>
      <c r="M517" s="246"/>
      <c r="N517" s="246"/>
      <c r="O517" s="246"/>
      <c r="P517" s="246"/>
      <c r="Q517" s="246"/>
      <c r="R517" s="246"/>
      <c r="S517" s="246"/>
      <c r="T517" s="246"/>
      <c r="U517" s="246"/>
      <c r="V517" s="246"/>
      <c r="W517" s="246"/>
    </row>
    <row r="518" spans="7:23" s="247" customFormat="1" x14ac:dyDescent="0.2">
      <c r="G518" s="246"/>
      <c r="H518" s="246"/>
      <c r="I518" s="246"/>
      <c r="J518" s="246"/>
      <c r="K518" s="246"/>
      <c r="L518" s="246"/>
      <c r="M518" s="246"/>
      <c r="N518" s="246"/>
      <c r="O518" s="246"/>
      <c r="P518" s="246"/>
      <c r="Q518" s="246"/>
      <c r="R518" s="246"/>
      <c r="S518" s="246"/>
      <c r="T518" s="246"/>
      <c r="U518" s="246"/>
      <c r="V518" s="246"/>
      <c r="W518" s="246"/>
    </row>
    <row r="519" spans="7:23" s="247" customFormat="1" x14ac:dyDescent="0.2">
      <c r="G519" s="246"/>
      <c r="H519" s="246"/>
      <c r="I519" s="246"/>
      <c r="J519" s="246"/>
      <c r="K519" s="246"/>
      <c r="L519" s="246"/>
      <c r="M519" s="246"/>
      <c r="N519" s="246"/>
      <c r="O519" s="246"/>
      <c r="P519" s="246"/>
      <c r="Q519" s="246"/>
      <c r="R519" s="246"/>
      <c r="S519" s="246"/>
      <c r="T519" s="246"/>
      <c r="U519" s="246"/>
      <c r="V519" s="246"/>
      <c r="W519" s="246"/>
    </row>
    <row r="520" spans="7:23" s="247" customFormat="1" x14ac:dyDescent="0.2">
      <c r="G520" s="246"/>
      <c r="H520" s="246"/>
      <c r="I520" s="246"/>
      <c r="J520" s="246"/>
      <c r="K520" s="246"/>
      <c r="L520" s="246"/>
      <c r="M520" s="246"/>
      <c r="N520" s="246"/>
      <c r="O520" s="246"/>
      <c r="P520" s="246"/>
      <c r="Q520" s="246"/>
      <c r="R520" s="246"/>
      <c r="S520" s="246"/>
      <c r="T520" s="246"/>
      <c r="U520" s="246"/>
      <c r="V520" s="246"/>
      <c r="W520" s="246"/>
    </row>
    <row r="521" spans="7:23" s="247" customFormat="1" x14ac:dyDescent="0.2">
      <c r="G521" s="246"/>
      <c r="H521" s="246"/>
      <c r="I521" s="246"/>
      <c r="J521" s="246"/>
      <c r="K521" s="246"/>
      <c r="L521" s="246"/>
      <c r="M521" s="246"/>
      <c r="N521" s="246"/>
      <c r="O521" s="246"/>
      <c r="P521" s="246"/>
      <c r="Q521" s="246"/>
      <c r="R521" s="246"/>
      <c r="S521" s="246"/>
      <c r="T521" s="246"/>
      <c r="U521" s="246"/>
      <c r="V521" s="246"/>
      <c r="W521" s="246"/>
    </row>
    <row r="522" spans="7:23" s="247" customFormat="1" x14ac:dyDescent="0.2">
      <c r="G522" s="246"/>
      <c r="H522" s="246"/>
      <c r="I522" s="246"/>
      <c r="J522" s="246"/>
      <c r="K522" s="246"/>
      <c r="L522" s="246"/>
      <c r="M522" s="246"/>
      <c r="N522" s="246"/>
      <c r="O522" s="246"/>
      <c r="P522" s="246"/>
      <c r="Q522" s="246"/>
      <c r="R522" s="246"/>
      <c r="S522" s="246"/>
      <c r="T522" s="246"/>
      <c r="U522" s="246"/>
      <c r="V522" s="246"/>
      <c r="W522" s="246"/>
    </row>
    <row r="523" spans="7:23" s="247" customFormat="1" x14ac:dyDescent="0.2">
      <c r="G523" s="246"/>
      <c r="H523" s="246"/>
      <c r="I523" s="246"/>
      <c r="J523" s="246"/>
      <c r="K523" s="246"/>
      <c r="L523" s="246"/>
      <c r="M523" s="246"/>
      <c r="N523" s="246"/>
      <c r="O523" s="246"/>
      <c r="P523" s="246"/>
      <c r="Q523" s="246"/>
      <c r="R523" s="246"/>
      <c r="S523" s="246"/>
      <c r="T523" s="246"/>
      <c r="U523" s="246"/>
      <c r="V523" s="246"/>
      <c r="W523" s="246"/>
    </row>
    <row r="524" spans="7:23" s="247" customFormat="1" x14ac:dyDescent="0.2">
      <c r="G524" s="246"/>
      <c r="H524" s="246"/>
      <c r="I524" s="246"/>
      <c r="J524" s="246"/>
      <c r="K524" s="246"/>
      <c r="L524" s="246"/>
      <c r="M524" s="246"/>
      <c r="N524" s="246"/>
      <c r="O524" s="246"/>
      <c r="P524" s="246"/>
      <c r="Q524" s="246"/>
      <c r="R524" s="246"/>
      <c r="S524" s="246"/>
      <c r="T524" s="246"/>
      <c r="U524" s="246"/>
      <c r="V524" s="246"/>
      <c r="W524" s="246"/>
    </row>
    <row r="525" spans="7:23" s="247" customFormat="1" x14ac:dyDescent="0.2">
      <c r="G525" s="246"/>
      <c r="H525" s="246"/>
      <c r="I525" s="246"/>
      <c r="J525" s="246"/>
      <c r="K525" s="246"/>
      <c r="L525" s="246"/>
      <c r="M525" s="246"/>
      <c r="N525" s="246"/>
      <c r="O525" s="246"/>
      <c r="P525" s="246"/>
      <c r="Q525" s="246"/>
      <c r="R525" s="246"/>
      <c r="S525" s="246"/>
      <c r="T525" s="246"/>
      <c r="U525" s="246"/>
      <c r="V525" s="246"/>
      <c r="W525" s="246"/>
    </row>
    <row r="526" spans="7:23" s="247" customFormat="1" x14ac:dyDescent="0.2">
      <c r="G526" s="246"/>
      <c r="H526" s="246"/>
      <c r="I526" s="246"/>
      <c r="J526" s="246"/>
      <c r="K526" s="246"/>
      <c r="L526" s="246"/>
      <c r="M526" s="246"/>
      <c r="N526" s="246"/>
      <c r="O526" s="246"/>
      <c r="P526" s="246"/>
      <c r="Q526" s="246"/>
      <c r="R526" s="246"/>
      <c r="S526" s="246"/>
      <c r="T526" s="246"/>
      <c r="U526" s="246"/>
      <c r="V526" s="246"/>
      <c r="W526" s="246"/>
    </row>
    <row r="527" spans="7:23" s="247" customFormat="1" x14ac:dyDescent="0.2">
      <c r="G527" s="246"/>
      <c r="H527" s="246"/>
      <c r="I527" s="246"/>
      <c r="J527" s="246"/>
      <c r="K527" s="246"/>
      <c r="L527" s="246"/>
      <c r="M527" s="246"/>
      <c r="N527" s="246"/>
      <c r="O527" s="246"/>
      <c r="P527" s="246"/>
      <c r="Q527" s="246"/>
      <c r="R527" s="246"/>
      <c r="S527" s="246"/>
      <c r="T527" s="246"/>
      <c r="U527" s="246"/>
      <c r="V527" s="246"/>
      <c r="W527" s="246"/>
    </row>
    <row r="528" spans="7:23" s="247" customFormat="1" x14ac:dyDescent="0.2">
      <c r="G528" s="246"/>
      <c r="H528" s="246"/>
      <c r="I528" s="246"/>
      <c r="J528" s="246"/>
      <c r="K528" s="246"/>
      <c r="L528" s="246"/>
      <c r="M528" s="246"/>
      <c r="N528" s="246"/>
      <c r="O528" s="246"/>
      <c r="P528" s="246"/>
      <c r="Q528" s="246"/>
      <c r="R528" s="246"/>
      <c r="S528" s="246"/>
      <c r="T528" s="246"/>
      <c r="U528" s="246"/>
      <c r="V528" s="246"/>
      <c r="W528" s="246"/>
    </row>
    <row r="529" spans="7:23" s="247" customFormat="1" x14ac:dyDescent="0.2">
      <c r="G529" s="246"/>
      <c r="H529" s="246"/>
      <c r="I529" s="246"/>
      <c r="J529" s="246"/>
      <c r="K529" s="246"/>
      <c r="L529" s="246"/>
      <c r="M529" s="246"/>
      <c r="N529" s="246"/>
      <c r="O529" s="246"/>
      <c r="P529" s="246"/>
      <c r="Q529" s="246"/>
      <c r="R529" s="246"/>
      <c r="S529" s="246"/>
      <c r="T529" s="246"/>
      <c r="U529" s="246"/>
      <c r="V529" s="246"/>
      <c r="W529" s="246"/>
    </row>
    <row r="530" spans="7:23" s="247" customFormat="1" x14ac:dyDescent="0.2">
      <c r="G530" s="246"/>
      <c r="H530" s="246"/>
      <c r="I530" s="246"/>
      <c r="J530" s="246"/>
      <c r="K530" s="246"/>
      <c r="L530" s="246"/>
      <c r="M530" s="246"/>
      <c r="N530" s="246"/>
      <c r="O530" s="246"/>
      <c r="P530" s="246"/>
      <c r="Q530" s="246"/>
      <c r="R530" s="246"/>
      <c r="S530" s="246"/>
      <c r="T530" s="246"/>
      <c r="U530" s="246"/>
      <c r="V530" s="246"/>
      <c r="W530" s="246"/>
    </row>
    <row r="531" spans="7:23" s="247" customFormat="1" x14ac:dyDescent="0.2">
      <c r="G531" s="246"/>
      <c r="H531" s="246"/>
      <c r="I531" s="246"/>
      <c r="J531" s="246"/>
      <c r="K531" s="246"/>
      <c r="L531" s="246"/>
      <c r="M531" s="246"/>
      <c r="N531" s="246"/>
      <c r="O531" s="246"/>
      <c r="P531" s="246"/>
      <c r="Q531" s="246"/>
      <c r="R531" s="246"/>
      <c r="S531" s="246"/>
      <c r="T531" s="246"/>
      <c r="U531" s="246"/>
      <c r="V531" s="246"/>
      <c r="W531" s="246"/>
    </row>
    <row r="532" spans="7:23" s="247" customFormat="1" x14ac:dyDescent="0.2">
      <c r="G532" s="246"/>
      <c r="H532" s="246"/>
      <c r="I532" s="246"/>
      <c r="J532" s="246"/>
      <c r="K532" s="246"/>
      <c r="L532" s="246"/>
      <c r="M532" s="246"/>
      <c r="N532" s="246"/>
      <c r="O532" s="246"/>
      <c r="P532" s="246"/>
      <c r="Q532" s="246"/>
      <c r="R532" s="246"/>
      <c r="S532" s="246"/>
      <c r="T532" s="246"/>
      <c r="U532" s="246"/>
      <c r="V532" s="246"/>
      <c r="W532" s="246"/>
    </row>
    <row r="533" spans="7:23" s="247" customFormat="1" x14ac:dyDescent="0.2">
      <c r="G533" s="246"/>
      <c r="H533" s="246"/>
      <c r="I533" s="246"/>
      <c r="J533" s="246"/>
      <c r="K533" s="246"/>
      <c r="L533" s="246"/>
      <c r="M533" s="246"/>
      <c r="N533" s="246"/>
      <c r="O533" s="246"/>
      <c r="P533" s="246"/>
      <c r="Q533" s="246"/>
      <c r="R533" s="246"/>
      <c r="S533" s="246"/>
      <c r="T533" s="246"/>
      <c r="U533" s="246"/>
      <c r="V533" s="246"/>
      <c r="W533" s="246"/>
    </row>
    <row r="534" spans="7:23" s="247" customFormat="1" x14ac:dyDescent="0.2">
      <c r="G534" s="246"/>
      <c r="H534" s="246"/>
      <c r="I534" s="246"/>
      <c r="J534" s="246"/>
      <c r="K534" s="246"/>
      <c r="L534" s="246"/>
      <c r="M534" s="246"/>
      <c r="N534" s="246"/>
      <c r="O534" s="246"/>
      <c r="P534" s="246"/>
      <c r="Q534" s="246"/>
      <c r="R534" s="246"/>
      <c r="S534" s="246"/>
      <c r="T534" s="246"/>
      <c r="U534" s="246"/>
      <c r="V534" s="246"/>
      <c r="W534" s="246"/>
    </row>
    <row r="535" spans="7:23" s="247" customFormat="1" x14ac:dyDescent="0.2">
      <c r="G535" s="246"/>
      <c r="H535" s="246"/>
      <c r="I535" s="246"/>
      <c r="J535" s="246"/>
      <c r="K535" s="246"/>
      <c r="L535" s="246"/>
      <c r="M535" s="246"/>
      <c r="N535" s="246"/>
      <c r="O535" s="246"/>
      <c r="P535" s="246"/>
      <c r="Q535" s="246"/>
      <c r="R535" s="246"/>
      <c r="S535" s="246"/>
      <c r="T535" s="246"/>
      <c r="U535" s="246"/>
      <c r="V535" s="246"/>
      <c r="W535" s="246"/>
    </row>
    <row r="536" spans="7:23" s="247" customFormat="1" x14ac:dyDescent="0.2">
      <c r="G536" s="246"/>
      <c r="H536" s="246"/>
      <c r="I536" s="246"/>
      <c r="J536" s="246"/>
      <c r="K536" s="246"/>
      <c r="L536" s="246"/>
      <c r="M536" s="246"/>
      <c r="N536" s="246"/>
      <c r="O536" s="246"/>
      <c r="P536" s="246"/>
      <c r="Q536" s="246"/>
      <c r="R536" s="246"/>
      <c r="S536" s="246"/>
      <c r="T536" s="246"/>
      <c r="U536" s="246"/>
      <c r="V536" s="246"/>
      <c r="W536" s="246"/>
    </row>
    <row r="537" spans="7:23" s="247" customFormat="1" x14ac:dyDescent="0.2">
      <c r="G537" s="246"/>
      <c r="H537" s="246"/>
      <c r="I537" s="246"/>
      <c r="J537" s="246"/>
      <c r="K537" s="246"/>
      <c r="L537" s="246"/>
      <c r="M537" s="246"/>
      <c r="N537" s="246"/>
      <c r="O537" s="246"/>
      <c r="P537" s="246"/>
      <c r="Q537" s="246"/>
      <c r="R537" s="246"/>
      <c r="S537" s="246"/>
      <c r="T537" s="246"/>
      <c r="U537" s="246"/>
      <c r="V537" s="246"/>
      <c r="W537" s="246"/>
    </row>
    <row r="538" spans="7:23" s="247" customFormat="1" x14ac:dyDescent="0.2">
      <c r="G538" s="246"/>
      <c r="H538" s="246"/>
      <c r="I538" s="246"/>
      <c r="J538" s="246"/>
      <c r="K538" s="246"/>
      <c r="L538" s="246"/>
      <c r="M538" s="246"/>
      <c r="N538" s="246"/>
      <c r="O538" s="246"/>
      <c r="P538" s="246"/>
      <c r="Q538" s="246"/>
      <c r="R538" s="246"/>
      <c r="S538" s="246"/>
      <c r="T538" s="246"/>
      <c r="U538" s="246"/>
      <c r="V538" s="246"/>
      <c r="W538" s="246"/>
    </row>
    <row r="539" spans="7:23" s="247" customFormat="1" x14ac:dyDescent="0.2">
      <c r="G539" s="246"/>
      <c r="H539" s="246"/>
      <c r="I539" s="246"/>
      <c r="J539" s="246"/>
      <c r="K539" s="246"/>
      <c r="L539" s="246"/>
      <c r="M539" s="246"/>
      <c r="N539" s="246"/>
      <c r="O539" s="246"/>
      <c r="P539" s="246"/>
      <c r="Q539" s="246"/>
      <c r="R539" s="246"/>
      <c r="S539" s="246"/>
      <c r="T539" s="246"/>
      <c r="U539" s="246"/>
      <c r="V539" s="246"/>
      <c r="W539" s="246"/>
    </row>
    <row r="540" spans="7:23" s="247" customFormat="1" x14ac:dyDescent="0.2">
      <c r="G540" s="246"/>
      <c r="H540" s="246"/>
      <c r="I540" s="246"/>
      <c r="J540" s="246"/>
      <c r="K540" s="246"/>
      <c r="L540" s="246"/>
      <c r="M540" s="246"/>
      <c r="N540" s="246"/>
      <c r="O540" s="246"/>
      <c r="P540" s="246"/>
      <c r="Q540" s="246"/>
      <c r="R540" s="246"/>
      <c r="S540" s="246"/>
      <c r="T540" s="246"/>
      <c r="U540" s="246"/>
      <c r="V540" s="246"/>
      <c r="W540" s="246"/>
    </row>
    <row r="541" spans="7:23" s="247" customFormat="1" x14ac:dyDescent="0.2">
      <c r="G541" s="246"/>
      <c r="H541" s="246"/>
      <c r="I541" s="246"/>
      <c r="J541" s="246"/>
      <c r="K541" s="246"/>
      <c r="L541" s="246"/>
      <c r="M541" s="246"/>
      <c r="N541" s="246"/>
      <c r="O541" s="246"/>
      <c r="P541" s="246"/>
      <c r="Q541" s="246"/>
      <c r="R541" s="246"/>
      <c r="S541" s="246"/>
      <c r="T541" s="246"/>
      <c r="U541" s="246"/>
      <c r="V541" s="246"/>
      <c r="W541" s="246"/>
    </row>
    <row r="542" spans="7:23" s="247" customFormat="1" x14ac:dyDescent="0.2">
      <c r="G542" s="246"/>
      <c r="H542" s="246"/>
      <c r="I542" s="246"/>
      <c r="J542" s="246"/>
      <c r="K542" s="246"/>
      <c r="L542" s="246"/>
      <c r="M542" s="246"/>
      <c r="N542" s="246"/>
      <c r="O542" s="246"/>
      <c r="P542" s="246"/>
      <c r="Q542" s="246"/>
      <c r="R542" s="246"/>
      <c r="S542" s="246"/>
      <c r="T542" s="246"/>
      <c r="U542" s="246"/>
      <c r="V542" s="246"/>
      <c r="W542" s="246"/>
    </row>
    <row r="543" spans="7:23" s="247" customFormat="1" x14ac:dyDescent="0.2">
      <c r="G543" s="246"/>
      <c r="H543" s="246"/>
      <c r="I543" s="246"/>
      <c r="J543" s="246"/>
      <c r="K543" s="246"/>
      <c r="L543" s="246"/>
      <c r="M543" s="246"/>
      <c r="N543" s="246"/>
      <c r="O543" s="246"/>
      <c r="P543" s="246"/>
      <c r="Q543" s="246"/>
      <c r="R543" s="246"/>
      <c r="S543" s="246"/>
      <c r="T543" s="246"/>
      <c r="U543" s="246"/>
      <c r="V543" s="246"/>
      <c r="W543" s="246"/>
    </row>
    <row r="544" spans="7:23" s="247" customFormat="1" x14ac:dyDescent="0.2">
      <c r="G544" s="246"/>
      <c r="H544" s="246"/>
      <c r="I544" s="246"/>
      <c r="J544" s="246"/>
      <c r="K544" s="246"/>
      <c r="L544" s="246"/>
      <c r="M544" s="246"/>
      <c r="N544" s="246"/>
      <c r="O544" s="246"/>
      <c r="P544" s="246"/>
      <c r="Q544" s="246"/>
      <c r="R544" s="246"/>
      <c r="S544" s="246"/>
      <c r="T544" s="246"/>
      <c r="U544" s="246"/>
      <c r="V544" s="246"/>
      <c r="W544" s="246"/>
    </row>
    <row r="545" spans="7:23" s="247" customFormat="1" x14ac:dyDescent="0.2">
      <c r="G545" s="246"/>
      <c r="H545" s="246"/>
      <c r="I545" s="246"/>
      <c r="J545" s="246"/>
      <c r="K545" s="246"/>
      <c r="L545" s="246"/>
      <c r="M545" s="246"/>
      <c r="N545" s="246"/>
      <c r="O545" s="246"/>
      <c r="P545" s="246"/>
      <c r="Q545" s="246"/>
      <c r="R545" s="246"/>
      <c r="S545" s="246"/>
      <c r="T545" s="246"/>
      <c r="U545" s="246"/>
      <c r="V545" s="246"/>
      <c r="W545" s="246"/>
    </row>
    <row r="546" spans="7:23" s="247" customFormat="1" x14ac:dyDescent="0.2">
      <c r="G546" s="246"/>
      <c r="H546" s="246"/>
      <c r="I546" s="246"/>
      <c r="J546" s="246"/>
      <c r="K546" s="246"/>
      <c r="L546" s="246"/>
      <c r="M546" s="246"/>
      <c r="N546" s="246"/>
      <c r="O546" s="246"/>
      <c r="P546" s="246"/>
      <c r="Q546" s="246"/>
      <c r="R546" s="246"/>
      <c r="S546" s="246"/>
      <c r="T546" s="246"/>
      <c r="U546" s="246"/>
      <c r="V546" s="246"/>
      <c r="W546" s="246"/>
    </row>
    <row r="547" spans="7:23" s="247" customFormat="1" x14ac:dyDescent="0.2">
      <c r="G547" s="246"/>
      <c r="H547" s="246"/>
      <c r="I547" s="246"/>
      <c r="J547" s="246"/>
      <c r="K547" s="246"/>
      <c r="L547" s="246"/>
      <c r="M547" s="246"/>
      <c r="N547" s="246"/>
      <c r="O547" s="246"/>
      <c r="P547" s="246"/>
      <c r="Q547" s="246"/>
      <c r="R547" s="246"/>
      <c r="S547" s="246"/>
      <c r="T547" s="246"/>
      <c r="U547" s="246"/>
      <c r="V547" s="246"/>
      <c r="W547" s="246"/>
    </row>
    <row r="548" spans="7:23" s="247" customFormat="1" x14ac:dyDescent="0.2">
      <c r="G548" s="246"/>
      <c r="H548" s="246"/>
      <c r="I548" s="246"/>
      <c r="J548" s="246"/>
      <c r="K548" s="246"/>
      <c r="L548" s="246"/>
      <c r="M548" s="246"/>
      <c r="N548" s="246"/>
      <c r="O548" s="246"/>
      <c r="P548" s="246"/>
      <c r="Q548" s="246"/>
      <c r="R548" s="246"/>
      <c r="S548" s="246"/>
      <c r="T548" s="246"/>
      <c r="U548" s="246"/>
      <c r="V548" s="246"/>
      <c r="W548" s="246"/>
    </row>
    <row r="549" spans="7:23" s="247" customFormat="1" x14ac:dyDescent="0.2">
      <c r="G549" s="246"/>
      <c r="H549" s="246"/>
      <c r="I549" s="246"/>
      <c r="J549" s="246"/>
      <c r="K549" s="246"/>
      <c r="L549" s="246"/>
      <c r="M549" s="246"/>
      <c r="N549" s="246"/>
      <c r="O549" s="246"/>
      <c r="P549" s="246"/>
      <c r="Q549" s="246"/>
      <c r="R549" s="246"/>
      <c r="S549" s="246"/>
      <c r="T549" s="246"/>
      <c r="U549" s="246"/>
      <c r="V549" s="246"/>
      <c r="W549" s="246"/>
    </row>
    <row r="550" spans="7:23" s="247" customFormat="1" x14ac:dyDescent="0.2">
      <c r="G550" s="246"/>
      <c r="H550" s="246"/>
      <c r="I550" s="246"/>
      <c r="J550" s="246"/>
      <c r="K550" s="246"/>
      <c r="L550" s="246"/>
      <c r="M550" s="246"/>
      <c r="N550" s="246"/>
      <c r="O550" s="246"/>
      <c r="P550" s="246"/>
      <c r="Q550" s="246"/>
      <c r="R550" s="246"/>
      <c r="S550" s="246"/>
      <c r="T550" s="246"/>
      <c r="U550" s="246"/>
      <c r="V550" s="246"/>
      <c r="W550" s="246"/>
    </row>
    <row r="551" spans="7:23" s="247" customFormat="1" x14ac:dyDescent="0.2">
      <c r="G551" s="246"/>
      <c r="H551" s="246"/>
      <c r="I551" s="246"/>
      <c r="J551" s="246"/>
      <c r="K551" s="246"/>
      <c r="L551" s="246"/>
      <c r="M551" s="246"/>
      <c r="N551" s="246"/>
      <c r="O551" s="246"/>
      <c r="P551" s="246"/>
      <c r="Q551" s="246"/>
      <c r="R551" s="246"/>
      <c r="S551" s="246"/>
      <c r="T551" s="246"/>
      <c r="U551" s="246"/>
      <c r="V551" s="246"/>
      <c r="W551" s="246"/>
    </row>
    <row r="552" spans="7:23" s="247" customFormat="1" x14ac:dyDescent="0.2">
      <c r="G552" s="246"/>
      <c r="H552" s="246"/>
      <c r="I552" s="246"/>
      <c r="J552" s="246"/>
      <c r="K552" s="246"/>
      <c r="L552" s="246"/>
      <c r="M552" s="246"/>
      <c r="N552" s="246"/>
      <c r="O552" s="246"/>
      <c r="P552" s="246"/>
      <c r="Q552" s="246"/>
      <c r="R552" s="246"/>
      <c r="S552" s="246"/>
      <c r="T552" s="246"/>
      <c r="U552" s="246"/>
      <c r="V552" s="246"/>
      <c r="W552" s="246"/>
    </row>
    <row r="553" spans="7:23" s="247" customFormat="1" x14ac:dyDescent="0.2">
      <c r="G553" s="246"/>
      <c r="H553" s="246"/>
      <c r="I553" s="246"/>
      <c r="J553" s="246"/>
      <c r="K553" s="246"/>
      <c r="L553" s="246"/>
      <c r="M553" s="246"/>
      <c r="N553" s="246"/>
      <c r="O553" s="246"/>
      <c r="P553" s="246"/>
      <c r="Q553" s="246"/>
      <c r="R553" s="246"/>
      <c r="S553" s="246"/>
      <c r="T553" s="246"/>
      <c r="U553" s="246"/>
      <c r="V553" s="246"/>
      <c r="W553" s="246"/>
    </row>
    <row r="554" spans="7:23" s="247" customFormat="1" x14ac:dyDescent="0.2">
      <c r="G554" s="246"/>
      <c r="H554" s="246"/>
      <c r="I554" s="246"/>
      <c r="J554" s="246"/>
      <c r="K554" s="246"/>
      <c r="L554" s="246"/>
      <c r="M554" s="246"/>
      <c r="N554" s="246"/>
      <c r="O554" s="246"/>
      <c r="P554" s="246"/>
      <c r="Q554" s="246"/>
      <c r="R554" s="246"/>
      <c r="S554" s="246"/>
      <c r="T554" s="246"/>
      <c r="U554" s="246"/>
      <c r="V554" s="246"/>
      <c r="W554" s="246"/>
    </row>
    <row r="555" spans="7:23" s="247" customFormat="1" x14ac:dyDescent="0.2">
      <c r="G555" s="246"/>
      <c r="H555" s="246"/>
      <c r="I555" s="246"/>
      <c r="J555" s="246"/>
      <c r="K555" s="246"/>
      <c r="L555" s="246"/>
      <c r="M555" s="246"/>
      <c r="N555" s="246"/>
      <c r="O555" s="246"/>
      <c r="P555" s="246"/>
      <c r="Q555" s="246"/>
      <c r="R555" s="246"/>
      <c r="S555" s="246"/>
      <c r="T555" s="246"/>
      <c r="U555" s="246"/>
      <c r="V555" s="246"/>
      <c r="W555" s="246"/>
    </row>
    <row r="556" spans="7:23" s="247" customFormat="1" x14ac:dyDescent="0.2">
      <c r="G556" s="246"/>
      <c r="H556" s="246"/>
      <c r="I556" s="246"/>
      <c r="J556" s="246"/>
      <c r="K556" s="246"/>
      <c r="L556" s="246"/>
      <c r="M556" s="246"/>
      <c r="N556" s="246"/>
      <c r="O556" s="246"/>
      <c r="P556" s="246"/>
      <c r="Q556" s="246"/>
      <c r="R556" s="246"/>
      <c r="S556" s="246"/>
      <c r="T556" s="246"/>
      <c r="U556" s="246"/>
      <c r="V556" s="246"/>
      <c r="W556" s="246"/>
    </row>
    <row r="557" spans="7:23" s="247" customFormat="1" x14ac:dyDescent="0.2">
      <c r="G557" s="246"/>
      <c r="H557" s="246"/>
      <c r="I557" s="246"/>
      <c r="J557" s="246"/>
      <c r="K557" s="246"/>
      <c r="L557" s="246"/>
      <c r="M557" s="246"/>
      <c r="N557" s="246"/>
      <c r="O557" s="246"/>
      <c r="P557" s="246"/>
      <c r="Q557" s="246"/>
      <c r="R557" s="246"/>
      <c r="S557" s="246"/>
      <c r="T557" s="246"/>
      <c r="U557" s="246"/>
      <c r="V557" s="246"/>
      <c r="W557" s="246"/>
    </row>
    <row r="558" spans="7:23" s="247" customFormat="1" x14ac:dyDescent="0.2">
      <c r="G558" s="246"/>
      <c r="H558" s="246"/>
      <c r="I558" s="246"/>
      <c r="J558" s="246"/>
      <c r="K558" s="246"/>
      <c r="L558" s="246"/>
      <c r="M558" s="246"/>
      <c r="N558" s="246"/>
      <c r="O558" s="246"/>
      <c r="P558" s="246"/>
      <c r="Q558" s="246"/>
      <c r="R558" s="246"/>
      <c r="S558" s="246"/>
      <c r="T558" s="246"/>
      <c r="U558" s="246"/>
      <c r="V558" s="246"/>
      <c r="W558" s="246"/>
    </row>
    <row r="559" spans="7:23" s="247" customFormat="1" x14ac:dyDescent="0.2">
      <c r="G559" s="246"/>
      <c r="H559" s="246"/>
      <c r="I559" s="246"/>
      <c r="J559" s="246"/>
      <c r="K559" s="246"/>
      <c r="L559" s="246"/>
      <c r="M559" s="246"/>
      <c r="N559" s="246"/>
      <c r="O559" s="246"/>
      <c r="P559" s="246"/>
      <c r="Q559" s="246"/>
      <c r="R559" s="246"/>
      <c r="S559" s="246"/>
      <c r="T559" s="246"/>
      <c r="U559" s="246"/>
      <c r="V559" s="246"/>
      <c r="W559" s="246"/>
    </row>
    <row r="560" spans="7:23" s="247" customFormat="1" x14ac:dyDescent="0.2">
      <c r="G560" s="246"/>
      <c r="H560" s="246"/>
      <c r="I560" s="246"/>
      <c r="J560" s="246"/>
      <c r="K560" s="246"/>
      <c r="L560" s="246"/>
      <c r="M560" s="246"/>
      <c r="N560" s="246"/>
      <c r="O560" s="246"/>
      <c r="P560" s="246"/>
      <c r="Q560" s="246"/>
      <c r="R560" s="246"/>
      <c r="S560" s="246"/>
      <c r="T560" s="246"/>
      <c r="U560" s="246"/>
      <c r="V560" s="246"/>
      <c r="W560" s="246"/>
    </row>
    <row r="561" spans="7:23" s="247" customFormat="1" x14ac:dyDescent="0.2">
      <c r="G561" s="246"/>
      <c r="H561" s="246"/>
      <c r="I561" s="246"/>
      <c r="J561" s="246"/>
      <c r="K561" s="246"/>
      <c r="L561" s="246"/>
      <c r="M561" s="246"/>
      <c r="N561" s="246"/>
      <c r="O561" s="246"/>
      <c r="P561" s="246"/>
      <c r="Q561" s="246"/>
      <c r="R561" s="246"/>
      <c r="S561" s="246"/>
      <c r="T561" s="246"/>
      <c r="U561" s="246"/>
      <c r="V561" s="246"/>
      <c r="W561" s="246"/>
    </row>
    <row r="562" spans="7:23" s="247" customFormat="1" x14ac:dyDescent="0.2">
      <c r="G562" s="246"/>
      <c r="H562" s="246"/>
      <c r="I562" s="246"/>
      <c r="J562" s="246"/>
      <c r="K562" s="246"/>
      <c r="L562" s="246"/>
      <c r="M562" s="246"/>
      <c r="N562" s="246"/>
      <c r="O562" s="246"/>
      <c r="P562" s="246"/>
      <c r="Q562" s="246"/>
      <c r="R562" s="246"/>
      <c r="S562" s="246"/>
      <c r="T562" s="246"/>
      <c r="U562" s="246"/>
      <c r="V562" s="246"/>
      <c r="W562" s="246"/>
    </row>
    <row r="563" spans="7:23" s="247" customFormat="1" x14ac:dyDescent="0.2">
      <c r="G563" s="246"/>
      <c r="H563" s="246"/>
      <c r="I563" s="246"/>
      <c r="J563" s="246"/>
      <c r="K563" s="246"/>
      <c r="L563" s="246"/>
      <c r="M563" s="246"/>
      <c r="N563" s="246"/>
      <c r="O563" s="246"/>
      <c r="P563" s="246"/>
      <c r="Q563" s="246"/>
      <c r="R563" s="246"/>
      <c r="S563" s="246"/>
      <c r="T563" s="246"/>
      <c r="U563" s="246"/>
      <c r="V563" s="246"/>
      <c r="W563" s="246"/>
    </row>
    <row r="564" spans="7:23" s="247" customFormat="1" x14ac:dyDescent="0.2">
      <c r="G564" s="246"/>
      <c r="H564" s="246"/>
      <c r="I564" s="246"/>
      <c r="J564" s="246"/>
      <c r="K564" s="246"/>
      <c r="L564" s="246"/>
      <c r="M564" s="246"/>
      <c r="N564" s="246"/>
      <c r="O564" s="246"/>
      <c r="P564" s="246"/>
      <c r="Q564" s="246"/>
      <c r="R564" s="246"/>
      <c r="S564" s="246"/>
      <c r="T564" s="246"/>
      <c r="U564" s="246"/>
      <c r="V564" s="246"/>
      <c r="W564" s="246"/>
    </row>
    <row r="565" spans="7:23" s="247" customFormat="1" x14ac:dyDescent="0.2">
      <c r="G565" s="246"/>
      <c r="H565" s="246"/>
      <c r="I565" s="246"/>
      <c r="J565" s="246"/>
      <c r="K565" s="246"/>
      <c r="L565" s="246"/>
      <c r="M565" s="246"/>
      <c r="N565" s="246"/>
      <c r="O565" s="246"/>
      <c r="P565" s="246"/>
      <c r="Q565" s="246"/>
      <c r="R565" s="246"/>
      <c r="S565" s="246"/>
      <c r="T565" s="246"/>
      <c r="U565" s="246"/>
      <c r="V565" s="246"/>
      <c r="W565" s="246"/>
    </row>
    <row r="566" spans="7:23" s="247" customFormat="1" x14ac:dyDescent="0.2">
      <c r="G566" s="246"/>
      <c r="H566" s="246"/>
      <c r="I566" s="246"/>
      <c r="J566" s="246"/>
      <c r="K566" s="246"/>
      <c r="L566" s="246"/>
      <c r="M566" s="246"/>
      <c r="N566" s="246"/>
      <c r="O566" s="246"/>
      <c r="P566" s="246"/>
      <c r="Q566" s="246"/>
      <c r="R566" s="246"/>
      <c r="S566" s="246"/>
      <c r="T566" s="246"/>
      <c r="U566" s="246"/>
      <c r="V566" s="246"/>
      <c r="W566" s="246"/>
    </row>
    <row r="567" spans="7:23" s="247" customFormat="1" x14ac:dyDescent="0.2">
      <c r="G567" s="246"/>
      <c r="H567" s="246"/>
      <c r="I567" s="246"/>
      <c r="J567" s="246"/>
      <c r="K567" s="246"/>
      <c r="L567" s="246"/>
      <c r="M567" s="246"/>
      <c r="N567" s="246"/>
      <c r="O567" s="246"/>
      <c r="P567" s="246"/>
      <c r="Q567" s="246"/>
      <c r="R567" s="246"/>
      <c r="S567" s="246"/>
      <c r="T567" s="246"/>
      <c r="U567" s="246"/>
      <c r="V567" s="246"/>
      <c r="W567" s="246"/>
    </row>
    <row r="568" spans="7:23" s="247" customFormat="1" x14ac:dyDescent="0.2">
      <c r="G568" s="246"/>
      <c r="H568" s="246"/>
      <c r="I568" s="246"/>
      <c r="J568" s="246"/>
      <c r="K568" s="246"/>
      <c r="L568" s="246"/>
      <c r="M568" s="246"/>
      <c r="N568" s="246"/>
      <c r="O568" s="246"/>
      <c r="P568" s="246"/>
      <c r="Q568" s="246"/>
      <c r="R568" s="246"/>
      <c r="S568" s="246"/>
      <c r="T568" s="246"/>
      <c r="U568" s="246"/>
      <c r="V568" s="246"/>
      <c r="W568" s="246"/>
    </row>
    <row r="569" spans="7:23" s="247" customFormat="1" x14ac:dyDescent="0.2">
      <c r="G569" s="246"/>
      <c r="H569" s="246"/>
      <c r="I569" s="246"/>
      <c r="J569" s="246"/>
      <c r="K569" s="246"/>
      <c r="L569" s="246"/>
      <c r="M569" s="246"/>
      <c r="N569" s="246"/>
      <c r="O569" s="246"/>
      <c r="P569" s="246"/>
      <c r="Q569" s="246"/>
      <c r="R569" s="246"/>
      <c r="S569" s="246"/>
      <c r="T569" s="246"/>
      <c r="U569" s="246"/>
      <c r="V569" s="246"/>
      <c r="W569" s="246"/>
    </row>
    <row r="570" spans="7:23" s="247" customFormat="1" x14ac:dyDescent="0.2">
      <c r="G570" s="246"/>
      <c r="H570" s="246"/>
      <c r="I570" s="246"/>
      <c r="J570" s="246"/>
      <c r="K570" s="246"/>
      <c r="L570" s="246"/>
      <c r="M570" s="246"/>
      <c r="N570" s="246"/>
      <c r="O570" s="246"/>
      <c r="P570" s="246"/>
      <c r="Q570" s="246"/>
      <c r="R570" s="246"/>
      <c r="S570" s="246"/>
      <c r="T570" s="246"/>
      <c r="U570" s="246"/>
      <c r="V570" s="246"/>
      <c r="W570" s="246"/>
    </row>
    <row r="571" spans="7:23" s="247" customFormat="1" x14ac:dyDescent="0.2">
      <c r="G571" s="246"/>
      <c r="H571" s="246"/>
      <c r="I571" s="246"/>
      <c r="J571" s="246"/>
      <c r="K571" s="246"/>
      <c r="L571" s="246"/>
      <c r="M571" s="246"/>
      <c r="N571" s="246"/>
      <c r="O571" s="246"/>
      <c r="P571" s="246"/>
      <c r="Q571" s="246"/>
      <c r="R571" s="246"/>
      <c r="S571" s="246"/>
      <c r="T571" s="246"/>
      <c r="U571" s="246"/>
      <c r="V571" s="246"/>
      <c r="W571" s="246"/>
    </row>
    <row r="572" spans="7:23" s="247" customFormat="1" x14ac:dyDescent="0.2">
      <c r="G572" s="246"/>
      <c r="H572" s="246"/>
      <c r="I572" s="246"/>
      <c r="J572" s="246"/>
      <c r="K572" s="246"/>
      <c r="L572" s="246"/>
      <c r="M572" s="246"/>
      <c r="N572" s="246"/>
      <c r="O572" s="246"/>
      <c r="P572" s="246"/>
      <c r="Q572" s="246"/>
      <c r="R572" s="246"/>
      <c r="S572" s="246"/>
      <c r="T572" s="246"/>
      <c r="U572" s="246"/>
      <c r="V572" s="246"/>
      <c r="W572" s="246"/>
    </row>
    <row r="573" spans="7:23" s="247" customFormat="1" x14ac:dyDescent="0.2">
      <c r="G573" s="246"/>
      <c r="H573" s="246"/>
      <c r="I573" s="246"/>
      <c r="J573" s="246"/>
      <c r="K573" s="246"/>
      <c r="L573" s="246"/>
      <c r="M573" s="246"/>
      <c r="N573" s="246"/>
      <c r="O573" s="246"/>
      <c r="P573" s="246"/>
      <c r="Q573" s="246"/>
      <c r="R573" s="246"/>
      <c r="S573" s="246"/>
      <c r="T573" s="246"/>
      <c r="U573" s="246"/>
      <c r="V573" s="246"/>
      <c r="W573" s="246"/>
    </row>
    <row r="574" spans="7:23" s="247" customFormat="1" x14ac:dyDescent="0.2">
      <c r="G574" s="246"/>
      <c r="H574" s="246"/>
      <c r="I574" s="246"/>
      <c r="J574" s="246"/>
      <c r="K574" s="246"/>
      <c r="L574" s="246"/>
      <c r="M574" s="246"/>
      <c r="N574" s="246"/>
      <c r="O574" s="246"/>
      <c r="P574" s="246"/>
      <c r="Q574" s="246"/>
      <c r="R574" s="246"/>
      <c r="S574" s="246"/>
      <c r="T574" s="246"/>
      <c r="U574" s="246"/>
      <c r="V574" s="246"/>
      <c r="W574" s="246"/>
    </row>
    <row r="575" spans="7:23" s="247" customFormat="1" x14ac:dyDescent="0.2">
      <c r="G575" s="246"/>
      <c r="H575" s="246"/>
      <c r="I575" s="246"/>
      <c r="J575" s="246"/>
      <c r="K575" s="246"/>
      <c r="L575" s="246"/>
      <c r="M575" s="246"/>
      <c r="N575" s="246"/>
      <c r="O575" s="246"/>
      <c r="P575" s="246"/>
      <c r="Q575" s="246"/>
      <c r="R575" s="246"/>
      <c r="S575" s="246"/>
      <c r="T575" s="246"/>
      <c r="U575" s="246"/>
      <c r="V575" s="246"/>
      <c r="W575" s="246"/>
    </row>
    <row r="576" spans="7:23" s="247" customFormat="1" x14ac:dyDescent="0.2">
      <c r="G576" s="246"/>
      <c r="H576" s="246"/>
      <c r="I576" s="246"/>
      <c r="J576" s="246"/>
      <c r="K576" s="246"/>
      <c r="L576" s="246"/>
      <c r="M576" s="246"/>
      <c r="N576" s="246"/>
      <c r="O576" s="246"/>
      <c r="P576" s="246"/>
      <c r="Q576" s="246"/>
      <c r="R576" s="246"/>
      <c r="S576" s="246"/>
      <c r="T576" s="246"/>
      <c r="U576" s="246"/>
      <c r="V576" s="246"/>
      <c r="W576" s="246"/>
    </row>
    <row r="577" spans="7:23" s="247" customFormat="1" x14ac:dyDescent="0.2">
      <c r="G577" s="246"/>
      <c r="H577" s="246"/>
      <c r="I577" s="246"/>
      <c r="J577" s="246"/>
      <c r="K577" s="246"/>
      <c r="L577" s="246"/>
      <c r="M577" s="246"/>
      <c r="N577" s="246"/>
      <c r="O577" s="246"/>
      <c r="P577" s="246"/>
      <c r="Q577" s="246"/>
      <c r="R577" s="246"/>
      <c r="S577" s="246"/>
      <c r="T577" s="246"/>
      <c r="U577" s="246"/>
      <c r="V577" s="246"/>
      <c r="W577" s="246"/>
    </row>
    <row r="578" spans="7:23" s="247" customFormat="1" x14ac:dyDescent="0.2">
      <c r="G578" s="246"/>
      <c r="H578" s="246"/>
      <c r="I578" s="246"/>
      <c r="J578" s="246"/>
      <c r="K578" s="246"/>
      <c r="L578" s="246"/>
      <c r="M578" s="246"/>
      <c r="N578" s="246"/>
      <c r="O578" s="246"/>
      <c r="P578" s="246"/>
      <c r="Q578" s="246"/>
      <c r="R578" s="246"/>
      <c r="S578" s="246"/>
      <c r="T578" s="246"/>
      <c r="U578" s="246"/>
      <c r="V578" s="246"/>
      <c r="W578" s="246"/>
    </row>
    <row r="579" spans="7:23" s="247" customFormat="1" x14ac:dyDescent="0.2">
      <c r="G579" s="246"/>
      <c r="H579" s="246"/>
      <c r="I579" s="246"/>
      <c r="J579" s="246"/>
      <c r="K579" s="246"/>
      <c r="L579" s="246"/>
      <c r="M579" s="246"/>
      <c r="N579" s="246"/>
      <c r="O579" s="246"/>
      <c r="P579" s="246"/>
      <c r="Q579" s="246"/>
      <c r="R579" s="246"/>
      <c r="S579" s="246"/>
      <c r="T579" s="246"/>
      <c r="U579" s="246"/>
      <c r="V579" s="246"/>
      <c r="W579" s="246"/>
    </row>
    <row r="580" spans="7:23" s="247" customFormat="1" x14ac:dyDescent="0.2">
      <c r="G580" s="246"/>
      <c r="H580" s="246"/>
      <c r="I580" s="246"/>
      <c r="J580" s="246"/>
      <c r="K580" s="246"/>
      <c r="L580" s="246"/>
      <c r="M580" s="246"/>
      <c r="N580" s="246"/>
      <c r="O580" s="246"/>
      <c r="P580" s="246"/>
      <c r="Q580" s="246"/>
      <c r="R580" s="246"/>
      <c r="S580" s="246"/>
      <c r="T580" s="246"/>
      <c r="U580" s="246"/>
      <c r="V580" s="246"/>
      <c r="W580" s="246"/>
    </row>
    <row r="581" spans="7:23" s="247" customFormat="1" x14ac:dyDescent="0.2">
      <c r="G581" s="246"/>
      <c r="H581" s="246"/>
      <c r="I581" s="246"/>
      <c r="J581" s="246"/>
      <c r="K581" s="246"/>
      <c r="L581" s="246"/>
      <c r="M581" s="246"/>
      <c r="N581" s="246"/>
      <c r="O581" s="246"/>
      <c r="P581" s="246"/>
      <c r="Q581" s="246"/>
      <c r="R581" s="246"/>
      <c r="S581" s="246"/>
      <c r="T581" s="246"/>
      <c r="U581" s="246"/>
      <c r="V581" s="246"/>
      <c r="W581" s="246"/>
    </row>
    <row r="582" spans="7:23" s="247" customFormat="1" x14ac:dyDescent="0.2">
      <c r="G582" s="246"/>
      <c r="H582" s="246"/>
      <c r="I582" s="246"/>
      <c r="J582" s="246"/>
      <c r="K582" s="246"/>
      <c r="L582" s="246"/>
      <c r="M582" s="246"/>
      <c r="N582" s="246"/>
      <c r="O582" s="246"/>
      <c r="P582" s="246"/>
      <c r="Q582" s="246"/>
      <c r="R582" s="246"/>
      <c r="S582" s="246"/>
      <c r="T582" s="246"/>
      <c r="U582" s="246"/>
      <c r="V582" s="246"/>
      <c r="W582" s="246"/>
    </row>
    <row r="583" spans="7:23" s="247" customFormat="1" x14ac:dyDescent="0.2">
      <c r="G583" s="246"/>
      <c r="H583" s="246"/>
      <c r="I583" s="246"/>
      <c r="J583" s="246"/>
      <c r="K583" s="246"/>
      <c r="L583" s="246"/>
      <c r="M583" s="246"/>
      <c r="N583" s="246"/>
      <c r="O583" s="246"/>
      <c r="P583" s="246"/>
      <c r="Q583" s="246"/>
      <c r="R583" s="246"/>
      <c r="S583" s="246"/>
      <c r="T583" s="246"/>
      <c r="U583" s="246"/>
      <c r="V583" s="246"/>
      <c r="W583" s="246"/>
    </row>
    <row r="584" spans="7:23" s="247" customFormat="1" x14ac:dyDescent="0.2">
      <c r="G584" s="246"/>
      <c r="H584" s="246"/>
      <c r="I584" s="246"/>
      <c r="J584" s="246"/>
      <c r="K584" s="246"/>
      <c r="L584" s="246"/>
      <c r="M584" s="246"/>
      <c r="N584" s="246"/>
      <c r="O584" s="246"/>
      <c r="P584" s="246"/>
      <c r="Q584" s="246"/>
      <c r="R584" s="246"/>
      <c r="S584" s="246"/>
      <c r="T584" s="246"/>
      <c r="U584" s="246"/>
      <c r="V584" s="246"/>
      <c r="W584" s="246"/>
    </row>
    <row r="585" spans="7:23" s="247" customFormat="1" x14ac:dyDescent="0.2">
      <c r="G585" s="246"/>
      <c r="H585" s="246"/>
      <c r="I585" s="246"/>
      <c r="J585" s="246"/>
      <c r="K585" s="246"/>
      <c r="L585" s="246"/>
      <c r="M585" s="246"/>
      <c r="N585" s="246"/>
      <c r="O585" s="246"/>
      <c r="P585" s="246"/>
      <c r="Q585" s="246"/>
      <c r="R585" s="246"/>
      <c r="S585" s="246"/>
      <c r="T585" s="246"/>
      <c r="U585" s="246"/>
      <c r="V585" s="246"/>
      <c r="W585" s="246"/>
    </row>
    <row r="586" spans="7:23" s="247" customFormat="1" x14ac:dyDescent="0.2">
      <c r="G586" s="246"/>
      <c r="H586" s="246"/>
      <c r="I586" s="246"/>
      <c r="J586" s="246"/>
      <c r="K586" s="246"/>
      <c r="L586" s="246"/>
      <c r="M586" s="246"/>
      <c r="N586" s="246"/>
      <c r="O586" s="246"/>
      <c r="P586" s="246"/>
      <c r="Q586" s="246"/>
      <c r="R586" s="246"/>
      <c r="S586" s="246"/>
      <c r="T586" s="246"/>
      <c r="U586" s="246"/>
      <c r="V586" s="246"/>
      <c r="W586" s="246"/>
    </row>
    <row r="587" spans="7:23" s="247" customFormat="1" x14ac:dyDescent="0.2">
      <c r="G587" s="246"/>
      <c r="H587" s="246"/>
      <c r="I587" s="246"/>
      <c r="J587" s="246"/>
      <c r="K587" s="246"/>
      <c r="L587" s="246"/>
      <c r="M587" s="246"/>
      <c r="N587" s="246"/>
      <c r="O587" s="246"/>
      <c r="P587" s="246"/>
      <c r="Q587" s="246"/>
      <c r="R587" s="246"/>
      <c r="S587" s="246"/>
      <c r="T587" s="246"/>
      <c r="U587" s="246"/>
      <c r="V587" s="246"/>
      <c r="W587" s="246"/>
    </row>
    <row r="588" spans="7:23" s="247" customFormat="1" x14ac:dyDescent="0.2">
      <c r="G588" s="246"/>
      <c r="H588" s="246"/>
      <c r="I588" s="246"/>
      <c r="J588" s="246"/>
      <c r="K588" s="246"/>
      <c r="L588" s="246"/>
      <c r="M588" s="246"/>
      <c r="N588" s="246"/>
      <c r="O588" s="246"/>
      <c r="P588" s="246"/>
      <c r="Q588" s="246"/>
      <c r="R588" s="246"/>
      <c r="S588" s="246"/>
      <c r="T588" s="246"/>
      <c r="U588" s="246"/>
      <c r="V588" s="246"/>
      <c r="W588" s="246"/>
    </row>
    <row r="589" spans="7:23" s="247" customFormat="1" x14ac:dyDescent="0.2">
      <c r="G589" s="246"/>
      <c r="H589" s="246"/>
      <c r="I589" s="246"/>
      <c r="J589" s="246"/>
      <c r="K589" s="246"/>
      <c r="L589" s="246"/>
      <c r="M589" s="246"/>
      <c r="N589" s="246"/>
      <c r="O589" s="246"/>
      <c r="P589" s="246"/>
      <c r="Q589" s="246"/>
      <c r="R589" s="246"/>
      <c r="S589" s="246"/>
      <c r="T589" s="246"/>
      <c r="U589" s="246"/>
      <c r="V589" s="246"/>
      <c r="W589" s="246"/>
    </row>
    <row r="590" spans="7:23" s="247" customFormat="1" x14ac:dyDescent="0.2">
      <c r="G590" s="246"/>
      <c r="H590" s="246"/>
      <c r="I590" s="246"/>
      <c r="J590" s="246"/>
      <c r="K590" s="246"/>
      <c r="L590" s="246"/>
      <c r="M590" s="246"/>
      <c r="N590" s="246"/>
      <c r="O590" s="246"/>
      <c r="P590" s="246"/>
      <c r="Q590" s="246"/>
      <c r="R590" s="246"/>
      <c r="S590" s="246"/>
      <c r="T590" s="246"/>
      <c r="U590" s="246"/>
      <c r="V590" s="246"/>
      <c r="W590" s="246"/>
    </row>
    <row r="591" spans="7:23" s="247" customFormat="1" x14ac:dyDescent="0.2">
      <c r="G591" s="246"/>
      <c r="H591" s="246"/>
      <c r="I591" s="246"/>
      <c r="J591" s="246"/>
      <c r="K591" s="246"/>
      <c r="L591" s="246"/>
      <c r="M591" s="246"/>
      <c r="N591" s="246"/>
      <c r="O591" s="246"/>
      <c r="P591" s="246"/>
      <c r="Q591" s="246"/>
      <c r="R591" s="246"/>
      <c r="S591" s="246"/>
      <c r="T591" s="246"/>
      <c r="U591" s="246"/>
      <c r="V591" s="246"/>
      <c r="W591" s="246"/>
    </row>
    <row r="592" spans="7:23" s="247" customFormat="1" x14ac:dyDescent="0.2">
      <c r="G592" s="246"/>
      <c r="H592" s="246"/>
      <c r="I592" s="246"/>
      <c r="J592" s="246"/>
      <c r="K592" s="246"/>
      <c r="L592" s="246"/>
      <c r="M592" s="246"/>
      <c r="N592" s="246"/>
      <c r="O592" s="246"/>
      <c r="P592" s="246"/>
      <c r="Q592" s="246"/>
      <c r="R592" s="246"/>
      <c r="S592" s="246"/>
      <c r="T592" s="246"/>
      <c r="U592" s="246"/>
      <c r="V592" s="246"/>
      <c r="W592" s="246"/>
    </row>
    <row r="593" spans="7:23" s="247" customFormat="1" x14ac:dyDescent="0.2">
      <c r="G593" s="246"/>
      <c r="H593" s="246"/>
      <c r="I593" s="246"/>
      <c r="J593" s="246"/>
      <c r="K593" s="246"/>
      <c r="L593" s="246"/>
      <c r="M593" s="246"/>
      <c r="N593" s="246"/>
      <c r="O593" s="246"/>
      <c r="P593" s="246"/>
      <c r="Q593" s="246"/>
      <c r="R593" s="246"/>
      <c r="S593" s="246"/>
      <c r="T593" s="246"/>
      <c r="U593" s="246"/>
      <c r="V593" s="246"/>
      <c r="W593" s="246"/>
    </row>
    <row r="594" spans="7:23" s="247" customFormat="1" x14ac:dyDescent="0.2">
      <c r="G594" s="246"/>
      <c r="H594" s="246"/>
      <c r="I594" s="246"/>
      <c r="J594" s="246"/>
      <c r="K594" s="246"/>
      <c r="L594" s="246"/>
      <c r="M594" s="246"/>
      <c r="N594" s="246"/>
      <c r="O594" s="246"/>
      <c r="P594" s="246"/>
      <c r="Q594" s="246"/>
      <c r="R594" s="246"/>
      <c r="S594" s="246"/>
      <c r="T594" s="246"/>
      <c r="U594" s="246"/>
      <c r="V594" s="246"/>
      <c r="W594" s="246"/>
    </row>
    <row r="595" spans="7:23" s="247" customFormat="1" x14ac:dyDescent="0.2">
      <c r="G595" s="246"/>
      <c r="H595" s="246"/>
      <c r="I595" s="246"/>
      <c r="J595" s="246"/>
      <c r="K595" s="246"/>
      <c r="L595" s="246"/>
      <c r="M595" s="246"/>
      <c r="N595" s="246"/>
      <c r="O595" s="246"/>
      <c r="P595" s="246"/>
      <c r="Q595" s="246"/>
      <c r="R595" s="246"/>
      <c r="S595" s="246"/>
      <c r="T595" s="246"/>
      <c r="U595" s="246"/>
      <c r="V595" s="246"/>
      <c r="W595" s="246"/>
    </row>
    <row r="596" spans="7:23" s="247" customFormat="1" x14ac:dyDescent="0.2">
      <c r="G596" s="246"/>
      <c r="H596" s="246"/>
      <c r="I596" s="246"/>
      <c r="J596" s="246"/>
      <c r="K596" s="246"/>
      <c r="L596" s="246"/>
      <c r="M596" s="246"/>
      <c r="N596" s="246"/>
      <c r="O596" s="246"/>
      <c r="P596" s="246"/>
      <c r="Q596" s="246"/>
      <c r="R596" s="246"/>
      <c r="S596" s="246"/>
      <c r="T596" s="246"/>
      <c r="U596" s="246"/>
      <c r="V596" s="246"/>
      <c r="W596" s="246"/>
    </row>
    <row r="597" spans="7:23" s="247" customFormat="1" x14ac:dyDescent="0.2">
      <c r="G597" s="246"/>
      <c r="H597" s="246"/>
      <c r="I597" s="246"/>
      <c r="J597" s="246"/>
      <c r="K597" s="246"/>
      <c r="L597" s="246"/>
      <c r="M597" s="246"/>
      <c r="N597" s="246"/>
      <c r="O597" s="246"/>
      <c r="P597" s="246"/>
      <c r="Q597" s="246"/>
      <c r="R597" s="246"/>
      <c r="S597" s="246"/>
      <c r="T597" s="246"/>
      <c r="U597" s="246"/>
      <c r="V597" s="246"/>
      <c r="W597" s="246"/>
    </row>
    <row r="598" spans="7:23" s="247" customFormat="1" x14ac:dyDescent="0.2">
      <c r="G598" s="246"/>
      <c r="H598" s="246"/>
      <c r="I598" s="246"/>
      <c r="J598" s="246"/>
      <c r="K598" s="246"/>
      <c r="L598" s="246"/>
      <c r="M598" s="246"/>
      <c r="N598" s="246"/>
      <c r="O598" s="246"/>
      <c r="P598" s="246"/>
      <c r="Q598" s="246"/>
      <c r="R598" s="246"/>
      <c r="S598" s="246"/>
      <c r="T598" s="246"/>
      <c r="U598" s="246"/>
      <c r="V598" s="246"/>
      <c r="W598" s="246"/>
    </row>
    <row r="599" spans="7:23" s="247" customFormat="1" x14ac:dyDescent="0.2">
      <c r="G599" s="246"/>
      <c r="H599" s="246"/>
      <c r="I599" s="246"/>
      <c r="J599" s="246"/>
      <c r="K599" s="246"/>
      <c r="L599" s="246"/>
      <c r="M599" s="246"/>
      <c r="N599" s="246"/>
      <c r="O599" s="246"/>
      <c r="P599" s="246"/>
      <c r="Q599" s="246"/>
      <c r="R599" s="246"/>
      <c r="S599" s="246"/>
      <c r="T599" s="246"/>
      <c r="U599" s="246"/>
      <c r="V599" s="246"/>
      <c r="W599" s="246"/>
    </row>
    <row r="600" spans="7:23" s="247" customFormat="1" x14ac:dyDescent="0.2">
      <c r="G600" s="246"/>
      <c r="H600" s="246"/>
      <c r="I600" s="246"/>
      <c r="J600" s="246"/>
      <c r="K600" s="246"/>
      <c r="L600" s="246"/>
      <c r="M600" s="246"/>
      <c r="N600" s="246"/>
      <c r="O600" s="246"/>
      <c r="P600" s="246"/>
      <c r="Q600" s="246"/>
      <c r="R600" s="246"/>
      <c r="S600" s="246"/>
      <c r="T600" s="246"/>
      <c r="U600" s="246"/>
      <c r="V600" s="246"/>
      <c r="W600" s="246"/>
    </row>
    <row r="601" spans="7:23" s="247" customFormat="1" x14ac:dyDescent="0.2">
      <c r="G601" s="246"/>
      <c r="H601" s="246"/>
      <c r="I601" s="246"/>
      <c r="J601" s="246"/>
      <c r="K601" s="246"/>
      <c r="L601" s="246"/>
      <c r="M601" s="246"/>
      <c r="N601" s="246"/>
      <c r="O601" s="246"/>
      <c r="P601" s="246"/>
      <c r="Q601" s="246"/>
      <c r="R601" s="246"/>
      <c r="S601" s="246"/>
      <c r="T601" s="246"/>
      <c r="U601" s="246"/>
      <c r="V601" s="246"/>
      <c r="W601" s="246"/>
    </row>
    <row r="602" spans="7:23" s="247" customFormat="1" x14ac:dyDescent="0.2">
      <c r="G602" s="246"/>
      <c r="H602" s="246"/>
      <c r="I602" s="246"/>
      <c r="J602" s="246"/>
      <c r="K602" s="246"/>
      <c r="L602" s="246"/>
      <c r="M602" s="246"/>
      <c r="N602" s="246"/>
      <c r="O602" s="246"/>
      <c r="P602" s="246"/>
      <c r="Q602" s="246"/>
      <c r="R602" s="246"/>
      <c r="S602" s="246"/>
      <c r="T602" s="246"/>
      <c r="U602" s="246"/>
      <c r="V602" s="246"/>
      <c r="W602" s="246"/>
    </row>
    <row r="603" spans="7:23" s="247" customFormat="1" x14ac:dyDescent="0.2">
      <c r="G603" s="246"/>
      <c r="H603" s="246"/>
      <c r="I603" s="246"/>
      <c r="J603" s="246"/>
      <c r="K603" s="246"/>
      <c r="L603" s="246"/>
      <c r="M603" s="246"/>
      <c r="N603" s="246"/>
      <c r="O603" s="246"/>
      <c r="P603" s="246"/>
      <c r="Q603" s="246"/>
      <c r="R603" s="246"/>
      <c r="S603" s="246"/>
      <c r="T603" s="246"/>
      <c r="U603" s="246"/>
      <c r="V603" s="246"/>
      <c r="W603" s="246"/>
    </row>
    <row r="604" spans="7:23" s="247" customFormat="1" x14ac:dyDescent="0.2">
      <c r="G604" s="246"/>
      <c r="H604" s="246"/>
      <c r="I604" s="246"/>
      <c r="J604" s="246"/>
      <c r="K604" s="246"/>
      <c r="L604" s="246"/>
      <c r="M604" s="246"/>
      <c r="N604" s="246"/>
      <c r="O604" s="246"/>
      <c r="P604" s="246"/>
      <c r="Q604" s="246"/>
      <c r="R604" s="246"/>
      <c r="S604" s="246"/>
      <c r="T604" s="246"/>
      <c r="U604" s="246"/>
      <c r="V604" s="246"/>
      <c r="W604" s="246"/>
    </row>
    <row r="605" spans="7:23" s="247" customFormat="1" x14ac:dyDescent="0.2">
      <c r="G605" s="246"/>
      <c r="H605" s="246"/>
      <c r="I605" s="246"/>
      <c r="J605" s="246"/>
      <c r="K605" s="246"/>
      <c r="L605" s="246"/>
      <c r="M605" s="246"/>
      <c r="N605" s="246"/>
      <c r="O605" s="246"/>
      <c r="P605" s="246"/>
      <c r="Q605" s="246"/>
      <c r="R605" s="246"/>
      <c r="S605" s="246"/>
      <c r="T605" s="246"/>
      <c r="U605" s="246"/>
      <c r="V605" s="246"/>
      <c r="W605" s="246"/>
    </row>
    <row r="606" spans="7:23" s="247" customFormat="1" x14ac:dyDescent="0.2">
      <c r="G606" s="246"/>
      <c r="H606" s="246"/>
      <c r="I606" s="246"/>
      <c r="J606" s="246"/>
      <c r="K606" s="246"/>
      <c r="L606" s="246"/>
      <c r="M606" s="246"/>
      <c r="N606" s="246"/>
      <c r="O606" s="246"/>
      <c r="P606" s="246"/>
      <c r="Q606" s="246"/>
      <c r="R606" s="246"/>
      <c r="S606" s="246"/>
      <c r="T606" s="246"/>
      <c r="U606" s="246"/>
      <c r="V606" s="246"/>
      <c r="W606" s="246"/>
    </row>
    <row r="607" spans="7:23" s="247" customFormat="1" x14ac:dyDescent="0.2">
      <c r="G607" s="246"/>
      <c r="H607" s="246"/>
      <c r="I607" s="246"/>
      <c r="J607" s="246"/>
      <c r="K607" s="246"/>
      <c r="L607" s="246"/>
      <c r="M607" s="246"/>
      <c r="N607" s="246"/>
      <c r="O607" s="246"/>
      <c r="P607" s="246"/>
      <c r="Q607" s="246"/>
      <c r="R607" s="246"/>
      <c r="S607" s="246"/>
      <c r="T607" s="246"/>
      <c r="U607" s="246"/>
      <c r="V607" s="246"/>
      <c r="W607" s="246"/>
    </row>
    <row r="608" spans="7:23" s="247" customFormat="1" x14ac:dyDescent="0.2">
      <c r="G608" s="246"/>
      <c r="H608" s="246"/>
      <c r="I608" s="246"/>
      <c r="J608" s="246"/>
      <c r="K608" s="246"/>
      <c r="L608" s="246"/>
      <c r="M608" s="246"/>
      <c r="N608" s="246"/>
      <c r="O608" s="246"/>
      <c r="P608" s="246"/>
      <c r="Q608" s="246"/>
      <c r="R608" s="246"/>
      <c r="S608" s="246"/>
      <c r="T608" s="246"/>
      <c r="U608" s="246"/>
      <c r="V608" s="246"/>
      <c r="W608" s="246"/>
    </row>
    <row r="609" spans="7:23" s="247" customFormat="1" x14ac:dyDescent="0.2">
      <c r="G609" s="246"/>
      <c r="H609" s="246"/>
      <c r="I609" s="246"/>
      <c r="J609" s="246"/>
      <c r="K609" s="246"/>
      <c r="L609" s="246"/>
      <c r="M609" s="246"/>
      <c r="N609" s="246"/>
      <c r="O609" s="246"/>
      <c r="P609" s="246"/>
      <c r="Q609" s="246"/>
      <c r="R609" s="246"/>
      <c r="S609" s="246"/>
      <c r="T609" s="246"/>
      <c r="U609" s="246"/>
      <c r="V609" s="246"/>
      <c r="W609" s="246"/>
    </row>
    <row r="610" spans="7:23" s="247" customFormat="1" x14ac:dyDescent="0.2">
      <c r="G610" s="246"/>
      <c r="H610" s="246"/>
      <c r="I610" s="246"/>
      <c r="J610" s="246"/>
      <c r="K610" s="246"/>
      <c r="L610" s="246"/>
      <c r="M610" s="246"/>
      <c r="N610" s="246"/>
      <c r="O610" s="246"/>
      <c r="P610" s="246"/>
      <c r="Q610" s="246"/>
      <c r="R610" s="246"/>
      <c r="S610" s="246"/>
      <c r="T610" s="246"/>
      <c r="U610" s="246"/>
      <c r="V610" s="246"/>
      <c r="W610" s="246"/>
    </row>
    <row r="611" spans="7:23" s="247" customFormat="1" x14ac:dyDescent="0.2">
      <c r="G611" s="246"/>
      <c r="H611" s="246"/>
      <c r="I611" s="246"/>
      <c r="J611" s="246"/>
      <c r="K611" s="246"/>
      <c r="L611" s="246"/>
      <c r="M611" s="246"/>
      <c r="N611" s="246"/>
      <c r="O611" s="246"/>
      <c r="P611" s="246"/>
      <c r="Q611" s="246"/>
      <c r="R611" s="246"/>
      <c r="S611" s="246"/>
      <c r="T611" s="246"/>
      <c r="U611" s="246"/>
      <c r="V611" s="246"/>
      <c r="W611" s="246"/>
    </row>
    <row r="612" spans="7:23" s="247" customFormat="1" x14ac:dyDescent="0.2">
      <c r="G612" s="246"/>
      <c r="H612" s="246"/>
      <c r="I612" s="246"/>
      <c r="J612" s="246"/>
      <c r="K612" s="246"/>
      <c r="L612" s="246"/>
      <c r="M612" s="246"/>
      <c r="N612" s="246"/>
      <c r="O612" s="246"/>
      <c r="P612" s="246"/>
      <c r="Q612" s="246"/>
      <c r="R612" s="246"/>
      <c r="S612" s="246"/>
      <c r="T612" s="246"/>
      <c r="U612" s="246"/>
      <c r="V612" s="246"/>
      <c r="W612" s="246"/>
    </row>
    <row r="613" spans="7:23" s="247" customFormat="1" x14ac:dyDescent="0.2">
      <c r="G613" s="246"/>
      <c r="H613" s="246"/>
      <c r="I613" s="246"/>
      <c r="J613" s="246"/>
      <c r="K613" s="246"/>
      <c r="L613" s="246"/>
      <c r="M613" s="246"/>
      <c r="N613" s="246"/>
      <c r="O613" s="246"/>
      <c r="P613" s="246"/>
      <c r="Q613" s="246"/>
      <c r="R613" s="246"/>
      <c r="S613" s="246"/>
      <c r="T613" s="246"/>
      <c r="U613" s="246"/>
      <c r="V613" s="246"/>
      <c r="W613" s="246"/>
    </row>
    <row r="614" spans="7:23" s="247" customFormat="1" x14ac:dyDescent="0.2">
      <c r="G614" s="246"/>
      <c r="H614" s="246"/>
      <c r="I614" s="246"/>
      <c r="J614" s="246"/>
      <c r="K614" s="246"/>
      <c r="L614" s="246"/>
      <c r="M614" s="246"/>
      <c r="N614" s="246"/>
      <c r="O614" s="246"/>
      <c r="P614" s="246"/>
      <c r="Q614" s="246"/>
      <c r="R614" s="246"/>
      <c r="S614" s="246"/>
      <c r="T614" s="246"/>
      <c r="U614" s="246"/>
      <c r="V614" s="246"/>
      <c r="W614" s="246"/>
    </row>
    <row r="615" spans="7:23" s="247" customFormat="1" x14ac:dyDescent="0.2">
      <c r="G615" s="246"/>
      <c r="H615" s="246"/>
      <c r="I615" s="246"/>
      <c r="J615" s="246"/>
      <c r="K615" s="246"/>
      <c r="L615" s="246"/>
      <c r="M615" s="246"/>
      <c r="N615" s="246"/>
      <c r="O615" s="246"/>
      <c r="P615" s="246"/>
      <c r="Q615" s="246"/>
      <c r="R615" s="246"/>
      <c r="S615" s="246"/>
      <c r="T615" s="246"/>
      <c r="U615" s="246"/>
      <c r="V615" s="246"/>
      <c r="W615" s="246"/>
    </row>
    <row r="616" spans="7:23" s="247" customFormat="1" x14ac:dyDescent="0.2">
      <c r="G616" s="246"/>
      <c r="H616" s="246"/>
      <c r="I616" s="246"/>
      <c r="J616" s="246"/>
      <c r="K616" s="246"/>
      <c r="L616" s="246"/>
      <c r="M616" s="246"/>
      <c r="N616" s="246"/>
      <c r="O616" s="246"/>
      <c r="P616" s="246"/>
      <c r="Q616" s="246"/>
      <c r="R616" s="246"/>
      <c r="S616" s="246"/>
      <c r="T616" s="246"/>
      <c r="U616" s="246"/>
      <c r="V616" s="246"/>
      <c r="W616" s="246"/>
    </row>
    <row r="617" spans="7:23" s="247" customFormat="1" x14ac:dyDescent="0.2">
      <c r="G617" s="246"/>
      <c r="H617" s="246"/>
      <c r="I617" s="246"/>
      <c r="J617" s="246"/>
      <c r="K617" s="246"/>
      <c r="L617" s="246"/>
      <c r="M617" s="246"/>
      <c r="N617" s="246"/>
      <c r="O617" s="246"/>
      <c r="P617" s="246"/>
      <c r="Q617" s="246"/>
      <c r="R617" s="246"/>
      <c r="S617" s="246"/>
      <c r="T617" s="246"/>
      <c r="U617" s="246"/>
      <c r="V617" s="246"/>
      <c r="W617" s="246"/>
    </row>
    <row r="618" spans="7:23" s="247" customFormat="1" x14ac:dyDescent="0.2">
      <c r="G618" s="246"/>
      <c r="H618" s="246"/>
      <c r="I618" s="246"/>
      <c r="J618" s="246"/>
      <c r="K618" s="246"/>
      <c r="L618" s="246"/>
      <c r="M618" s="246"/>
      <c r="N618" s="246"/>
      <c r="O618" s="246"/>
      <c r="P618" s="246"/>
      <c r="Q618" s="246"/>
      <c r="R618" s="246"/>
      <c r="S618" s="246"/>
      <c r="T618" s="246"/>
      <c r="U618" s="246"/>
      <c r="V618" s="246"/>
      <c r="W618" s="246"/>
    </row>
    <row r="619" spans="7:23" s="247" customFormat="1" x14ac:dyDescent="0.2">
      <c r="G619" s="246"/>
      <c r="H619" s="246"/>
      <c r="I619" s="246"/>
      <c r="J619" s="246"/>
      <c r="K619" s="246"/>
      <c r="L619" s="246"/>
      <c r="M619" s="246"/>
      <c r="N619" s="246"/>
      <c r="O619" s="246"/>
      <c r="P619" s="246"/>
      <c r="Q619" s="246"/>
      <c r="R619" s="246"/>
      <c r="S619" s="246"/>
      <c r="T619" s="246"/>
      <c r="U619" s="246"/>
      <c r="V619" s="246"/>
      <c r="W619" s="246"/>
    </row>
    <row r="620" spans="7:23" s="247" customFormat="1" x14ac:dyDescent="0.2">
      <c r="G620" s="246"/>
      <c r="H620" s="246"/>
      <c r="I620" s="246"/>
      <c r="J620" s="246"/>
      <c r="K620" s="246"/>
      <c r="L620" s="246"/>
      <c r="M620" s="246"/>
      <c r="N620" s="246"/>
      <c r="O620" s="246"/>
      <c r="P620" s="246"/>
      <c r="Q620" s="246"/>
      <c r="R620" s="246"/>
      <c r="S620" s="246"/>
      <c r="T620" s="246"/>
      <c r="U620" s="246"/>
      <c r="V620" s="246"/>
      <c r="W620" s="246"/>
    </row>
    <row r="621" spans="7:23" s="247" customFormat="1" x14ac:dyDescent="0.2">
      <c r="G621" s="246"/>
      <c r="H621" s="246"/>
      <c r="I621" s="246"/>
      <c r="J621" s="246"/>
      <c r="K621" s="246"/>
      <c r="L621" s="246"/>
      <c r="M621" s="246"/>
      <c r="N621" s="246"/>
      <c r="O621" s="246"/>
      <c r="P621" s="246"/>
      <c r="Q621" s="246"/>
      <c r="R621" s="246"/>
      <c r="S621" s="246"/>
      <c r="T621" s="246"/>
      <c r="U621" s="246"/>
      <c r="V621" s="246"/>
      <c r="W621" s="246"/>
    </row>
    <row r="622" spans="7:23" s="247" customFormat="1" x14ac:dyDescent="0.2">
      <c r="G622" s="246"/>
      <c r="H622" s="246"/>
      <c r="I622" s="246"/>
      <c r="J622" s="246"/>
      <c r="K622" s="246"/>
      <c r="L622" s="246"/>
      <c r="M622" s="246"/>
      <c r="N622" s="246"/>
      <c r="O622" s="246"/>
      <c r="P622" s="246"/>
      <c r="Q622" s="246"/>
      <c r="R622" s="246"/>
      <c r="S622" s="246"/>
      <c r="T622" s="246"/>
      <c r="U622" s="246"/>
      <c r="V622" s="246"/>
      <c r="W622" s="246"/>
    </row>
    <row r="623" spans="7:23" s="247" customFormat="1" x14ac:dyDescent="0.2">
      <c r="G623" s="246"/>
      <c r="H623" s="246"/>
      <c r="I623" s="246"/>
      <c r="J623" s="246"/>
      <c r="K623" s="246"/>
      <c r="L623" s="246"/>
      <c r="M623" s="246"/>
      <c r="N623" s="246"/>
      <c r="O623" s="246"/>
      <c r="P623" s="246"/>
      <c r="Q623" s="246"/>
      <c r="R623" s="246"/>
      <c r="S623" s="246"/>
      <c r="T623" s="246"/>
      <c r="U623" s="246"/>
      <c r="V623" s="246"/>
      <c r="W623" s="246"/>
    </row>
    <row r="624" spans="7:23" s="247" customFormat="1" x14ac:dyDescent="0.2">
      <c r="G624" s="246"/>
      <c r="H624" s="246"/>
      <c r="I624" s="246"/>
      <c r="J624" s="246"/>
      <c r="K624" s="246"/>
      <c r="L624" s="246"/>
      <c r="M624" s="246"/>
      <c r="N624" s="246"/>
      <c r="O624" s="246"/>
      <c r="P624" s="246"/>
      <c r="Q624" s="246"/>
      <c r="R624" s="246"/>
      <c r="S624" s="246"/>
      <c r="T624" s="246"/>
      <c r="U624" s="246"/>
      <c r="V624" s="246"/>
      <c r="W624" s="246"/>
    </row>
    <row r="625" spans="7:23" s="247" customFormat="1" x14ac:dyDescent="0.2">
      <c r="G625" s="246"/>
      <c r="H625" s="246"/>
      <c r="I625" s="246"/>
      <c r="J625" s="246"/>
      <c r="K625" s="246"/>
      <c r="L625" s="246"/>
      <c r="M625" s="246"/>
      <c r="N625" s="246"/>
      <c r="O625" s="246"/>
      <c r="P625" s="246"/>
      <c r="Q625" s="246"/>
      <c r="R625" s="246"/>
      <c r="S625" s="246"/>
      <c r="T625" s="246"/>
      <c r="U625" s="246"/>
      <c r="V625" s="246"/>
      <c r="W625" s="246"/>
    </row>
    <row r="626" spans="7:23" s="247" customFormat="1" x14ac:dyDescent="0.2">
      <c r="G626" s="246"/>
      <c r="H626" s="246"/>
      <c r="I626" s="246"/>
      <c r="J626" s="246"/>
      <c r="K626" s="246"/>
      <c r="L626" s="246"/>
      <c r="M626" s="246"/>
      <c r="N626" s="246"/>
      <c r="O626" s="246"/>
      <c r="P626" s="246"/>
      <c r="Q626" s="246"/>
      <c r="R626" s="246"/>
      <c r="S626" s="246"/>
      <c r="T626" s="246"/>
      <c r="U626" s="246"/>
      <c r="V626" s="246"/>
      <c r="W626" s="246"/>
    </row>
    <row r="627" spans="7:23" s="247" customFormat="1" x14ac:dyDescent="0.2">
      <c r="G627" s="246"/>
      <c r="H627" s="246"/>
      <c r="I627" s="246"/>
      <c r="J627" s="246"/>
      <c r="K627" s="246"/>
      <c r="L627" s="246"/>
      <c r="M627" s="246"/>
      <c r="N627" s="246"/>
      <c r="O627" s="246"/>
      <c r="P627" s="246"/>
      <c r="Q627" s="246"/>
      <c r="R627" s="246"/>
      <c r="S627" s="246"/>
      <c r="T627" s="246"/>
      <c r="U627" s="246"/>
      <c r="V627" s="246"/>
      <c r="W627" s="246"/>
    </row>
    <row r="628" spans="7:23" s="247" customFormat="1" x14ac:dyDescent="0.2">
      <c r="G628" s="246"/>
      <c r="H628" s="246"/>
      <c r="I628" s="246"/>
      <c r="J628" s="246"/>
      <c r="K628" s="246"/>
      <c r="L628" s="246"/>
      <c r="M628" s="246"/>
      <c r="N628" s="246"/>
      <c r="O628" s="246"/>
      <c r="P628" s="246"/>
      <c r="Q628" s="246"/>
      <c r="R628" s="246"/>
      <c r="S628" s="246"/>
      <c r="T628" s="246"/>
      <c r="U628" s="246"/>
      <c r="V628" s="246"/>
      <c r="W628" s="246"/>
    </row>
    <row r="629" spans="7:23" s="247" customFormat="1" x14ac:dyDescent="0.2">
      <c r="G629" s="246"/>
      <c r="H629" s="246"/>
      <c r="I629" s="246"/>
      <c r="J629" s="246"/>
      <c r="K629" s="246"/>
      <c r="L629" s="246"/>
      <c r="M629" s="246"/>
      <c r="N629" s="246"/>
      <c r="O629" s="246"/>
      <c r="P629" s="246"/>
      <c r="Q629" s="246"/>
      <c r="R629" s="246"/>
      <c r="S629" s="246"/>
      <c r="T629" s="246"/>
      <c r="U629" s="246"/>
      <c r="V629" s="246"/>
      <c r="W629" s="246"/>
    </row>
    <row r="630" spans="7:23" s="247" customFormat="1" x14ac:dyDescent="0.2">
      <c r="G630" s="246"/>
      <c r="H630" s="246"/>
      <c r="I630" s="246"/>
      <c r="J630" s="246"/>
      <c r="K630" s="246"/>
      <c r="L630" s="246"/>
      <c r="M630" s="246"/>
      <c r="N630" s="246"/>
      <c r="O630" s="246"/>
      <c r="P630" s="246"/>
      <c r="Q630" s="246"/>
      <c r="R630" s="246"/>
      <c r="S630" s="246"/>
      <c r="T630" s="246"/>
      <c r="U630" s="246"/>
      <c r="V630" s="246"/>
      <c r="W630" s="246"/>
    </row>
    <row r="631" spans="7:23" s="247" customFormat="1" x14ac:dyDescent="0.2">
      <c r="G631" s="246"/>
      <c r="H631" s="246"/>
      <c r="I631" s="246"/>
      <c r="J631" s="246"/>
      <c r="K631" s="246"/>
      <c r="L631" s="246"/>
      <c r="M631" s="246"/>
      <c r="N631" s="246"/>
      <c r="O631" s="246"/>
      <c r="P631" s="246"/>
      <c r="Q631" s="246"/>
      <c r="R631" s="246"/>
      <c r="S631" s="246"/>
      <c r="T631" s="246"/>
      <c r="U631" s="246"/>
      <c r="V631" s="246"/>
      <c r="W631" s="246"/>
    </row>
    <row r="632" spans="7:23" s="247" customFormat="1" x14ac:dyDescent="0.2">
      <c r="G632" s="246"/>
      <c r="H632" s="246"/>
      <c r="I632" s="246"/>
      <c r="J632" s="246"/>
      <c r="K632" s="246"/>
      <c r="L632" s="246"/>
      <c r="M632" s="246"/>
      <c r="N632" s="246"/>
      <c r="O632" s="246"/>
      <c r="P632" s="246"/>
      <c r="Q632" s="246"/>
      <c r="R632" s="246"/>
      <c r="S632" s="246"/>
      <c r="T632" s="246"/>
      <c r="U632" s="246"/>
      <c r="V632" s="246"/>
      <c r="W632" s="246"/>
    </row>
    <row r="633" spans="7:23" s="247" customFormat="1" x14ac:dyDescent="0.2">
      <c r="G633" s="246"/>
      <c r="H633" s="246"/>
      <c r="I633" s="246"/>
      <c r="J633" s="246"/>
      <c r="K633" s="246"/>
      <c r="L633" s="246"/>
      <c r="M633" s="246"/>
      <c r="N633" s="246"/>
      <c r="O633" s="246"/>
      <c r="P633" s="246"/>
      <c r="Q633" s="246"/>
      <c r="R633" s="246"/>
      <c r="S633" s="246"/>
      <c r="T633" s="246"/>
      <c r="U633" s="246"/>
      <c r="V633" s="246"/>
      <c r="W633" s="246"/>
    </row>
    <row r="634" spans="7:23" s="247" customFormat="1" x14ac:dyDescent="0.2">
      <c r="G634" s="246"/>
      <c r="H634" s="246"/>
      <c r="I634" s="246"/>
      <c r="J634" s="246"/>
      <c r="K634" s="246"/>
      <c r="L634" s="246"/>
      <c r="M634" s="246"/>
      <c r="N634" s="246"/>
      <c r="O634" s="246"/>
      <c r="P634" s="246"/>
      <c r="Q634" s="246"/>
      <c r="R634" s="246"/>
      <c r="S634" s="246"/>
      <c r="T634" s="246"/>
      <c r="U634" s="246"/>
      <c r="V634" s="246"/>
      <c r="W634" s="246"/>
    </row>
    <row r="635" spans="7:23" s="247" customFormat="1" x14ac:dyDescent="0.2">
      <c r="G635" s="246"/>
      <c r="H635" s="246"/>
      <c r="I635" s="246"/>
      <c r="J635" s="246"/>
      <c r="K635" s="246"/>
      <c r="L635" s="246"/>
      <c r="M635" s="246"/>
      <c r="N635" s="246"/>
      <c r="O635" s="246"/>
      <c r="P635" s="246"/>
      <c r="Q635" s="246"/>
      <c r="R635" s="246"/>
      <c r="S635" s="246"/>
      <c r="T635" s="246"/>
      <c r="U635" s="246"/>
      <c r="V635" s="246"/>
      <c r="W635" s="246"/>
    </row>
    <row r="636" spans="7:23" s="247" customFormat="1" x14ac:dyDescent="0.2">
      <c r="G636" s="246"/>
      <c r="H636" s="246"/>
      <c r="I636" s="246"/>
      <c r="J636" s="246"/>
      <c r="K636" s="246"/>
      <c r="L636" s="246"/>
      <c r="M636" s="246"/>
      <c r="N636" s="246"/>
      <c r="O636" s="246"/>
      <c r="P636" s="246"/>
      <c r="Q636" s="246"/>
      <c r="R636" s="246"/>
      <c r="S636" s="246"/>
      <c r="T636" s="246"/>
      <c r="U636" s="246"/>
      <c r="V636" s="246"/>
      <c r="W636" s="246"/>
    </row>
    <row r="637" spans="7:23" s="247" customFormat="1" x14ac:dyDescent="0.2">
      <c r="G637" s="246"/>
      <c r="H637" s="246"/>
      <c r="I637" s="246"/>
      <c r="J637" s="246"/>
      <c r="K637" s="246"/>
      <c r="L637" s="246"/>
      <c r="M637" s="246"/>
      <c r="N637" s="246"/>
      <c r="O637" s="246"/>
      <c r="P637" s="246"/>
      <c r="Q637" s="246"/>
      <c r="R637" s="246"/>
      <c r="S637" s="246"/>
      <c r="T637" s="246"/>
      <c r="U637" s="246"/>
      <c r="V637" s="246"/>
      <c r="W637" s="246"/>
    </row>
    <row r="638" spans="7:23" s="247" customFormat="1" x14ac:dyDescent="0.2">
      <c r="G638" s="246"/>
      <c r="H638" s="246"/>
      <c r="I638" s="246"/>
      <c r="J638" s="246"/>
      <c r="K638" s="246"/>
      <c r="L638" s="246"/>
      <c r="M638" s="246"/>
      <c r="N638" s="246"/>
      <c r="O638" s="246"/>
      <c r="P638" s="246"/>
      <c r="Q638" s="246"/>
      <c r="R638" s="246"/>
      <c r="S638" s="246"/>
      <c r="T638" s="246"/>
      <c r="U638" s="246"/>
      <c r="V638" s="246"/>
      <c r="W638" s="246"/>
    </row>
    <row r="639" spans="7:23" s="247" customFormat="1" x14ac:dyDescent="0.2">
      <c r="G639" s="246"/>
      <c r="H639" s="246"/>
      <c r="I639" s="246"/>
      <c r="J639" s="246"/>
      <c r="K639" s="246"/>
      <c r="L639" s="246"/>
      <c r="M639" s="246"/>
      <c r="N639" s="246"/>
      <c r="O639" s="246"/>
      <c r="P639" s="246"/>
      <c r="Q639" s="246"/>
      <c r="R639" s="246"/>
      <c r="S639" s="246"/>
      <c r="T639" s="246"/>
      <c r="U639" s="246"/>
      <c r="V639" s="246"/>
      <c r="W639" s="246"/>
    </row>
    <row r="640" spans="7:23" s="247" customFormat="1" x14ac:dyDescent="0.2">
      <c r="G640" s="246"/>
      <c r="H640" s="246"/>
      <c r="I640" s="246"/>
      <c r="J640" s="246"/>
      <c r="K640" s="246"/>
      <c r="L640" s="246"/>
      <c r="M640" s="246"/>
      <c r="N640" s="246"/>
      <c r="O640" s="246"/>
      <c r="P640" s="246"/>
      <c r="Q640" s="246"/>
      <c r="R640" s="246"/>
      <c r="S640" s="246"/>
      <c r="T640" s="246"/>
      <c r="U640" s="246"/>
      <c r="V640" s="246"/>
      <c r="W640" s="246"/>
    </row>
    <row r="641" spans="7:23" s="247" customFormat="1" x14ac:dyDescent="0.2">
      <c r="G641" s="246"/>
      <c r="H641" s="246"/>
      <c r="I641" s="246"/>
      <c r="J641" s="246"/>
      <c r="K641" s="246"/>
      <c r="L641" s="246"/>
      <c r="M641" s="246"/>
      <c r="N641" s="246"/>
      <c r="O641" s="246"/>
      <c r="P641" s="246"/>
      <c r="Q641" s="246"/>
      <c r="R641" s="246"/>
      <c r="S641" s="246"/>
      <c r="T641" s="246"/>
      <c r="U641" s="246"/>
      <c r="V641" s="246"/>
      <c r="W641" s="246"/>
    </row>
    <row r="642" spans="7:23" s="247" customFormat="1" x14ac:dyDescent="0.2">
      <c r="G642" s="246"/>
      <c r="H642" s="246"/>
      <c r="I642" s="246"/>
      <c r="J642" s="246"/>
      <c r="K642" s="246"/>
      <c r="L642" s="246"/>
      <c r="M642" s="246"/>
      <c r="N642" s="246"/>
      <c r="O642" s="246"/>
      <c r="P642" s="246"/>
      <c r="Q642" s="246"/>
      <c r="R642" s="246"/>
      <c r="S642" s="246"/>
      <c r="T642" s="246"/>
      <c r="U642" s="246"/>
      <c r="V642" s="246"/>
      <c r="W642" s="246"/>
    </row>
    <row r="643" spans="7:23" s="247" customFormat="1" x14ac:dyDescent="0.2">
      <c r="G643" s="246"/>
      <c r="H643" s="246"/>
      <c r="I643" s="246"/>
      <c r="J643" s="246"/>
      <c r="K643" s="246"/>
      <c r="L643" s="246"/>
      <c r="M643" s="246"/>
      <c r="N643" s="246"/>
      <c r="O643" s="246"/>
      <c r="P643" s="246"/>
      <c r="Q643" s="246"/>
      <c r="R643" s="246"/>
      <c r="S643" s="246"/>
      <c r="T643" s="246"/>
      <c r="U643" s="246"/>
      <c r="V643" s="246"/>
      <c r="W643" s="246"/>
    </row>
    <row r="644" spans="7:23" s="247" customFormat="1" x14ac:dyDescent="0.2">
      <c r="G644" s="246"/>
      <c r="H644" s="246"/>
      <c r="I644" s="246"/>
      <c r="J644" s="246"/>
      <c r="K644" s="246"/>
      <c r="L644" s="246"/>
      <c r="M644" s="246"/>
      <c r="N644" s="246"/>
      <c r="O644" s="246"/>
      <c r="P644" s="246"/>
      <c r="Q644" s="246"/>
      <c r="R644" s="246"/>
      <c r="S644" s="246"/>
      <c r="T644" s="246"/>
      <c r="U644" s="246"/>
      <c r="V644" s="246"/>
      <c r="W644" s="246"/>
    </row>
    <row r="645" spans="7:23" s="247" customFormat="1" x14ac:dyDescent="0.2">
      <c r="G645" s="246"/>
      <c r="H645" s="246"/>
      <c r="I645" s="246"/>
      <c r="J645" s="246"/>
      <c r="K645" s="246"/>
      <c r="L645" s="246"/>
      <c r="M645" s="246"/>
      <c r="N645" s="246"/>
      <c r="O645" s="246"/>
      <c r="P645" s="246"/>
      <c r="Q645" s="246"/>
      <c r="R645" s="246"/>
      <c r="S645" s="246"/>
      <c r="T645" s="246"/>
      <c r="U645" s="246"/>
      <c r="V645" s="246"/>
      <c r="W645" s="246"/>
    </row>
    <row r="646" spans="7:23" s="247" customFormat="1" x14ac:dyDescent="0.2">
      <c r="G646" s="246"/>
      <c r="H646" s="246"/>
      <c r="I646" s="246"/>
      <c r="J646" s="246"/>
      <c r="K646" s="246"/>
      <c r="L646" s="246"/>
      <c r="M646" s="246"/>
      <c r="N646" s="246"/>
      <c r="O646" s="246"/>
      <c r="P646" s="246"/>
      <c r="Q646" s="246"/>
      <c r="R646" s="246"/>
      <c r="S646" s="246"/>
      <c r="T646" s="246"/>
      <c r="U646" s="246"/>
      <c r="V646" s="246"/>
      <c r="W646" s="246"/>
    </row>
    <row r="647" spans="7:23" s="247" customFormat="1" x14ac:dyDescent="0.2">
      <c r="G647" s="246"/>
      <c r="H647" s="246"/>
      <c r="I647" s="246"/>
      <c r="J647" s="246"/>
      <c r="K647" s="246"/>
      <c r="L647" s="246"/>
      <c r="M647" s="246"/>
      <c r="N647" s="246"/>
      <c r="O647" s="246"/>
      <c r="P647" s="246"/>
      <c r="Q647" s="246"/>
      <c r="R647" s="246"/>
      <c r="S647" s="246"/>
      <c r="T647" s="246"/>
      <c r="U647" s="246"/>
      <c r="V647" s="246"/>
      <c r="W647" s="246"/>
    </row>
    <row r="648" spans="7:23" s="247" customFormat="1" x14ac:dyDescent="0.2">
      <c r="G648" s="246"/>
      <c r="H648" s="246"/>
      <c r="I648" s="246"/>
      <c r="J648" s="246"/>
      <c r="K648" s="246"/>
      <c r="L648" s="246"/>
      <c r="M648" s="246"/>
      <c r="N648" s="246"/>
      <c r="O648" s="246"/>
      <c r="P648" s="246"/>
      <c r="Q648" s="246"/>
      <c r="R648" s="246"/>
      <c r="S648" s="246"/>
      <c r="T648" s="246"/>
      <c r="U648" s="246"/>
      <c r="V648" s="246"/>
      <c r="W648" s="246"/>
    </row>
    <row r="649" spans="7:23" s="247" customFormat="1" x14ac:dyDescent="0.2">
      <c r="G649" s="246"/>
      <c r="H649" s="246"/>
      <c r="I649" s="246"/>
      <c r="J649" s="246"/>
      <c r="K649" s="246"/>
      <c r="L649" s="246"/>
      <c r="M649" s="246"/>
      <c r="N649" s="246"/>
      <c r="O649" s="246"/>
      <c r="P649" s="246"/>
      <c r="Q649" s="246"/>
      <c r="R649" s="246"/>
      <c r="S649" s="246"/>
      <c r="T649" s="246"/>
      <c r="U649" s="246"/>
      <c r="V649" s="246"/>
      <c r="W649" s="246"/>
    </row>
    <row r="650" spans="7:23" s="247" customFormat="1" x14ac:dyDescent="0.2">
      <c r="G650" s="246"/>
      <c r="H650" s="246"/>
      <c r="I650" s="246"/>
      <c r="J650" s="246"/>
      <c r="K650" s="246"/>
      <c r="L650" s="246"/>
      <c r="M650" s="246"/>
      <c r="N650" s="246"/>
      <c r="O650" s="246"/>
      <c r="P650" s="246"/>
      <c r="Q650" s="246"/>
      <c r="R650" s="246"/>
      <c r="S650" s="246"/>
      <c r="T650" s="246"/>
      <c r="U650" s="246"/>
      <c r="V650" s="246"/>
      <c r="W650" s="246"/>
    </row>
    <row r="651" spans="7:23" s="247" customFormat="1" x14ac:dyDescent="0.2">
      <c r="G651" s="246"/>
      <c r="H651" s="246"/>
      <c r="I651" s="246"/>
      <c r="J651" s="246"/>
      <c r="K651" s="246"/>
      <c r="L651" s="246"/>
      <c r="M651" s="246"/>
      <c r="N651" s="246"/>
      <c r="O651" s="246"/>
      <c r="P651" s="246"/>
      <c r="Q651" s="246"/>
      <c r="R651" s="246"/>
      <c r="S651" s="246"/>
      <c r="T651" s="246"/>
      <c r="U651" s="246"/>
      <c r="V651" s="246"/>
      <c r="W651" s="246"/>
    </row>
    <row r="652" spans="7:23" s="247" customFormat="1" x14ac:dyDescent="0.2">
      <c r="G652" s="246"/>
      <c r="H652" s="246"/>
      <c r="I652" s="246"/>
      <c r="J652" s="246"/>
      <c r="K652" s="246"/>
      <c r="L652" s="246"/>
      <c r="M652" s="246"/>
      <c r="N652" s="246"/>
      <c r="O652" s="246"/>
      <c r="P652" s="246"/>
      <c r="Q652" s="246"/>
      <c r="R652" s="246"/>
      <c r="S652" s="246"/>
      <c r="T652" s="246"/>
      <c r="U652" s="246"/>
      <c r="V652" s="246"/>
      <c r="W652" s="246"/>
    </row>
    <row r="653" spans="7:23" s="247" customFormat="1" x14ac:dyDescent="0.2">
      <c r="G653" s="246"/>
      <c r="H653" s="246"/>
      <c r="I653" s="246"/>
      <c r="J653" s="246"/>
      <c r="K653" s="246"/>
      <c r="L653" s="246"/>
      <c r="M653" s="246"/>
      <c r="N653" s="246"/>
      <c r="O653" s="246"/>
      <c r="P653" s="246"/>
      <c r="Q653" s="246"/>
      <c r="R653" s="246"/>
      <c r="S653" s="246"/>
      <c r="T653" s="246"/>
      <c r="U653" s="246"/>
      <c r="V653" s="246"/>
      <c r="W653" s="246"/>
    </row>
    <row r="654" spans="7:23" s="247" customFormat="1" x14ac:dyDescent="0.2">
      <c r="G654" s="246"/>
      <c r="H654" s="246"/>
      <c r="I654" s="246"/>
      <c r="J654" s="246"/>
      <c r="K654" s="246"/>
      <c r="L654" s="246"/>
      <c r="M654" s="246"/>
      <c r="N654" s="246"/>
      <c r="O654" s="246"/>
      <c r="P654" s="246"/>
      <c r="Q654" s="246"/>
      <c r="R654" s="246"/>
      <c r="S654" s="246"/>
      <c r="T654" s="246"/>
      <c r="U654" s="246"/>
      <c r="V654" s="246"/>
      <c r="W654" s="246"/>
    </row>
    <row r="655" spans="7:23" s="247" customFormat="1" x14ac:dyDescent="0.2">
      <c r="G655" s="246"/>
      <c r="H655" s="246"/>
      <c r="I655" s="246"/>
      <c r="J655" s="246"/>
      <c r="K655" s="246"/>
      <c r="L655" s="246"/>
      <c r="M655" s="246"/>
      <c r="N655" s="246"/>
      <c r="O655" s="246"/>
      <c r="P655" s="246"/>
      <c r="Q655" s="246"/>
      <c r="R655" s="246"/>
      <c r="S655" s="246"/>
      <c r="T655" s="246"/>
      <c r="U655" s="246"/>
      <c r="V655" s="246"/>
      <c r="W655" s="246"/>
    </row>
    <row r="656" spans="7:23" s="247" customFormat="1" x14ac:dyDescent="0.2">
      <c r="G656" s="246"/>
      <c r="H656" s="246"/>
      <c r="I656" s="246"/>
      <c r="J656" s="246"/>
      <c r="K656" s="246"/>
      <c r="L656" s="246"/>
      <c r="M656" s="246"/>
      <c r="N656" s="246"/>
      <c r="O656" s="246"/>
      <c r="P656" s="246"/>
      <c r="Q656" s="246"/>
      <c r="R656" s="246"/>
      <c r="S656" s="246"/>
      <c r="T656" s="246"/>
      <c r="U656" s="246"/>
      <c r="V656" s="246"/>
      <c r="W656" s="246"/>
    </row>
    <row r="657" spans="7:23" s="247" customFormat="1" x14ac:dyDescent="0.2">
      <c r="G657" s="246"/>
      <c r="H657" s="246"/>
      <c r="I657" s="246"/>
      <c r="J657" s="246"/>
      <c r="K657" s="246"/>
      <c r="L657" s="246"/>
      <c r="M657" s="246"/>
      <c r="N657" s="246"/>
      <c r="O657" s="246"/>
      <c r="P657" s="246"/>
      <c r="Q657" s="246"/>
      <c r="R657" s="246"/>
      <c r="S657" s="246"/>
      <c r="T657" s="246"/>
      <c r="U657" s="246"/>
      <c r="V657" s="246"/>
      <c r="W657" s="246"/>
    </row>
    <row r="658" spans="7:23" s="247" customFormat="1" x14ac:dyDescent="0.2">
      <c r="G658" s="246"/>
      <c r="H658" s="246"/>
      <c r="I658" s="246"/>
      <c r="J658" s="246"/>
      <c r="K658" s="246"/>
      <c r="L658" s="246"/>
      <c r="M658" s="246"/>
      <c r="N658" s="246"/>
      <c r="O658" s="246"/>
      <c r="P658" s="246"/>
      <c r="Q658" s="246"/>
      <c r="R658" s="246"/>
      <c r="S658" s="246"/>
      <c r="T658" s="246"/>
      <c r="U658" s="246"/>
      <c r="V658" s="246"/>
      <c r="W658" s="246"/>
    </row>
    <row r="659" spans="7:23" s="247" customFormat="1" x14ac:dyDescent="0.2">
      <c r="G659" s="246"/>
      <c r="H659" s="246"/>
      <c r="I659" s="246"/>
      <c r="J659" s="246"/>
      <c r="K659" s="246"/>
      <c r="L659" s="246"/>
      <c r="M659" s="246"/>
      <c r="N659" s="246"/>
      <c r="O659" s="246"/>
      <c r="P659" s="246"/>
      <c r="Q659" s="246"/>
      <c r="R659" s="246"/>
      <c r="S659" s="246"/>
      <c r="T659" s="246"/>
      <c r="U659" s="246"/>
      <c r="V659" s="246"/>
      <c r="W659" s="246"/>
    </row>
    <row r="660" spans="7:23" s="247" customFormat="1" x14ac:dyDescent="0.2">
      <c r="G660" s="246"/>
      <c r="H660" s="246"/>
      <c r="I660" s="246"/>
      <c r="J660" s="246"/>
      <c r="K660" s="246"/>
      <c r="L660" s="246"/>
      <c r="M660" s="246"/>
      <c r="N660" s="246"/>
      <c r="O660" s="246"/>
      <c r="P660" s="246"/>
      <c r="Q660" s="246"/>
      <c r="R660" s="246"/>
      <c r="S660" s="246"/>
      <c r="T660" s="246"/>
      <c r="U660" s="246"/>
      <c r="V660" s="246"/>
      <c r="W660" s="246"/>
    </row>
    <row r="661" spans="7:23" s="247" customFormat="1" x14ac:dyDescent="0.2">
      <c r="G661" s="246"/>
      <c r="H661" s="246"/>
      <c r="I661" s="246"/>
      <c r="J661" s="246"/>
      <c r="K661" s="246"/>
      <c r="L661" s="246"/>
      <c r="M661" s="246"/>
      <c r="N661" s="246"/>
      <c r="O661" s="246"/>
      <c r="P661" s="246"/>
      <c r="Q661" s="246"/>
      <c r="R661" s="246"/>
      <c r="S661" s="246"/>
      <c r="T661" s="246"/>
      <c r="U661" s="246"/>
      <c r="V661" s="246"/>
      <c r="W661" s="246"/>
    </row>
    <row r="662" spans="7:23" s="247" customFormat="1" x14ac:dyDescent="0.2">
      <c r="G662" s="246"/>
      <c r="H662" s="246"/>
      <c r="I662" s="246"/>
      <c r="J662" s="246"/>
      <c r="K662" s="246"/>
      <c r="L662" s="246"/>
      <c r="M662" s="246"/>
      <c r="N662" s="246"/>
      <c r="O662" s="246"/>
      <c r="P662" s="246"/>
      <c r="Q662" s="246"/>
      <c r="R662" s="246"/>
      <c r="S662" s="246"/>
      <c r="T662" s="246"/>
      <c r="U662" s="246"/>
      <c r="V662" s="246"/>
      <c r="W662" s="246"/>
    </row>
    <row r="663" spans="7:23" s="247" customFormat="1" x14ac:dyDescent="0.2">
      <c r="G663" s="246"/>
      <c r="H663" s="246"/>
      <c r="I663" s="246"/>
      <c r="J663" s="246"/>
      <c r="K663" s="246"/>
      <c r="L663" s="246"/>
      <c r="M663" s="246"/>
      <c r="N663" s="246"/>
      <c r="O663" s="246"/>
      <c r="P663" s="246"/>
      <c r="Q663" s="246"/>
      <c r="R663" s="246"/>
      <c r="S663" s="246"/>
      <c r="T663" s="246"/>
      <c r="U663" s="246"/>
      <c r="V663" s="246"/>
      <c r="W663" s="246"/>
    </row>
    <row r="664" spans="7:23" s="247" customFormat="1" x14ac:dyDescent="0.2">
      <c r="G664" s="246"/>
      <c r="H664" s="246"/>
      <c r="I664" s="246"/>
      <c r="J664" s="246"/>
      <c r="K664" s="246"/>
      <c r="L664" s="246"/>
      <c r="M664" s="246"/>
      <c r="N664" s="246"/>
      <c r="O664" s="246"/>
      <c r="P664" s="246"/>
      <c r="Q664" s="246"/>
      <c r="R664" s="246"/>
      <c r="S664" s="246"/>
      <c r="T664" s="246"/>
      <c r="U664" s="246"/>
      <c r="V664" s="246"/>
      <c r="W664" s="246"/>
    </row>
    <row r="665" spans="7:23" s="247" customFormat="1" x14ac:dyDescent="0.2">
      <c r="G665" s="246"/>
      <c r="H665" s="246"/>
      <c r="I665" s="246"/>
      <c r="J665" s="246"/>
      <c r="K665" s="246"/>
      <c r="L665" s="246"/>
      <c r="M665" s="246"/>
      <c r="N665" s="246"/>
      <c r="O665" s="246"/>
      <c r="P665" s="246"/>
      <c r="Q665" s="246"/>
      <c r="R665" s="246"/>
      <c r="S665" s="246"/>
      <c r="T665" s="246"/>
      <c r="U665" s="246"/>
      <c r="V665" s="246"/>
      <c r="W665" s="246"/>
    </row>
    <row r="666" spans="7:23" s="247" customFormat="1" x14ac:dyDescent="0.2">
      <c r="G666" s="246"/>
      <c r="H666" s="246"/>
      <c r="I666" s="246"/>
      <c r="J666" s="246"/>
      <c r="K666" s="246"/>
      <c r="L666" s="246"/>
      <c r="M666" s="246"/>
      <c r="N666" s="246"/>
      <c r="O666" s="246"/>
      <c r="P666" s="246"/>
      <c r="Q666" s="246"/>
      <c r="R666" s="246"/>
      <c r="S666" s="246"/>
      <c r="T666" s="246"/>
      <c r="U666" s="246"/>
      <c r="V666" s="246"/>
      <c r="W666" s="246"/>
    </row>
    <row r="667" spans="7:23" s="247" customFormat="1" x14ac:dyDescent="0.2">
      <c r="G667" s="246"/>
      <c r="H667" s="246"/>
      <c r="I667" s="246"/>
      <c r="J667" s="246"/>
      <c r="K667" s="246"/>
      <c r="L667" s="246"/>
      <c r="M667" s="246"/>
      <c r="N667" s="246"/>
      <c r="O667" s="246"/>
      <c r="P667" s="246"/>
      <c r="Q667" s="246"/>
      <c r="R667" s="246"/>
      <c r="S667" s="246"/>
      <c r="T667" s="246"/>
      <c r="U667" s="246"/>
      <c r="V667" s="246"/>
      <c r="W667" s="246"/>
    </row>
    <row r="668" spans="7:23" s="247" customFormat="1" x14ac:dyDescent="0.2">
      <c r="G668" s="246"/>
      <c r="H668" s="246"/>
      <c r="I668" s="246"/>
      <c r="J668" s="246"/>
      <c r="K668" s="246"/>
      <c r="L668" s="246"/>
      <c r="M668" s="246"/>
      <c r="N668" s="246"/>
      <c r="O668" s="246"/>
      <c r="P668" s="246"/>
      <c r="Q668" s="246"/>
      <c r="R668" s="246"/>
      <c r="S668" s="246"/>
      <c r="T668" s="246"/>
      <c r="U668" s="246"/>
      <c r="V668" s="246"/>
      <c r="W668" s="246"/>
    </row>
    <row r="669" spans="7:23" s="247" customFormat="1" x14ac:dyDescent="0.2">
      <c r="G669" s="246"/>
      <c r="H669" s="246"/>
      <c r="I669" s="246"/>
      <c r="J669" s="246"/>
      <c r="K669" s="246"/>
      <c r="L669" s="246"/>
      <c r="M669" s="246"/>
      <c r="N669" s="246"/>
      <c r="O669" s="246"/>
      <c r="P669" s="246"/>
      <c r="Q669" s="246"/>
      <c r="R669" s="246"/>
      <c r="S669" s="246"/>
      <c r="T669" s="246"/>
      <c r="U669" s="246"/>
      <c r="V669" s="246"/>
      <c r="W669" s="246"/>
    </row>
    <row r="670" spans="7:23" s="247" customFormat="1" x14ac:dyDescent="0.2">
      <c r="G670" s="246"/>
      <c r="H670" s="246"/>
      <c r="I670" s="246"/>
      <c r="J670" s="246"/>
      <c r="K670" s="246"/>
      <c r="L670" s="246"/>
      <c r="M670" s="246"/>
      <c r="N670" s="246"/>
      <c r="O670" s="246"/>
      <c r="P670" s="246"/>
      <c r="Q670" s="246"/>
      <c r="R670" s="246"/>
      <c r="S670" s="246"/>
      <c r="T670" s="246"/>
      <c r="U670" s="246"/>
      <c r="V670" s="246"/>
      <c r="W670" s="246"/>
    </row>
    <row r="671" spans="7:23" s="247" customFormat="1" x14ac:dyDescent="0.2">
      <c r="G671" s="246"/>
      <c r="H671" s="246"/>
      <c r="I671" s="246"/>
      <c r="J671" s="246"/>
      <c r="K671" s="246"/>
      <c r="L671" s="246"/>
      <c r="M671" s="246"/>
      <c r="N671" s="246"/>
      <c r="O671" s="246"/>
      <c r="P671" s="246"/>
      <c r="Q671" s="246"/>
      <c r="R671" s="246"/>
      <c r="S671" s="246"/>
      <c r="T671" s="246"/>
      <c r="U671" s="246"/>
      <c r="V671" s="246"/>
      <c r="W671" s="246"/>
    </row>
    <row r="672" spans="7:23" s="247" customFormat="1" x14ac:dyDescent="0.2">
      <c r="G672" s="246"/>
      <c r="H672" s="246"/>
      <c r="I672" s="246"/>
      <c r="J672" s="246"/>
      <c r="K672" s="246"/>
      <c r="L672" s="246"/>
      <c r="M672" s="246"/>
      <c r="N672" s="246"/>
      <c r="O672" s="246"/>
      <c r="P672" s="246"/>
      <c r="Q672" s="246"/>
      <c r="R672" s="246"/>
      <c r="S672" s="246"/>
      <c r="T672" s="246"/>
      <c r="U672" s="246"/>
      <c r="V672" s="246"/>
      <c r="W672" s="246"/>
    </row>
    <row r="673" spans="7:23" s="247" customFormat="1" x14ac:dyDescent="0.2">
      <c r="G673" s="246"/>
      <c r="H673" s="246"/>
      <c r="I673" s="246"/>
      <c r="J673" s="246"/>
      <c r="K673" s="246"/>
      <c r="L673" s="246"/>
      <c r="M673" s="246"/>
      <c r="N673" s="246"/>
      <c r="O673" s="246"/>
      <c r="P673" s="246"/>
      <c r="Q673" s="246"/>
      <c r="R673" s="246"/>
      <c r="S673" s="246"/>
      <c r="T673" s="246"/>
      <c r="U673" s="246"/>
      <c r="V673" s="246"/>
      <c r="W673" s="246"/>
    </row>
    <row r="674" spans="7:23" s="247" customFormat="1" x14ac:dyDescent="0.2">
      <c r="G674" s="246"/>
      <c r="H674" s="246"/>
      <c r="I674" s="246"/>
      <c r="J674" s="246"/>
      <c r="K674" s="246"/>
      <c r="L674" s="246"/>
      <c r="M674" s="246"/>
      <c r="N674" s="246"/>
      <c r="O674" s="246"/>
      <c r="P674" s="246"/>
      <c r="Q674" s="246"/>
      <c r="R674" s="246"/>
      <c r="S674" s="246"/>
      <c r="T674" s="246"/>
      <c r="U674" s="246"/>
      <c r="V674" s="246"/>
      <c r="W674" s="246"/>
    </row>
    <row r="675" spans="7:23" s="247" customFormat="1" x14ac:dyDescent="0.2">
      <c r="G675" s="246"/>
      <c r="H675" s="246"/>
      <c r="I675" s="246"/>
      <c r="J675" s="246"/>
      <c r="K675" s="246"/>
      <c r="L675" s="246"/>
      <c r="M675" s="246"/>
      <c r="N675" s="246"/>
      <c r="O675" s="246"/>
      <c r="P675" s="246"/>
      <c r="Q675" s="246"/>
      <c r="R675" s="246"/>
      <c r="S675" s="246"/>
      <c r="T675" s="246"/>
      <c r="U675" s="246"/>
      <c r="V675" s="246"/>
      <c r="W675" s="246"/>
    </row>
    <row r="676" spans="7:23" s="247" customFormat="1" x14ac:dyDescent="0.2">
      <c r="G676" s="246"/>
      <c r="H676" s="246"/>
      <c r="I676" s="246"/>
      <c r="J676" s="246"/>
      <c r="K676" s="246"/>
      <c r="L676" s="246"/>
      <c r="M676" s="246"/>
      <c r="N676" s="246"/>
      <c r="O676" s="246"/>
      <c r="P676" s="246"/>
      <c r="Q676" s="246"/>
      <c r="R676" s="246"/>
      <c r="S676" s="246"/>
      <c r="T676" s="246"/>
      <c r="U676" s="246"/>
      <c r="V676" s="246"/>
      <c r="W676" s="246"/>
    </row>
    <row r="677" spans="7:23" s="247" customFormat="1" x14ac:dyDescent="0.2">
      <c r="G677" s="246"/>
      <c r="H677" s="246"/>
      <c r="I677" s="246"/>
      <c r="J677" s="246"/>
      <c r="K677" s="246"/>
      <c r="L677" s="246"/>
      <c r="M677" s="246"/>
      <c r="N677" s="246"/>
      <c r="O677" s="246"/>
      <c r="P677" s="246"/>
      <c r="Q677" s="246"/>
      <c r="R677" s="246"/>
      <c r="S677" s="246"/>
      <c r="T677" s="246"/>
      <c r="U677" s="246"/>
      <c r="V677" s="246"/>
      <c r="W677" s="246"/>
    </row>
    <row r="678" spans="7:23" s="247" customFormat="1" x14ac:dyDescent="0.2">
      <c r="G678" s="246"/>
      <c r="H678" s="246"/>
      <c r="I678" s="246"/>
      <c r="J678" s="246"/>
      <c r="K678" s="246"/>
      <c r="L678" s="246"/>
      <c r="M678" s="246"/>
      <c r="N678" s="246"/>
      <c r="O678" s="246"/>
      <c r="P678" s="246"/>
      <c r="Q678" s="246"/>
      <c r="R678" s="246"/>
      <c r="S678" s="246"/>
      <c r="T678" s="246"/>
      <c r="U678" s="246"/>
      <c r="V678" s="246"/>
      <c r="W678" s="246"/>
    </row>
    <row r="679" spans="7:23" s="247" customFormat="1" x14ac:dyDescent="0.2">
      <c r="G679" s="246"/>
      <c r="H679" s="246"/>
      <c r="I679" s="246"/>
      <c r="J679" s="246"/>
      <c r="K679" s="246"/>
      <c r="L679" s="246"/>
      <c r="M679" s="246"/>
      <c r="N679" s="246"/>
      <c r="O679" s="246"/>
      <c r="P679" s="246"/>
      <c r="Q679" s="246"/>
      <c r="R679" s="246"/>
      <c r="S679" s="246"/>
      <c r="T679" s="246"/>
      <c r="U679" s="246"/>
      <c r="V679" s="246"/>
      <c r="W679" s="246"/>
    </row>
    <row r="680" spans="7:23" s="247" customFormat="1" x14ac:dyDescent="0.2">
      <c r="G680" s="246"/>
      <c r="H680" s="246"/>
      <c r="I680" s="246"/>
      <c r="J680" s="246"/>
      <c r="K680" s="246"/>
      <c r="L680" s="246"/>
      <c r="M680" s="246"/>
      <c r="N680" s="246"/>
      <c r="O680" s="246"/>
      <c r="P680" s="246"/>
      <c r="Q680" s="246"/>
      <c r="R680" s="246"/>
      <c r="S680" s="246"/>
      <c r="T680" s="246"/>
      <c r="U680" s="246"/>
      <c r="V680" s="246"/>
      <c r="W680" s="246"/>
    </row>
    <row r="681" spans="7:23" s="247" customFormat="1" x14ac:dyDescent="0.2">
      <c r="G681" s="246"/>
      <c r="H681" s="246"/>
      <c r="I681" s="246"/>
      <c r="J681" s="246"/>
      <c r="K681" s="246"/>
      <c r="L681" s="246"/>
      <c r="M681" s="246"/>
      <c r="N681" s="246"/>
      <c r="O681" s="246"/>
      <c r="P681" s="246"/>
      <c r="Q681" s="246"/>
      <c r="R681" s="246"/>
      <c r="S681" s="246"/>
      <c r="T681" s="246"/>
      <c r="U681" s="246"/>
      <c r="V681" s="246"/>
      <c r="W681" s="246"/>
    </row>
    <row r="682" spans="7:23" s="247" customFormat="1" x14ac:dyDescent="0.2">
      <c r="G682" s="246"/>
      <c r="H682" s="246"/>
      <c r="I682" s="246"/>
      <c r="J682" s="246"/>
      <c r="K682" s="246"/>
      <c r="L682" s="246"/>
      <c r="M682" s="246"/>
      <c r="N682" s="246"/>
      <c r="O682" s="246"/>
      <c r="P682" s="246"/>
      <c r="Q682" s="246"/>
      <c r="R682" s="246"/>
      <c r="S682" s="246"/>
      <c r="T682" s="246"/>
      <c r="U682" s="246"/>
      <c r="V682" s="246"/>
      <c r="W682" s="246"/>
    </row>
    <row r="683" spans="7:23" s="247" customFormat="1" x14ac:dyDescent="0.2">
      <c r="G683" s="246"/>
      <c r="H683" s="246"/>
      <c r="I683" s="246"/>
      <c r="J683" s="246"/>
      <c r="K683" s="246"/>
      <c r="L683" s="246"/>
      <c r="M683" s="246"/>
      <c r="N683" s="246"/>
      <c r="O683" s="246"/>
      <c r="P683" s="246"/>
      <c r="Q683" s="246"/>
      <c r="R683" s="246"/>
      <c r="S683" s="246"/>
      <c r="T683" s="246"/>
      <c r="U683" s="246"/>
      <c r="V683" s="246"/>
      <c r="W683" s="246"/>
    </row>
    <row r="684" spans="7:23" s="247" customFormat="1" x14ac:dyDescent="0.2">
      <c r="G684" s="246"/>
      <c r="H684" s="246"/>
      <c r="I684" s="246"/>
      <c r="J684" s="246"/>
      <c r="K684" s="246"/>
      <c r="L684" s="246"/>
      <c r="M684" s="246"/>
      <c r="N684" s="246"/>
      <c r="O684" s="246"/>
      <c r="P684" s="246"/>
      <c r="Q684" s="246"/>
      <c r="R684" s="246"/>
      <c r="S684" s="246"/>
      <c r="T684" s="246"/>
      <c r="U684" s="246"/>
      <c r="V684" s="246"/>
      <c r="W684" s="246"/>
    </row>
    <row r="685" spans="7:23" s="247" customFormat="1" x14ac:dyDescent="0.2">
      <c r="G685" s="246"/>
      <c r="H685" s="246"/>
      <c r="I685" s="246"/>
      <c r="J685" s="246"/>
      <c r="K685" s="246"/>
      <c r="L685" s="246"/>
      <c r="M685" s="246"/>
      <c r="N685" s="246"/>
      <c r="O685" s="246"/>
      <c r="P685" s="246"/>
      <c r="Q685" s="246"/>
      <c r="R685" s="246"/>
      <c r="S685" s="246"/>
      <c r="T685" s="246"/>
      <c r="U685" s="246"/>
      <c r="V685" s="246"/>
      <c r="W685" s="246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"/>
  <sheetViews>
    <sheetView tabSelected="1" zoomScale="80" zoomScaleNormal="80" zoomScalePageLayoutView="80" workbookViewId="0">
      <selection activeCell="B23" sqref="B23:C23"/>
    </sheetView>
  </sheetViews>
  <sheetFormatPr defaultColWidth="8.85546875" defaultRowHeight="15" x14ac:dyDescent="0.25"/>
  <cols>
    <col min="1" max="1" width="32.5703125" style="251" customWidth="1"/>
    <col min="2" max="2" width="34.42578125" style="251" customWidth="1"/>
    <col min="3" max="3" width="36.42578125" style="251" customWidth="1"/>
    <col min="4" max="5" width="32.5703125" style="251" customWidth="1"/>
    <col min="6" max="6" width="20.140625" style="251" customWidth="1"/>
    <col min="7" max="16384" width="8.85546875" style="251"/>
  </cols>
  <sheetData>
    <row r="1" spans="1:9" s="250" customFormat="1" ht="15.75" x14ac:dyDescent="0.25">
      <c r="A1" s="307" t="s">
        <v>138</v>
      </c>
      <c r="B1" s="307"/>
      <c r="C1" s="307"/>
      <c r="D1" s="307"/>
      <c r="E1" s="307"/>
      <c r="F1" s="307"/>
    </row>
    <row r="2" spans="1:9" x14ac:dyDescent="0.25">
      <c r="A2" s="258" t="s">
        <v>136</v>
      </c>
      <c r="B2" s="306" t="str">
        <f>Opleidingseis!C5</f>
        <v>MBO | LIFE College</v>
      </c>
      <c r="C2" s="306"/>
      <c r="D2" s="306"/>
      <c r="E2" s="306"/>
      <c r="F2" s="306"/>
    </row>
    <row r="3" spans="1:9" x14ac:dyDescent="0.25">
      <c r="A3" s="258" t="s">
        <v>17</v>
      </c>
      <c r="B3" s="306" t="str">
        <f>B24</f>
        <v>Schiedam</v>
      </c>
      <c r="C3" s="306"/>
      <c r="D3" s="306"/>
      <c r="E3" s="306"/>
      <c r="F3" s="306"/>
    </row>
    <row r="4" spans="1:9" x14ac:dyDescent="0.25">
      <c r="A4" s="258" t="s">
        <v>21</v>
      </c>
      <c r="B4" s="306" t="str">
        <f>Opleidingseis!F3</f>
        <v>Entree handel</v>
      </c>
      <c r="C4" s="306"/>
      <c r="D4" s="306"/>
      <c r="E4" s="306"/>
      <c r="F4" s="306"/>
    </row>
    <row r="5" spans="1:9" x14ac:dyDescent="0.25">
      <c r="A5" s="258" t="s">
        <v>135</v>
      </c>
      <c r="B5" s="306" t="str">
        <f>Opleidingseis!C3</f>
        <v>2020-2021</v>
      </c>
      <c r="C5" s="306"/>
      <c r="D5" s="306"/>
      <c r="E5" s="306"/>
      <c r="F5" s="306"/>
    </row>
    <row r="6" spans="1:9" ht="14.45" customHeight="1" x14ac:dyDescent="0.25">
      <c r="A6" s="258" t="s">
        <v>134</v>
      </c>
      <c r="B6" s="306" t="str">
        <f>Opleidingseis!H5</f>
        <v>Entree (Assistent verkoop/retail)</v>
      </c>
      <c r="C6" s="306"/>
      <c r="D6" s="306"/>
      <c r="E6" s="306"/>
      <c r="F6" s="306"/>
    </row>
    <row r="7" spans="1:9" x14ac:dyDescent="0.25">
      <c r="A7" s="258" t="s">
        <v>132</v>
      </c>
      <c r="B7" s="306">
        <f>Opleidingseis!F5</f>
        <v>25257</v>
      </c>
      <c r="C7" s="306"/>
      <c r="D7" s="306"/>
      <c r="E7" s="306"/>
      <c r="F7" s="306"/>
    </row>
    <row r="8" spans="1:9" x14ac:dyDescent="0.25">
      <c r="A8" s="258" t="s">
        <v>130</v>
      </c>
      <c r="B8" s="306" t="str">
        <f>Opleidingseis!C7</f>
        <v>BOL</v>
      </c>
      <c r="C8" s="306"/>
      <c r="D8" s="306"/>
      <c r="E8" s="306"/>
      <c r="F8" s="306"/>
    </row>
    <row r="9" spans="1:9" x14ac:dyDescent="0.25">
      <c r="A9" s="258" t="s">
        <v>131</v>
      </c>
      <c r="B9" s="306">
        <f>Opleidingseis!D7</f>
        <v>1</v>
      </c>
      <c r="C9" s="306"/>
      <c r="D9" s="306"/>
      <c r="E9" s="306"/>
      <c r="F9" s="306"/>
    </row>
    <row r="10" spans="1:9" x14ac:dyDescent="0.25">
      <c r="A10" s="252"/>
    </row>
    <row r="11" spans="1:9" s="253" customFormat="1" ht="74.099999999999994" customHeight="1" x14ac:dyDescent="0.25">
      <c r="A11" s="268" t="s">
        <v>167</v>
      </c>
      <c r="B11" s="268" t="s">
        <v>139</v>
      </c>
      <c r="C11" s="268" t="s">
        <v>137</v>
      </c>
      <c r="D11" s="268" t="s">
        <v>883</v>
      </c>
      <c r="E11" s="268" t="s">
        <v>22</v>
      </c>
      <c r="F11" s="268" t="s">
        <v>169</v>
      </c>
    </row>
    <row r="12" spans="1:9" s="256" customFormat="1" ht="20.100000000000001" customHeight="1" x14ac:dyDescent="0.25">
      <c r="A12" s="254" t="s">
        <v>870</v>
      </c>
      <c r="B12" s="310" t="s">
        <v>896</v>
      </c>
      <c r="C12" s="310" t="s">
        <v>896</v>
      </c>
      <c r="D12" s="310" t="s">
        <v>902</v>
      </c>
      <c r="E12" s="310" t="s">
        <v>906</v>
      </c>
      <c r="F12" s="255" t="s">
        <v>867</v>
      </c>
    </row>
    <row r="13" spans="1:9" s="256" customFormat="1" ht="20.100000000000001" customHeight="1" x14ac:dyDescent="0.25">
      <c r="A13" s="254" t="s">
        <v>871</v>
      </c>
      <c r="B13" s="311"/>
      <c r="C13" s="311"/>
      <c r="D13" s="311"/>
      <c r="E13" s="311"/>
      <c r="F13" s="255" t="s">
        <v>868</v>
      </c>
      <c r="I13" s="308"/>
    </row>
    <row r="14" spans="1:9" s="256" customFormat="1" ht="20.100000000000001" customHeight="1" x14ac:dyDescent="0.25">
      <c r="A14" s="254" t="s">
        <v>872</v>
      </c>
      <c r="B14" s="311"/>
      <c r="C14" s="311"/>
      <c r="D14" s="311"/>
      <c r="E14" s="311"/>
      <c r="F14" s="255" t="s">
        <v>869</v>
      </c>
      <c r="I14" s="309"/>
    </row>
    <row r="15" spans="1:9" s="256" customFormat="1" ht="20.100000000000001" customHeight="1" x14ac:dyDescent="0.25">
      <c r="A15" s="254" t="s">
        <v>873</v>
      </c>
      <c r="B15" s="312"/>
      <c r="C15" s="312"/>
      <c r="D15" s="312"/>
      <c r="E15" s="311"/>
      <c r="F15" s="255" t="s">
        <v>869</v>
      </c>
      <c r="I15" s="309"/>
    </row>
    <row r="16" spans="1:9" s="256" customFormat="1" ht="38.1" customHeight="1" x14ac:dyDescent="0.25">
      <c r="A16" s="254" t="s">
        <v>874</v>
      </c>
      <c r="B16" s="263" t="s">
        <v>896</v>
      </c>
      <c r="C16" s="263" t="s">
        <v>896</v>
      </c>
      <c r="D16" s="263" t="s">
        <v>902</v>
      </c>
      <c r="E16" s="312"/>
      <c r="F16" s="255" t="s">
        <v>867</v>
      </c>
    </row>
    <row r="17" spans="1:12" s="256" customFormat="1" ht="88.35" customHeight="1" x14ac:dyDescent="0.25">
      <c r="A17" s="254" t="s">
        <v>140</v>
      </c>
      <c r="B17" s="254" t="s">
        <v>864</v>
      </c>
      <c r="C17" s="254" t="s">
        <v>901</v>
      </c>
      <c r="D17" s="254"/>
      <c r="E17" s="263" t="s">
        <v>865</v>
      </c>
      <c r="F17" s="255"/>
    </row>
    <row r="18" spans="1:12" s="256" customFormat="1" ht="20.100000000000001" customHeight="1" x14ac:dyDescent="0.25">
      <c r="A18" s="254" t="s">
        <v>0</v>
      </c>
      <c r="B18" s="254"/>
      <c r="C18" s="254"/>
      <c r="D18" s="254"/>
      <c r="E18" s="263" t="s">
        <v>866</v>
      </c>
      <c r="F18" s="255"/>
    </row>
    <row r="19" spans="1:12" s="256" customFormat="1" ht="75" x14ac:dyDescent="0.25">
      <c r="A19" s="254" t="s">
        <v>908</v>
      </c>
      <c r="B19" s="254"/>
      <c r="C19" s="254"/>
      <c r="D19" s="254" t="s">
        <v>164</v>
      </c>
      <c r="E19" s="329" t="s">
        <v>909</v>
      </c>
      <c r="F19" s="255"/>
    </row>
    <row r="20" spans="1:12" s="256" customFormat="1" ht="270.75" customHeight="1" x14ac:dyDescent="0.25">
      <c r="A20" s="270" t="s">
        <v>911</v>
      </c>
      <c r="B20" s="271" t="s">
        <v>903</v>
      </c>
      <c r="C20" s="272" t="s">
        <v>904</v>
      </c>
      <c r="D20" s="273"/>
      <c r="E20" s="273" t="s">
        <v>880</v>
      </c>
      <c r="F20" s="274" t="s">
        <v>905</v>
      </c>
      <c r="H20" s="264"/>
      <c r="I20" s="264"/>
      <c r="J20" s="264"/>
      <c r="K20" s="264"/>
      <c r="L20" s="266"/>
    </row>
    <row r="21" spans="1:12" s="256" customFormat="1" x14ac:dyDescent="0.25">
      <c r="A21" s="267"/>
      <c r="B21" s="264"/>
      <c r="C21" s="265"/>
      <c r="D21" s="264"/>
      <c r="E21" s="264"/>
      <c r="F21" s="266"/>
    </row>
    <row r="23" spans="1:12" x14ac:dyDescent="0.25">
      <c r="A23" s="206" t="s">
        <v>18</v>
      </c>
      <c r="B23" s="305">
        <v>44007</v>
      </c>
      <c r="C23" s="313"/>
      <c r="D23" s="207"/>
      <c r="E23" s="207"/>
      <c r="F23" s="207"/>
      <c r="G23" s="207"/>
    </row>
    <row r="24" spans="1:12" x14ac:dyDescent="0.25">
      <c r="A24" s="206" t="s">
        <v>19</v>
      </c>
      <c r="B24" s="314" t="s">
        <v>897</v>
      </c>
      <c r="C24" s="315"/>
      <c r="D24" s="207"/>
      <c r="E24" s="207"/>
      <c r="F24" s="207"/>
      <c r="G24" s="207"/>
    </row>
    <row r="25" spans="1:12" x14ac:dyDescent="0.25">
      <c r="A25" s="206" t="s">
        <v>16</v>
      </c>
      <c r="B25" s="314" t="s">
        <v>898</v>
      </c>
      <c r="C25" s="315"/>
      <c r="D25" s="257"/>
      <c r="E25" s="257"/>
      <c r="F25" s="257"/>
      <c r="G25" s="257"/>
    </row>
  </sheetData>
  <mergeCells count="17">
    <mergeCell ref="I13:I15"/>
    <mergeCell ref="E12:E16"/>
    <mergeCell ref="B23:C23"/>
    <mergeCell ref="B24:C24"/>
    <mergeCell ref="B25:C25"/>
    <mergeCell ref="B12:B15"/>
    <mergeCell ref="C12:C15"/>
    <mergeCell ref="D12:D15"/>
    <mergeCell ref="B2:F2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'https://www.mijnlentiz.nl/scholen/lifecollege/MBO/fov/Documents/Opleidingplannen LIFE College/2018-2019/[Opleidingsplan entree hd 18-19.xlsx]Variabelen'!#REF!</xm:f>
          </x14:formula1>
          <xm:sqref>K20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42578125" style="42" bestFit="1" customWidth="1"/>
    <col min="2" max="2" width="6.5703125" style="40" bestFit="1" customWidth="1"/>
    <col min="3" max="3" width="69.42578125" style="40" bestFit="1" customWidth="1"/>
    <col min="4" max="4" width="6.5703125" style="41" bestFit="1" customWidth="1"/>
    <col min="5" max="5" width="40.85546875" style="42" bestFit="1" customWidth="1"/>
    <col min="6" max="6" width="12.42578125" style="42" customWidth="1"/>
    <col min="7" max="7" width="108.85546875" style="42" customWidth="1"/>
    <col min="8" max="8" width="18.42578125" style="40" customWidth="1"/>
    <col min="9" max="9" width="7.5703125" style="40" customWidth="1"/>
    <col min="10" max="10" width="6.42578125" style="40" bestFit="1" customWidth="1"/>
    <col min="11" max="11" width="6.42578125" style="43" bestFit="1" customWidth="1"/>
    <col min="12" max="16384" width="9.140625" style="40"/>
  </cols>
  <sheetData>
    <row r="1" spans="1:13" s="32" customFormat="1" ht="42.75" customHeight="1" x14ac:dyDescent="0.2">
      <c r="A1" s="29" t="s">
        <v>171</v>
      </c>
      <c r="B1" s="28" t="s">
        <v>38</v>
      </c>
      <c r="C1" s="29" t="s">
        <v>40</v>
      </c>
      <c r="D1" s="28" t="s">
        <v>38</v>
      </c>
      <c r="E1" s="29" t="s">
        <v>39</v>
      </c>
      <c r="F1" s="29" t="s">
        <v>172</v>
      </c>
      <c r="G1" s="29" t="s">
        <v>173</v>
      </c>
      <c r="H1" s="30" t="s">
        <v>36</v>
      </c>
      <c r="I1" s="30" t="s">
        <v>35</v>
      </c>
      <c r="J1" s="30" t="s">
        <v>32</v>
      </c>
      <c r="K1" s="31" t="s">
        <v>37</v>
      </c>
      <c r="L1" s="32" t="s">
        <v>174</v>
      </c>
      <c r="M1" s="32" t="s">
        <v>170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77</v>
      </c>
      <c r="D2" s="33">
        <v>22203</v>
      </c>
      <c r="E2" s="33" t="s">
        <v>51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44</v>
      </c>
      <c r="I2" s="32" t="s">
        <v>41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78</v>
      </c>
      <c r="D3" s="33">
        <v>22203</v>
      </c>
      <c r="E3" s="33" t="s">
        <v>51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43</v>
      </c>
      <c r="I3" s="32" t="s">
        <v>41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112</v>
      </c>
      <c r="D4" s="33">
        <v>22203</v>
      </c>
      <c r="E4" s="33" t="s">
        <v>51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45</v>
      </c>
      <c r="I4" s="32" t="s">
        <v>41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116</v>
      </c>
      <c r="D5" s="33">
        <v>22204</v>
      </c>
      <c r="E5" s="33" t="s">
        <v>74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45</v>
      </c>
      <c r="I5" s="32" t="s">
        <v>41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117</v>
      </c>
      <c r="D6" s="33">
        <v>22204</v>
      </c>
      <c r="E6" s="33" t="s">
        <v>74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45</v>
      </c>
      <c r="I6" s="32" t="s">
        <v>41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118</v>
      </c>
      <c r="D7" s="33">
        <v>22204</v>
      </c>
      <c r="E7" s="33" t="s">
        <v>74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45</v>
      </c>
      <c r="I7" s="32" t="s">
        <v>41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103</v>
      </c>
      <c r="D8" s="33">
        <v>22205</v>
      </c>
      <c r="E8" s="33" t="s">
        <v>63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45</v>
      </c>
      <c r="I8" s="32" t="s">
        <v>41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106</v>
      </c>
      <c r="D9" s="33">
        <v>22206</v>
      </c>
      <c r="E9" s="33" t="s">
        <v>75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45</v>
      </c>
      <c r="I9" s="32" t="s">
        <v>41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107</v>
      </c>
      <c r="D10" s="33">
        <v>22206</v>
      </c>
      <c r="E10" s="33" t="s">
        <v>75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45</v>
      </c>
      <c r="I10" s="32" t="s">
        <v>41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114</v>
      </c>
      <c r="D11" s="33">
        <v>22208</v>
      </c>
      <c r="E11" s="33" t="s">
        <v>73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44</v>
      </c>
      <c r="I11" s="32" t="s">
        <v>41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115</v>
      </c>
      <c r="D12" s="33">
        <v>22208</v>
      </c>
      <c r="E12" s="33" t="s">
        <v>73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43</v>
      </c>
      <c r="I12" s="32" t="s">
        <v>41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122</v>
      </c>
      <c r="D13" s="33">
        <v>22210</v>
      </c>
      <c r="E13" s="33" t="s">
        <v>46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44</v>
      </c>
      <c r="I13" s="32" t="s">
        <v>41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123</v>
      </c>
      <c r="D14" s="33">
        <v>22210</v>
      </c>
      <c r="E14" s="33" t="s">
        <v>46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43</v>
      </c>
      <c r="I14" s="32" t="s">
        <v>41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124</v>
      </c>
      <c r="D15" s="33">
        <v>22210</v>
      </c>
      <c r="E15" s="33" t="s">
        <v>46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45</v>
      </c>
      <c r="I15" s="32" t="s">
        <v>41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119</v>
      </c>
      <c r="D16" s="33">
        <v>22211</v>
      </c>
      <c r="E16" s="33" t="s">
        <v>62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45</v>
      </c>
      <c r="I16" s="32" t="s">
        <v>41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104</v>
      </c>
      <c r="D17" s="33">
        <v>22219</v>
      </c>
      <c r="E17" s="33" t="s">
        <v>64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44</v>
      </c>
      <c r="I17" s="32" t="s">
        <v>41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105</v>
      </c>
      <c r="D18" s="33">
        <v>22219</v>
      </c>
      <c r="E18" s="33" t="s">
        <v>64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44</v>
      </c>
      <c r="I18" s="32" t="s">
        <v>41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85</v>
      </c>
      <c r="D19" s="33">
        <v>22220</v>
      </c>
      <c r="E19" s="33" t="s">
        <v>65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43</v>
      </c>
      <c r="I19" s="32" t="s">
        <v>41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86</v>
      </c>
      <c r="D20" s="33">
        <v>22220</v>
      </c>
      <c r="E20" s="33" t="s">
        <v>65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43</v>
      </c>
      <c r="I20" s="32" t="s">
        <v>41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87</v>
      </c>
      <c r="D21" s="33">
        <v>22220</v>
      </c>
      <c r="E21" s="33" t="s">
        <v>65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43</v>
      </c>
      <c r="I21" s="32" t="s">
        <v>41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88</v>
      </c>
      <c r="D22" s="33">
        <v>22220</v>
      </c>
      <c r="E22" s="33" t="s">
        <v>65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43</v>
      </c>
      <c r="I22" s="32" t="s">
        <v>41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67</v>
      </c>
      <c r="D23" s="33">
        <v>22221</v>
      </c>
      <c r="E23" s="33" t="s">
        <v>66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45</v>
      </c>
      <c r="I23" s="32" t="s">
        <v>41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90</v>
      </c>
      <c r="D24" s="33">
        <v>22222</v>
      </c>
      <c r="E24" s="33" t="s">
        <v>50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45</v>
      </c>
      <c r="I24" s="32" t="s">
        <v>41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91</v>
      </c>
      <c r="D25" s="33">
        <v>22222</v>
      </c>
      <c r="E25" s="33" t="s">
        <v>50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45</v>
      </c>
      <c r="I25" s="32" t="s">
        <v>41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94</v>
      </c>
      <c r="D26" s="33">
        <v>22223</v>
      </c>
      <c r="E26" s="33" t="s">
        <v>52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44</v>
      </c>
      <c r="I26" s="32" t="s">
        <v>41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95</v>
      </c>
      <c r="D27" s="33">
        <v>22223</v>
      </c>
      <c r="E27" s="33" t="s">
        <v>52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43</v>
      </c>
      <c r="I27" s="32" t="s">
        <v>41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96</v>
      </c>
      <c r="D28" s="33">
        <v>22223</v>
      </c>
      <c r="E28" s="33" t="s">
        <v>52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45</v>
      </c>
      <c r="I28" s="32" t="s">
        <v>41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101</v>
      </c>
      <c r="D29" s="33">
        <v>22224</v>
      </c>
      <c r="E29" s="33" t="s">
        <v>68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43</v>
      </c>
      <c r="I29" s="32" t="s">
        <v>41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102</v>
      </c>
      <c r="D30" s="33">
        <v>22224</v>
      </c>
      <c r="E30" s="33" t="s">
        <v>68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45</v>
      </c>
      <c r="I30" s="32" t="s">
        <v>41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108</v>
      </c>
      <c r="D31" s="33">
        <v>22225</v>
      </c>
      <c r="E31" s="33" t="s">
        <v>29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43</v>
      </c>
      <c r="I31" s="32" t="s">
        <v>41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109</v>
      </c>
      <c r="D32" s="33">
        <v>22225</v>
      </c>
      <c r="E32" s="33" t="s">
        <v>29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43</v>
      </c>
      <c r="I32" s="32" t="s">
        <v>41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110</v>
      </c>
      <c r="D33" s="33">
        <v>22225</v>
      </c>
      <c r="E33" s="33" t="s">
        <v>29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45</v>
      </c>
      <c r="I33" s="32" t="s">
        <v>41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111</v>
      </c>
      <c r="D34" s="33">
        <v>22225</v>
      </c>
      <c r="E34" s="33" t="s">
        <v>29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45</v>
      </c>
      <c r="I34" s="32" t="s">
        <v>41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148</v>
      </c>
      <c r="B35" s="33">
        <v>23195</v>
      </c>
      <c r="C35" s="33" t="s">
        <v>149</v>
      </c>
      <c r="D35" s="33">
        <v>25501</v>
      </c>
      <c r="E35" s="33" t="s">
        <v>150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43</v>
      </c>
      <c r="I35" s="32" t="s">
        <v>41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151</v>
      </c>
      <c r="B36" s="33">
        <v>23169</v>
      </c>
      <c r="C36" s="33" t="s">
        <v>152</v>
      </c>
      <c r="D36" s="33">
        <v>25443</v>
      </c>
      <c r="E36" s="33" t="s">
        <v>153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44</v>
      </c>
      <c r="I36" s="32" t="s">
        <v>41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154</v>
      </c>
      <c r="B37" s="33">
        <v>23171</v>
      </c>
      <c r="C37" s="33" t="s">
        <v>155</v>
      </c>
      <c r="D37" s="33">
        <v>25451</v>
      </c>
      <c r="E37" s="33" t="s">
        <v>156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44</v>
      </c>
      <c r="I37" s="32" t="s">
        <v>41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157</v>
      </c>
      <c r="B38" s="33">
        <v>23173</v>
      </c>
      <c r="C38" s="33" t="s">
        <v>159</v>
      </c>
      <c r="D38" s="33">
        <v>25464</v>
      </c>
      <c r="E38" s="33" t="s">
        <v>158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45</v>
      </c>
      <c r="I38" s="32" t="s">
        <v>41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160</v>
      </c>
      <c r="B39" s="33">
        <v>23192</v>
      </c>
      <c r="C39" s="33" t="s">
        <v>886</v>
      </c>
      <c r="D39" s="33">
        <v>25258</v>
      </c>
      <c r="E39" s="33" t="s">
        <v>28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145</v>
      </c>
      <c r="I39" s="32" t="s">
        <v>41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161</v>
      </c>
      <c r="B40" s="33">
        <v>23192</v>
      </c>
      <c r="C40" s="33" t="s">
        <v>144</v>
      </c>
      <c r="D40" s="33">
        <v>25259</v>
      </c>
      <c r="E40" s="33" t="s">
        <v>28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145</v>
      </c>
      <c r="I40" s="32" t="s">
        <v>41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162</v>
      </c>
      <c r="B41" s="33">
        <v>23192</v>
      </c>
      <c r="C41" s="33" t="s">
        <v>146</v>
      </c>
      <c r="D41" s="33">
        <v>25260</v>
      </c>
      <c r="E41" s="33" t="s">
        <v>28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145</v>
      </c>
      <c r="I41" s="32" t="s">
        <v>41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163</v>
      </c>
      <c r="B42" s="33">
        <v>23192</v>
      </c>
      <c r="C42" s="33" t="s">
        <v>885</v>
      </c>
      <c r="D42" s="33">
        <v>25261</v>
      </c>
      <c r="E42" s="33" t="s">
        <v>28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145</v>
      </c>
      <c r="I42" s="32" t="s">
        <v>41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92</v>
      </c>
      <c r="D43" s="33">
        <v>22226</v>
      </c>
      <c r="E43" s="33" t="s">
        <v>48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44</v>
      </c>
      <c r="I43" s="32" t="s">
        <v>41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89</v>
      </c>
      <c r="D44" s="33">
        <v>22227</v>
      </c>
      <c r="E44" s="33" t="s">
        <v>47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43</v>
      </c>
      <c r="I44" s="32" t="s">
        <v>41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54</v>
      </c>
      <c r="D45" s="33">
        <v>22229</v>
      </c>
      <c r="E45" s="33" t="s">
        <v>53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44</v>
      </c>
      <c r="I45" s="32" t="s">
        <v>41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81</v>
      </c>
      <c r="D46" s="33">
        <v>22230</v>
      </c>
      <c r="E46" s="33" t="s">
        <v>69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44</v>
      </c>
      <c r="I46" s="32" t="s">
        <v>41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82</v>
      </c>
      <c r="D47" s="33">
        <v>22230</v>
      </c>
      <c r="E47" s="33" t="s">
        <v>69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43</v>
      </c>
      <c r="I47" s="32" t="s">
        <v>41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83</v>
      </c>
      <c r="D48" s="33">
        <v>22230</v>
      </c>
      <c r="E48" s="33" t="s">
        <v>69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45</v>
      </c>
      <c r="I48" s="32" t="s">
        <v>41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84</v>
      </c>
      <c r="D49" s="33">
        <v>22230</v>
      </c>
      <c r="E49" s="33" t="s">
        <v>69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45</v>
      </c>
      <c r="I49" s="32" t="s">
        <v>41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58</v>
      </c>
      <c r="D50" s="33">
        <v>22231</v>
      </c>
      <c r="E50" s="33" t="s">
        <v>57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43</v>
      </c>
      <c r="I50" s="32" t="s">
        <v>41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60</v>
      </c>
      <c r="D51" s="33">
        <v>22232</v>
      </c>
      <c r="E51" s="33" t="s">
        <v>59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43</v>
      </c>
      <c r="I51" s="32" t="s">
        <v>41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56</v>
      </c>
      <c r="D52" s="33">
        <v>22233</v>
      </c>
      <c r="E52" s="33" t="s">
        <v>55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43</v>
      </c>
      <c r="I52" s="32" t="s">
        <v>41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120</v>
      </c>
      <c r="D53" s="33">
        <v>22235</v>
      </c>
      <c r="E53" s="33" t="s">
        <v>72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43</v>
      </c>
      <c r="I53" s="32" t="s">
        <v>41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121</v>
      </c>
      <c r="D54" s="33">
        <v>22235</v>
      </c>
      <c r="E54" s="33" t="s">
        <v>72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45</v>
      </c>
      <c r="I54" s="32" t="s">
        <v>41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71</v>
      </c>
      <c r="D55" s="33">
        <v>22238</v>
      </c>
      <c r="E55" s="33" t="s">
        <v>70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45</v>
      </c>
      <c r="I55" s="32" t="s">
        <v>41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79</v>
      </c>
      <c r="D56" s="33">
        <v>22239</v>
      </c>
      <c r="E56" s="33" t="s">
        <v>61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44</v>
      </c>
      <c r="I56" s="32" t="s">
        <v>41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80</v>
      </c>
      <c r="D57" s="33">
        <v>22239</v>
      </c>
      <c r="E57" s="33" t="s">
        <v>61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43</v>
      </c>
      <c r="I57" s="32" t="s">
        <v>41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113</v>
      </c>
      <c r="D58" s="33">
        <v>22239</v>
      </c>
      <c r="E58" s="33" t="s">
        <v>61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45</v>
      </c>
      <c r="I58" s="32" t="s">
        <v>41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97</v>
      </c>
      <c r="D59" s="33">
        <v>22253</v>
      </c>
      <c r="E59" s="33" t="s">
        <v>49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42</v>
      </c>
      <c r="I59" s="32" t="s">
        <v>41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98</v>
      </c>
      <c r="D60" s="33">
        <v>22253</v>
      </c>
      <c r="E60" s="33" t="s">
        <v>49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42</v>
      </c>
      <c r="I60" s="32" t="s">
        <v>41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99</v>
      </c>
      <c r="D61" s="33">
        <v>22253</v>
      </c>
      <c r="E61" s="33" t="s">
        <v>49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42</v>
      </c>
      <c r="I61" s="32" t="s">
        <v>41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100</v>
      </c>
      <c r="D62" s="33">
        <v>22253</v>
      </c>
      <c r="E62" s="33" t="s">
        <v>49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42</v>
      </c>
      <c r="I62" s="32" t="s">
        <v>41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93</v>
      </c>
      <c r="D63" s="33">
        <v>22264</v>
      </c>
      <c r="E63" s="33" t="s">
        <v>76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42</v>
      </c>
      <c r="I63" s="32" t="s">
        <v>41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142</v>
      </c>
      <c r="D64" s="36">
        <v>22209</v>
      </c>
      <c r="E64" s="32" t="s">
        <v>141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45</v>
      </c>
      <c r="I64" s="32" t="s">
        <v>41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143</v>
      </c>
      <c r="D65" s="36">
        <v>22209</v>
      </c>
      <c r="E65" s="32" t="s">
        <v>141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44</v>
      </c>
      <c r="I65" s="32" t="s">
        <v>41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144</v>
      </c>
      <c r="D66" s="57">
        <v>22269</v>
      </c>
      <c r="E66" s="32" t="s">
        <v>28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145</v>
      </c>
      <c r="I66" s="32" t="s">
        <v>41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146</v>
      </c>
      <c r="D67" s="57">
        <v>22266</v>
      </c>
      <c r="E67" s="32" t="s">
        <v>28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145</v>
      </c>
      <c r="I67" s="32" t="s">
        <v>41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147</v>
      </c>
      <c r="D68" s="57">
        <v>22269</v>
      </c>
      <c r="E68" s="32" t="s">
        <v>28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145</v>
      </c>
      <c r="I68" s="32" t="s">
        <v>41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5546875" defaultRowHeight="12.75" x14ac:dyDescent="0.2"/>
  <cols>
    <col min="1" max="5" width="12.5703125" style="1" customWidth="1"/>
    <col min="6" max="7" width="8.85546875" style="1"/>
    <col min="8" max="8" width="14.42578125" style="1" bestFit="1" customWidth="1"/>
    <col min="9" max="16384" width="8.85546875" style="1"/>
  </cols>
  <sheetData>
    <row r="1" spans="1:11" x14ac:dyDescent="0.2">
      <c r="A1" s="6" t="s">
        <v>9</v>
      </c>
    </row>
    <row r="3" spans="1:11" x14ac:dyDescent="0.2">
      <c r="A3" s="6" t="s">
        <v>3</v>
      </c>
      <c r="H3" s="44" t="s">
        <v>30</v>
      </c>
      <c r="I3" s="48">
        <v>1</v>
      </c>
    </row>
    <row r="4" spans="1:11" x14ac:dyDescent="0.2">
      <c r="A4" s="3" t="s">
        <v>27</v>
      </c>
      <c r="B4" s="3" t="s">
        <v>26</v>
      </c>
      <c r="C4" s="3"/>
      <c r="D4" s="3" t="s">
        <v>25</v>
      </c>
      <c r="E4" s="3" t="s">
        <v>24</v>
      </c>
      <c r="H4" s="44" t="s">
        <v>31</v>
      </c>
      <c r="I4" s="48">
        <v>1</v>
      </c>
    </row>
    <row r="5" spans="1:11" x14ac:dyDescent="0.2">
      <c r="A5" s="4" t="s">
        <v>28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2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2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2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2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33</v>
      </c>
      <c r="I9" s="1" t="s">
        <v>20</v>
      </c>
      <c r="J9" s="1" t="s">
        <v>35</v>
      </c>
      <c r="K9" s="1" t="s">
        <v>32</v>
      </c>
    </row>
    <row r="10" spans="1:11" x14ac:dyDescent="0.2">
      <c r="A10" s="4" t="s">
        <v>8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854</v>
      </c>
      <c r="I10" s="1">
        <v>1</v>
      </c>
      <c r="J10" s="1" t="s">
        <v>2</v>
      </c>
      <c r="K10" s="1">
        <v>1</v>
      </c>
    </row>
    <row r="11" spans="1:11" x14ac:dyDescent="0.2">
      <c r="A11" s="4" t="s">
        <v>8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853</v>
      </c>
      <c r="I11" s="1">
        <v>2</v>
      </c>
      <c r="J11" s="1" t="s">
        <v>8</v>
      </c>
      <c r="K11" s="1">
        <v>2</v>
      </c>
    </row>
    <row r="12" spans="1:11" x14ac:dyDescent="0.2">
      <c r="A12" s="4" t="s">
        <v>8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855</v>
      </c>
      <c r="I12" s="1">
        <v>3</v>
      </c>
      <c r="J12" s="1" t="s">
        <v>28</v>
      </c>
      <c r="K12" s="1">
        <v>3</v>
      </c>
    </row>
    <row r="13" spans="1:11" x14ac:dyDescent="0.2">
      <c r="A13" s="4" t="s">
        <v>8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879</v>
      </c>
    </row>
    <row r="17" spans="1:14" x14ac:dyDescent="0.2">
      <c r="A17" s="3" t="s">
        <v>27</v>
      </c>
      <c r="B17" s="3" t="s">
        <v>26</v>
      </c>
      <c r="C17" s="3"/>
      <c r="D17" s="3" t="s">
        <v>25</v>
      </c>
      <c r="E17" s="3" t="s">
        <v>24</v>
      </c>
      <c r="H17" s="248"/>
      <c r="I17" s="248"/>
      <c r="J17" s="248"/>
      <c r="K17" s="248"/>
      <c r="L17" s="248"/>
      <c r="M17" s="248"/>
      <c r="N17" s="248"/>
    </row>
    <row r="18" spans="1:14" x14ac:dyDescent="0.2">
      <c r="A18" s="4" t="s">
        <v>2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48"/>
      <c r="I18" s="248"/>
      <c r="J18" s="248"/>
      <c r="K18" s="248"/>
      <c r="L18" s="248"/>
      <c r="M18" s="248"/>
      <c r="N18" s="248"/>
    </row>
    <row r="19" spans="1:14" x14ac:dyDescent="0.2">
      <c r="A19" s="4" t="s">
        <v>2</v>
      </c>
      <c r="B19" s="4">
        <v>2</v>
      </c>
      <c r="C19" s="4" t="str">
        <f t="shared" si="1"/>
        <v>BOL;2</v>
      </c>
      <c r="D19" s="3"/>
      <c r="E19" s="4">
        <v>450</v>
      </c>
      <c r="H19" s="248"/>
      <c r="I19" s="248"/>
      <c r="J19" s="248"/>
      <c r="K19" s="248"/>
      <c r="L19" s="248"/>
      <c r="M19" s="248"/>
      <c r="N19" s="248"/>
    </row>
    <row r="20" spans="1:14" x14ac:dyDescent="0.2">
      <c r="A20" s="4" t="s">
        <v>2</v>
      </c>
      <c r="B20" s="4">
        <v>3</v>
      </c>
      <c r="C20" s="4" t="str">
        <f t="shared" si="1"/>
        <v>BOL;3</v>
      </c>
      <c r="D20" s="4"/>
      <c r="E20" s="4">
        <v>900</v>
      </c>
      <c r="H20" s="248"/>
      <c r="I20" s="248"/>
      <c r="J20" s="248"/>
      <c r="K20" s="248"/>
      <c r="L20" s="248"/>
      <c r="M20" s="248"/>
      <c r="N20" s="248"/>
    </row>
    <row r="21" spans="1:14" x14ac:dyDescent="0.2">
      <c r="A21" s="4" t="s">
        <v>2</v>
      </c>
      <c r="B21" s="4">
        <v>4</v>
      </c>
      <c r="C21" s="4" t="str">
        <f t="shared" si="1"/>
        <v>BOL;4</v>
      </c>
      <c r="D21" s="4"/>
      <c r="E21" s="4">
        <v>1350</v>
      </c>
      <c r="H21" s="248"/>
      <c r="I21" s="248"/>
      <c r="J21" s="248"/>
      <c r="K21" s="248"/>
      <c r="L21" s="248"/>
      <c r="M21" s="248"/>
      <c r="N21" s="248"/>
    </row>
    <row r="22" spans="1:14" x14ac:dyDescent="0.2">
      <c r="A22" s="4" t="s">
        <v>8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48"/>
      <c r="I22" s="248"/>
      <c r="J22" s="248"/>
      <c r="K22" s="248"/>
      <c r="L22" s="248"/>
      <c r="M22" s="248"/>
      <c r="N22" s="248"/>
    </row>
    <row r="23" spans="1:14" x14ac:dyDescent="0.2">
      <c r="A23" s="4" t="s">
        <v>8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48"/>
      <c r="I23" s="248"/>
      <c r="J23" s="248"/>
      <c r="K23" s="248"/>
      <c r="L23" s="248"/>
      <c r="M23" s="248"/>
      <c r="N23" s="248"/>
    </row>
    <row r="24" spans="1:14" x14ac:dyDescent="0.2">
      <c r="A24" s="4" t="s">
        <v>8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48" t="s">
        <v>899</v>
      </c>
      <c r="I24" s="248"/>
      <c r="J24" s="248"/>
      <c r="K24" s="248"/>
      <c r="L24" s="248"/>
      <c r="M24" s="248"/>
      <c r="N24" s="248"/>
    </row>
    <row r="25" spans="1:14" x14ac:dyDescent="0.2">
      <c r="A25" s="4" t="s">
        <v>8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48" t="s">
        <v>166</v>
      </c>
      <c r="I25" s="248"/>
      <c r="J25" s="248"/>
      <c r="K25" s="248"/>
      <c r="L25" s="248"/>
      <c r="M25" s="248"/>
      <c r="N25" s="248"/>
    </row>
    <row r="26" spans="1:14" x14ac:dyDescent="0.2">
      <c r="H26" s="248" t="s">
        <v>865</v>
      </c>
      <c r="I26" s="248"/>
      <c r="J26" s="248"/>
      <c r="K26" s="248"/>
      <c r="L26" s="248"/>
      <c r="M26" s="248"/>
      <c r="N26" s="248"/>
    </row>
    <row r="27" spans="1:14" x14ac:dyDescent="0.2">
      <c r="A27" s="6" t="s">
        <v>4</v>
      </c>
      <c r="H27" s="248" t="s">
        <v>866</v>
      </c>
      <c r="I27" s="248"/>
      <c r="J27" s="248"/>
      <c r="K27" s="248"/>
      <c r="L27" s="248"/>
      <c r="M27" s="248"/>
      <c r="N27" s="248"/>
    </row>
    <row r="28" spans="1:14" x14ac:dyDescent="0.2">
      <c r="A28" s="3" t="s">
        <v>27</v>
      </c>
      <c r="B28" s="3" t="s">
        <v>26</v>
      </c>
      <c r="C28" s="3"/>
      <c r="D28" s="3" t="s">
        <v>24</v>
      </c>
      <c r="H28" s="248" t="s">
        <v>880</v>
      </c>
      <c r="I28" s="248"/>
      <c r="J28" s="248"/>
      <c r="K28" s="248"/>
      <c r="L28" s="248"/>
      <c r="M28" s="248"/>
      <c r="N28" s="248"/>
    </row>
    <row r="29" spans="1:14" x14ac:dyDescent="0.2">
      <c r="A29" s="4" t="s">
        <v>28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48"/>
      <c r="I29" s="248"/>
      <c r="J29" s="248"/>
      <c r="K29" s="248"/>
      <c r="L29" s="248"/>
      <c r="M29" s="248"/>
      <c r="N29" s="248"/>
    </row>
    <row r="30" spans="1:14" x14ac:dyDescent="0.2">
      <c r="A30" s="4" t="s">
        <v>2</v>
      </c>
      <c r="B30" s="4">
        <v>1</v>
      </c>
      <c r="C30" s="4" t="str">
        <f t="shared" si="2"/>
        <v>BOL;1</v>
      </c>
      <c r="D30" s="4">
        <v>1000</v>
      </c>
      <c r="H30" s="249" t="s">
        <v>881</v>
      </c>
      <c r="I30" s="248"/>
      <c r="J30" s="248"/>
      <c r="K30" s="248"/>
      <c r="L30" s="248"/>
      <c r="M30" s="248"/>
      <c r="N30" s="248"/>
    </row>
    <row r="31" spans="1:14" x14ac:dyDescent="0.2">
      <c r="A31" s="4" t="s">
        <v>2</v>
      </c>
      <c r="B31" s="4">
        <v>2</v>
      </c>
      <c r="C31" s="4" t="str">
        <f t="shared" si="2"/>
        <v>BOL;2</v>
      </c>
      <c r="D31" s="4">
        <v>2000</v>
      </c>
      <c r="H31" s="248" t="s">
        <v>870</v>
      </c>
      <c r="I31" s="248"/>
      <c r="J31" s="248"/>
      <c r="K31" s="248"/>
      <c r="L31" s="248"/>
      <c r="M31" s="248"/>
      <c r="N31" s="248"/>
    </row>
    <row r="32" spans="1:14" x14ac:dyDescent="0.2">
      <c r="A32" s="4" t="s">
        <v>2</v>
      </c>
      <c r="B32" s="4">
        <v>3</v>
      </c>
      <c r="C32" s="4" t="str">
        <f t="shared" si="2"/>
        <v>BOL;3</v>
      </c>
      <c r="D32" s="4">
        <v>3000</v>
      </c>
      <c r="H32" s="248" t="s">
        <v>871</v>
      </c>
      <c r="I32" s="248"/>
      <c r="J32" s="248"/>
      <c r="K32" s="248"/>
      <c r="L32" s="248"/>
      <c r="M32" s="248"/>
      <c r="N32" s="248"/>
    </row>
    <row r="33" spans="1:14" x14ac:dyDescent="0.2">
      <c r="A33" s="4" t="s">
        <v>2</v>
      </c>
      <c r="B33" s="4">
        <v>4</v>
      </c>
      <c r="C33" s="4" t="str">
        <f t="shared" si="2"/>
        <v>BOL;4</v>
      </c>
      <c r="D33" s="4">
        <v>4000</v>
      </c>
      <c r="H33" s="248" t="s">
        <v>872</v>
      </c>
      <c r="I33" s="248"/>
      <c r="J33" s="248"/>
      <c r="K33" s="248"/>
      <c r="L33" s="248"/>
      <c r="M33" s="248"/>
      <c r="N33" s="248"/>
    </row>
    <row r="34" spans="1:14" x14ac:dyDescent="0.2">
      <c r="A34" s="4" t="s">
        <v>8</v>
      </c>
      <c r="B34" s="4">
        <v>1</v>
      </c>
      <c r="C34" s="4" t="str">
        <f t="shared" si="2"/>
        <v>BBL;1</v>
      </c>
      <c r="D34" s="4">
        <v>850</v>
      </c>
      <c r="H34" s="248" t="s">
        <v>873</v>
      </c>
      <c r="I34" s="248"/>
      <c r="J34" s="248"/>
      <c r="K34" s="248"/>
      <c r="L34" s="248"/>
      <c r="M34" s="248"/>
      <c r="N34" s="248"/>
    </row>
    <row r="35" spans="1:14" x14ac:dyDescent="0.2">
      <c r="A35" s="4" t="s">
        <v>8</v>
      </c>
      <c r="B35" s="4">
        <v>2</v>
      </c>
      <c r="C35" s="4" t="str">
        <f t="shared" si="2"/>
        <v>BBL;2</v>
      </c>
      <c r="D35" s="4">
        <v>850</v>
      </c>
      <c r="H35" s="248" t="s">
        <v>874</v>
      </c>
      <c r="I35" s="248"/>
      <c r="J35" s="248"/>
      <c r="K35" s="248"/>
      <c r="L35" s="248"/>
      <c r="M35" s="248"/>
      <c r="N35" s="248"/>
    </row>
    <row r="36" spans="1:14" x14ac:dyDescent="0.2">
      <c r="A36" s="4" t="s">
        <v>8</v>
      </c>
      <c r="B36" s="4">
        <v>3</v>
      </c>
      <c r="C36" s="4" t="str">
        <f t="shared" si="2"/>
        <v>BBL;3</v>
      </c>
      <c r="D36" s="4">
        <v>850</v>
      </c>
      <c r="H36" s="248" t="s">
        <v>140</v>
      </c>
      <c r="I36" s="248"/>
      <c r="J36" s="248"/>
      <c r="K36" s="248"/>
      <c r="L36" s="248"/>
      <c r="M36" s="248"/>
      <c r="N36" s="248"/>
    </row>
    <row r="37" spans="1:14" x14ac:dyDescent="0.2">
      <c r="A37" s="4" t="s">
        <v>8</v>
      </c>
      <c r="B37" s="4">
        <v>4</v>
      </c>
      <c r="C37" s="4" t="str">
        <f t="shared" si="2"/>
        <v>BBL;4</v>
      </c>
      <c r="D37" s="4">
        <v>850</v>
      </c>
      <c r="H37" s="248" t="s">
        <v>0</v>
      </c>
      <c r="I37" s="248"/>
      <c r="J37" s="248"/>
      <c r="K37" s="248"/>
      <c r="L37" s="248"/>
      <c r="M37" s="248"/>
      <c r="N37" s="248"/>
    </row>
    <row r="38" spans="1:14" x14ac:dyDescent="0.2">
      <c r="H38" s="248" t="s">
        <v>875</v>
      </c>
      <c r="I38" s="248"/>
      <c r="J38" s="248"/>
      <c r="K38" s="248"/>
      <c r="L38" s="248"/>
      <c r="M38" s="248"/>
      <c r="N38" s="248"/>
    </row>
    <row r="39" spans="1:14" x14ac:dyDescent="0.2">
      <c r="H39" s="248" t="s">
        <v>876</v>
      </c>
      <c r="I39" s="248"/>
      <c r="J39" s="248"/>
      <c r="K39" s="248"/>
      <c r="L39" s="248"/>
      <c r="M39" s="248"/>
      <c r="N39" s="248"/>
    </row>
    <row r="40" spans="1:14" x14ac:dyDescent="0.2">
      <c r="H40" s="248" t="s">
        <v>877</v>
      </c>
      <c r="I40" s="248"/>
      <c r="J40" s="248"/>
      <c r="K40" s="248"/>
      <c r="L40" s="248"/>
      <c r="M40" s="248"/>
      <c r="N40" s="248"/>
    </row>
    <row r="41" spans="1:14" x14ac:dyDescent="0.2">
      <c r="H41" s="248" t="s">
        <v>878</v>
      </c>
      <c r="I41" s="248"/>
      <c r="J41" s="248"/>
      <c r="K41" s="248"/>
      <c r="L41" s="248"/>
      <c r="M41" s="248"/>
      <c r="N41" s="248"/>
    </row>
    <row r="42" spans="1:14" x14ac:dyDescent="0.2">
      <c r="H42" s="248" t="s">
        <v>908</v>
      </c>
      <c r="I42" s="248"/>
      <c r="J42" s="248"/>
      <c r="K42" s="248"/>
      <c r="L42" s="248"/>
      <c r="M42" s="248"/>
      <c r="N42" s="248"/>
    </row>
    <row r="43" spans="1:14" x14ac:dyDescent="0.2">
      <c r="H43" s="248" t="s">
        <v>900</v>
      </c>
      <c r="I43" s="248"/>
      <c r="J43" s="248"/>
      <c r="K43" s="248"/>
      <c r="L43" s="248"/>
      <c r="M43" s="248"/>
      <c r="N43" s="248"/>
    </row>
    <row r="44" spans="1:14" x14ac:dyDescent="0.2">
      <c r="H44" s="248" t="s">
        <v>882</v>
      </c>
      <c r="I44" s="248"/>
      <c r="J44" s="248"/>
      <c r="K44" s="248"/>
      <c r="L44" s="248"/>
      <c r="M44" s="248"/>
      <c r="N44" s="248"/>
    </row>
    <row r="45" spans="1:14" x14ac:dyDescent="0.2">
      <c r="H45" s="248"/>
      <c r="I45" s="248"/>
      <c r="J45" s="248"/>
      <c r="K45" s="248"/>
      <c r="L45" s="248"/>
      <c r="M45" s="248"/>
      <c r="N45" s="248"/>
    </row>
    <row r="46" spans="1:14" x14ac:dyDescent="0.2">
      <c r="H46" s="248"/>
      <c r="I46" s="248"/>
      <c r="J46" s="248"/>
      <c r="K46" s="248"/>
      <c r="L46" s="248"/>
      <c r="M46" s="248"/>
      <c r="N46" s="248"/>
    </row>
    <row r="47" spans="1:14" x14ac:dyDescent="0.2">
      <c r="H47" s="248"/>
      <c r="I47" s="248"/>
      <c r="J47" s="248"/>
      <c r="K47" s="248"/>
      <c r="L47" s="248"/>
      <c r="M47" s="248"/>
      <c r="N47" s="248"/>
    </row>
    <row r="48" spans="1:14" x14ac:dyDescent="0.2">
      <c r="H48" s="248"/>
      <c r="I48" s="248"/>
      <c r="J48" s="248"/>
      <c r="K48" s="248"/>
      <c r="L48" s="248"/>
      <c r="M48" s="248"/>
      <c r="N48" s="248"/>
    </row>
    <row r="49" spans="8:14" x14ac:dyDescent="0.2">
      <c r="H49" s="248"/>
      <c r="I49" s="248"/>
      <c r="J49" s="248"/>
      <c r="K49" s="248"/>
      <c r="L49" s="248"/>
      <c r="M49" s="248"/>
      <c r="N49" s="248"/>
    </row>
    <row r="50" spans="8:14" x14ac:dyDescent="0.2">
      <c r="H50" s="248"/>
      <c r="I50" s="248"/>
      <c r="J50" s="248"/>
      <c r="K50" s="248"/>
      <c r="L50" s="248"/>
      <c r="M50" s="248"/>
      <c r="N50" s="248"/>
    </row>
    <row r="51" spans="8:14" x14ac:dyDescent="0.2">
      <c r="H51" s="248"/>
      <c r="I51" s="248"/>
      <c r="J51" s="248"/>
      <c r="K51" s="248"/>
      <c r="L51" s="248"/>
      <c r="M51" s="248"/>
      <c r="N51" s="248"/>
    </row>
    <row r="52" spans="8:14" x14ac:dyDescent="0.2">
      <c r="H52" s="248"/>
      <c r="I52" s="248"/>
      <c r="J52" s="248"/>
      <c r="K52" s="248"/>
      <c r="L52" s="248"/>
      <c r="M52" s="248"/>
      <c r="N52" s="248"/>
    </row>
    <row r="53" spans="8:14" x14ac:dyDescent="0.2">
      <c r="H53" s="248"/>
      <c r="I53" s="248"/>
      <c r="J53" s="248"/>
      <c r="K53" s="248"/>
      <c r="L53" s="248"/>
      <c r="M53" s="248"/>
      <c r="N53" s="248"/>
    </row>
    <row r="54" spans="8:14" x14ac:dyDescent="0.2">
      <c r="H54" s="248"/>
      <c r="I54" s="248"/>
      <c r="J54" s="248"/>
      <c r="K54" s="248"/>
      <c r="L54" s="248"/>
      <c r="M54" s="248"/>
      <c r="N54" s="248"/>
    </row>
    <row r="55" spans="8:14" x14ac:dyDescent="0.2">
      <c r="H55" s="248"/>
      <c r="I55" s="248"/>
      <c r="J55" s="248"/>
      <c r="K55" s="248"/>
      <c r="L55" s="248"/>
      <c r="M55" s="248"/>
      <c r="N55" s="248"/>
    </row>
    <row r="56" spans="8:14" x14ac:dyDescent="0.2">
      <c r="H56" s="248"/>
      <c r="I56" s="248"/>
      <c r="J56" s="248"/>
      <c r="K56" s="248"/>
      <c r="L56" s="248"/>
      <c r="M56" s="248"/>
      <c r="N56" s="248"/>
    </row>
    <row r="57" spans="8:14" x14ac:dyDescent="0.2">
      <c r="H57" s="248"/>
      <c r="I57" s="248"/>
      <c r="J57" s="248"/>
      <c r="K57" s="248"/>
      <c r="L57" s="248"/>
      <c r="M57" s="248"/>
      <c r="N57" s="248"/>
    </row>
    <row r="58" spans="8:14" x14ac:dyDescent="0.2">
      <c r="H58" s="248"/>
      <c r="I58" s="248"/>
      <c r="J58" s="248"/>
      <c r="K58" s="248"/>
      <c r="L58" s="248"/>
      <c r="M58" s="248"/>
      <c r="N58" s="248"/>
    </row>
    <row r="59" spans="8:14" x14ac:dyDescent="0.2">
      <c r="H59" s="248"/>
      <c r="I59" s="248"/>
      <c r="J59" s="248"/>
      <c r="K59" s="248"/>
      <c r="L59" s="248"/>
      <c r="M59" s="248"/>
      <c r="N59" s="248"/>
    </row>
    <row r="60" spans="8:14" x14ac:dyDescent="0.2">
      <c r="H60" s="248"/>
      <c r="I60" s="248"/>
      <c r="J60" s="248"/>
      <c r="K60" s="248"/>
      <c r="L60" s="248"/>
      <c r="M60" s="248"/>
      <c r="N60" s="248"/>
    </row>
    <row r="61" spans="8:14" x14ac:dyDescent="0.2">
      <c r="H61" s="248"/>
      <c r="I61" s="248"/>
      <c r="J61" s="248"/>
      <c r="K61" s="248"/>
      <c r="L61" s="248"/>
      <c r="M61" s="248"/>
      <c r="N61" s="248"/>
    </row>
    <row r="62" spans="8:14" x14ac:dyDescent="0.2">
      <c r="H62" s="248"/>
      <c r="I62" s="248"/>
      <c r="J62" s="248"/>
      <c r="K62" s="248"/>
      <c r="L62" s="248"/>
      <c r="M62" s="248"/>
      <c r="N62" s="248"/>
    </row>
    <row r="63" spans="8:14" x14ac:dyDescent="0.2">
      <c r="H63" s="248"/>
      <c r="I63" s="248"/>
      <c r="J63" s="248"/>
      <c r="K63" s="248"/>
      <c r="L63" s="248"/>
      <c r="M63" s="248"/>
      <c r="N63" s="248"/>
    </row>
    <row r="64" spans="8:14" x14ac:dyDescent="0.2">
      <c r="H64" s="248"/>
      <c r="I64" s="248"/>
      <c r="J64" s="248"/>
      <c r="K64" s="248"/>
      <c r="L64" s="248"/>
      <c r="M64" s="248"/>
      <c r="N64" s="248"/>
    </row>
    <row r="65" spans="8:14" x14ac:dyDescent="0.2">
      <c r="H65" s="248"/>
      <c r="I65" s="248"/>
      <c r="J65" s="248"/>
      <c r="K65" s="248"/>
      <c r="L65" s="248"/>
      <c r="M65" s="248"/>
      <c r="N65" s="248"/>
    </row>
    <row r="66" spans="8:14" x14ac:dyDescent="0.2">
      <c r="H66" s="248"/>
      <c r="I66" s="248"/>
      <c r="J66" s="248"/>
      <c r="K66" s="248"/>
      <c r="L66" s="248"/>
      <c r="M66" s="248"/>
      <c r="N66" s="248"/>
    </row>
    <row r="67" spans="8:14" x14ac:dyDescent="0.2">
      <c r="H67" s="248"/>
      <c r="I67" s="248"/>
      <c r="J67" s="248"/>
      <c r="K67" s="248"/>
      <c r="L67" s="248"/>
      <c r="M67" s="248"/>
      <c r="N67" s="248"/>
    </row>
    <row r="68" spans="8:14" x14ac:dyDescent="0.2">
      <c r="H68" s="248"/>
      <c r="I68" s="248"/>
      <c r="J68" s="248"/>
      <c r="K68" s="248"/>
      <c r="L68" s="248"/>
      <c r="M68" s="248"/>
      <c r="N68" s="248"/>
    </row>
    <row r="69" spans="8:14" x14ac:dyDescent="0.2">
      <c r="H69" s="248"/>
      <c r="I69" s="248"/>
      <c r="J69" s="248"/>
      <c r="K69" s="248"/>
      <c r="L69" s="248"/>
      <c r="M69" s="248"/>
      <c r="N69" s="248"/>
    </row>
    <row r="70" spans="8:14" x14ac:dyDescent="0.2">
      <c r="H70" s="248"/>
      <c r="I70" s="248"/>
      <c r="J70" s="248"/>
      <c r="K70" s="248"/>
      <c r="L70" s="248"/>
      <c r="M70" s="248"/>
      <c r="N70" s="248"/>
    </row>
    <row r="71" spans="8:14" x14ac:dyDescent="0.2">
      <c r="H71" s="248"/>
      <c r="I71" s="248"/>
      <c r="J71" s="248"/>
      <c r="K71" s="248"/>
      <c r="L71" s="248"/>
      <c r="M71" s="248"/>
      <c r="N71" s="248"/>
    </row>
    <row r="72" spans="8:14" x14ac:dyDescent="0.2">
      <c r="H72" s="248"/>
      <c r="I72" s="248"/>
      <c r="J72" s="248"/>
      <c r="K72" s="248"/>
      <c r="L72" s="248"/>
      <c r="M72" s="248"/>
      <c r="N72" s="248"/>
    </row>
    <row r="73" spans="8:14" x14ac:dyDescent="0.2">
      <c r="H73" s="248"/>
      <c r="I73" s="248"/>
      <c r="J73" s="248"/>
      <c r="K73" s="248"/>
      <c r="L73" s="248"/>
      <c r="M73" s="248"/>
      <c r="N73" s="248"/>
    </row>
    <row r="74" spans="8:14" x14ac:dyDescent="0.2">
      <c r="H74" s="248"/>
      <c r="I74" s="248"/>
      <c r="J74" s="248"/>
      <c r="K74" s="248"/>
      <c r="L74" s="248"/>
      <c r="M74" s="248"/>
      <c r="N74" s="248"/>
    </row>
    <row r="75" spans="8:14" x14ac:dyDescent="0.2">
      <c r="H75" s="248"/>
      <c r="I75" s="248"/>
      <c r="J75" s="248"/>
      <c r="K75" s="248"/>
      <c r="L75" s="248"/>
      <c r="M75" s="248"/>
      <c r="N75" s="248"/>
    </row>
    <row r="76" spans="8:14" x14ac:dyDescent="0.2">
      <c r="H76" s="248"/>
      <c r="I76" s="248"/>
      <c r="J76" s="248"/>
      <c r="K76" s="248"/>
      <c r="L76" s="248"/>
      <c r="M76" s="248"/>
      <c r="N76" s="248"/>
    </row>
    <row r="77" spans="8:14" x14ac:dyDescent="0.2">
      <c r="H77" s="248"/>
      <c r="I77" s="248"/>
      <c r="J77" s="248"/>
      <c r="K77" s="248"/>
      <c r="L77" s="248"/>
      <c r="M77" s="248"/>
      <c r="N77" s="248"/>
    </row>
    <row r="78" spans="8:14" x14ac:dyDescent="0.2">
      <c r="H78" s="248"/>
      <c r="I78" s="248"/>
      <c r="J78" s="248"/>
      <c r="K78" s="248"/>
      <c r="L78" s="248"/>
      <c r="M78" s="248"/>
      <c r="N78" s="248"/>
    </row>
    <row r="79" spans="8:14" x14ac:dyDescent="0.2">
      <c r="H79" s="248"/>
      <c r="I79" s="248"/>
      <c r="J79" s="248"/>
      <c r="K79" s="248"/>
      <c r="L79" s="248"/>
      <c r="M79" s="248"/>
      <c r="N79" s="248"/>
    </row>
    <row r="80" spans="8:14" x14ac:dyDescent="0.2">
      <c r="H80" s="248"/>
      <c r="I80" s="248"/>
      <c r="J80" s="248"/>
      <c r="K80" s="248"/>
      <c r="L80" s="248"/>
      <c r="M80" s="248"/>
      <c r="N80" s="248"/>
    </row>
    <row r="81" spans="8:14" x14ac:dyDescent="0.2">
      <c r="H81" s="248"/>
      <c r="I81" s="248"/>
      <c r="J81" s="248"/>
      <c r="K81" s="248"/>
      <c r="L81" s="248"/>
      <c r="M81" s="248"/>
      <c r="N81" s="248"/>
    </row>
    <row r="82" spans="8:14" x14ac:dyDescent="0.2">
      <c r="H82" s="248"/>
      <c r="I82" s="248"/>
      <c r="J82" s="248"/>
      <c r="K82" s="248"/>
      <c r="L82" s="248"/>
      <c r="M82" s="248"/>
      <c r="N82" s="248"/>
    </row>
    <row r="83" spans="8:14" x14ac:dyDescent="0.2">
      <c r="H83" s="248"/>
      <c r="I83" s="248"/>
      <c r="J83" s="248"/>
      <c r="K83" s="248"/>
      <c r="L83" s="248"/>
      <c r="M83" s="248"/>
      <c r="N83" s="248"/>
    </row>
    <row r="84" spans="8:14" x14ac:dyDescent="0.2">
      <c r="H84" s="248"/>
      <c r="I84" s="248"/>
      <c r="J84" s="248"/>
      <c r="K84" s="248"/>
      <c r="L84" s="248"/>
      <c r="M84" s="248"/>
      <c r="N84" s="248"/>
    </row>
    <row r="85" spans="8:14" x14ac:dyDescent="0.2">
      <c r="H85" s="248"/>
      <c r="I85" s="248"/>
      <c r="J85" s="248"/>
      <c r="K85" s="248"/>
      <c r="L85" s="248"/>
      <c r="M85" s="248"/>
      <c r="N85" s="248"/>
    </row>
    <row r="86" spans="8:14" x14ac:dyDescent="0.2">
      <c r="H86" s="248"/>
      <c r="I86" s="248"/>
      <c r="J86" s="248"/>
      <c r="K86" s="248"/>
      <c r="L86" s="248"/>
      <c r="M86" s="248"/>
      <c r="N86" s="248"/>
    </row>
    <row r="87" spans="8:14" x14ac:dyDescent="0.2">
      <c r="H87" s="248"/>
      <c r="I87" s="248"/>
      <c r="J87" s="248"/>
      <c r="K87" s="248"/>
      <c r="L87" s="248"/>
      <c r="M87" s="248"/>
      <c r="N87" s="248"/>
    </row>
    <row r="88" spans="8:14" x14ac:dyDescent="0.2">
      <c r="H88" s="248"/>
      <c r="I88" s="248"/>
      <c r="J88" s="248"/>
      <c r="K88" s="248"/>
      <c r="L88" s="248"/>
      <c r="M88" s="248"/>
      <c r="N88" s="248"/>
    </row>
    <row r="89" spans="8:14" x14ac:dyDescent="0.2">
      <c r="H89" s="248"/>
      <c r="I89" s="248"/>
      <c r="J89" s="248"/>
      <c r="K89" s="248"/>
      <c r="L89" s="248"/>
      <c r="M89" s="248"/>
      <c r="N89" s="248"/>
    </row>
    <row r="90" spans="8:14" x14ac:dyDescent="0.2">
      <c r="H90" s="248"/>
      <c r="I90" s="248"/>
      <c r="J90" s="248"/>
      <c r="K90" s="248"/>
      <c r="L90" s="248"/>
      <c r="M90" s="248"/>
      <c r="N90" s="248"/>
    </row>
    <row r="91" spans="8:14" x14ac:dyDescent="0.2">
      <c r="H91" s="248"/>
      <c r="I91" s="248"/>
      <c r="J91" s="248"/>
      <c r="K91" s="248"/>
      <c r="L91" s="248"/>
      <c r="M91" s="248"/>
      <c r="N91" s="248"/>
    </row>
    <row r="92" spans="8:14" x14ac:dyDescent="0.2">
      <c r="H92" s="248"/>
      <c r="I92" s="248"/>
      <c r="J92" s="248"/>
      <c r="K92" s="248"/>
      <c r="L92" s="248"/>
      <c r="M92" s="248"/>
      <c r="N92" s="248"/>
    </row>
    <row r="93" spans="8:14" x14ac:dyDescent="0.2">
      <c r="H93" s="248"/>
      <c r="I93" s="248"/>
      <c r="J93" s="248"/>
      <c r="K93" s="248"/>
      <c r="L93" s="248"/>
      <c r="M93" s="248"/>
      <c r="N93" s="248"/>
    </row>
    <row r="94" spans="8:14" x14ac:dyDescent="0.2">
      <c r="H94" s="248"/>
      <c r="I94" s="248"/>
      <c r="J94" s="248"/>
      <c r="K94" s="248"/>
      <c r="L94" s="248"/>
      <c r="M94" s="248"/>
      <c r="N94" s="248"/>
    </row>
    <row r="95" spans="8:14" x14ac:dyDescent="0.2">
      <c r="H95" s="248"/>
      <c r="I95" s="248"/>
      <c r="J95" s="248"/>
      <c r="K95" s="248"/>
      <c r="L95" s="248"/>
      <c r="M95" s="248"/>
      <c r="N95" s="248"/>
    </row>
    <row r="96" spans="8:14" x14ac:dyDescent="0.2">
      <c r="H96" s="248"/>
      <c r="I96" s="248"/>
      <c r="J96" s="248"/>
      <c r="K96" s="248"/>
      <c r="L96" s="248"/>
      <c r="M96" s="248"/>
      <c r="N96" s="248"/>
    </row>
    <row r="97" spans="8:14" x14ac:dyDescent="0.2">
      <c r="H97" s="248"/>
      <c r="I97" s="248"/>
      <c r="J97" s="248"/>
      <c r="K97" s="248"/>
      <c r="L97" s="248"/>
      <c r="M97" s="248"/>
      <c r="N97" s="248"/>
    </row>
    <row r="98" spans="8:14" x14ac:dyDescent="0.2">
      <c r="H98" s="248"/>
      <c r="I98" s="248"/>
      <c r="J98" s="248"/>
      <c r="K98" s="248"/>
      <c r="L98" s="248"/>
      <c r="M98" s="248"/>
      <c r="N98" s="248"/>
    </row>
    <row r="99" spans="8:14" x14ac:dyDescent="0.2">
      <c r="H99" s="248"/>
      <c r="I99" s="248"/>
      <c r="J99" s="248"/>
      <c r="K99" s="248"/>
      <c r="L99" s="248"/>
      <c r="M99" s="248"/>
      <c r="N99" s="248"/>
    </row>
    <row r="100" spans="8:14" x14ac:dyDescent="0.2">
      <c r="H100" s="248"/>
      <c r="I100" s="248"/>
      <c r="J100" s="248"/>
      <c r="K100" s="248"/>
      <c r="L100" s="248"/>
      <c r="M100" s="248"/>
      <c r="N100" s="248"/>
    </row>
    <row r="101" spans="8:14" x14ac:dyDescent="0.2">
      <c r="H101" s="248"/>
      <c r="I101" s="248"/>
      <c r="J101" s="248"/>
      <c r="K101" s="248"/>
      <c r="L101" s="248"/>
      <c r="M101" s="248"/>
      <c r="N101" s="248"/>
    </row>
    <row r="102" spans="8:14" x14ac:dyDescent="0.2">
      <c r="H102" s="248"/>
      <c r="I102" s="248"/>
      <c r="J102" s="248"/>
      <c r="K102" s="248"/>
      <c r="L102" s="248"/>
      <c r="M102" s="248"/>
      <c r="N102" s="248"/>
    </row>
    <row r="103" spans="8:14" x14ac:dyDescent="0.2">
      <c r="H103" s="248"/>
      <c r="I103" s="248"/>
      <c r="J103" s="248"/>
      <c r="K103" s="248"/>
      <c r="L103" s="248"/>
      <c r="M103" s="248"/>
      <c r="N103" s="248"/>
    </row>
    <row r="104" spans="8:14" x14ac:dyDescent="0.2">
      <c r="H104" s="248"/>
      <c r="I104" s="248"/>
      <c r="J104" s="248"/>
      <c r="K104" s="248"/>
      <c r="L104" s="248"/>
      <c r="M104" s="248"/>
      <c r="N104" s="248"/>
    </row>
    <row r="105" spans="8:14" x14ac:dyDescent="0.2">
      <c r="H105" s="248"/>
      <c r="I105" s="248"/>
      <c r="J105" s="248"/>
      <c r="K105" s="248"/>
      <c r="L105" s="248"/>
      <c r="M105" s="248"/>
      <c r="N105" s="248"/>
    </row>
    <row r="106" spans="8:14" x14ac:dyDescent="0.2">
      <c r="H106" s="248"/>
      <c r="I106" s="248"/>
      <c r="J106" s="248"/>
      <c r="K106" s="248"/>
      <c r="L106" s="248"/>
      <c r="M106" s="248"/>
      <c r="N106" s="248"/>
    </row>
    <row r="107" spans="8:14" x14ac:dyDescent="0.2">
      <c r="H107" s="248"/>
      <c r="I107" s="248"/>
      <c r="J107" s="248"/>
      <c r="K107" s="248"/>
      <c r="L107" s="248"/>
      <c r="M107" s="248"/>
      <c r="N107" s="248"/>
    </row>
    <row r="108" spans="8:14" x14ac:dyDescent="0.2">
      <c r="H108" s="248"/>
      <c r="I108" s="248"/>
      <c r="J108" s="248"/>
      <c r="K108" s="248"/>
      <c r="L108" s="248"/>
      <c r="M108" s="248"/>
      <c r="N108" s="248"/>
    </row>
    <row r="109" spans="8:14" x14ac:dyDescent="0.2">
      <c r="H109" s="248"/>
      <c r="I109" s="248"/>
      <c r="J109" s="248"/>
      <c r="K109" s="248"/>
      <c r="L109" s="248"/>
      <c r="M109" s="248"/>
      <c r="N109" s="248"/>
    </row>
    <row r="110" spans="8:14" x14ac:dyDescent="0.2">
      <c r="H110" s="248"/>
      <c r="I110" s="248"/>
      <c r="J110" s="248"/>
      <c r="K110" s="248"/>
      <c r="L110" s="248"/>
      <c r="M110" s="248"/>
      <c r="N110" s="248"/>
    </row>
    <row r="111" spans="8:14" x14ac:dyDescent="0.2">
      <c r="H111" s="248"/>
      <c r="I111" s="248"/>
      <c r="J111" s="248"/>
      <c r="K111" s="248"/>
      <c r="L111" s="248"/>
      <c r="M111" s="248"/>
      <c r="N111" s="248"/>
    </row>
    <row r="112" spans="8:14" x14ac:dyDescent="0.2">
      <c r="H112" s="248"/>
      <c r="I112" s="248"/>
      <c r="J112" s="248"/>
      <c r="K112" s="248"/>
      <c r="L112" s="248"/>
      <c r="M112" s="248"/>
      <c r="N112" s="248"/>
    </row>
    <row r="113" spans="8:14" x14ac:dyDescent="0.2">
      <c r="H113" s="248"/>
      <c r="I113" s="248"/>
      <c r="J113" s="248"/>
      <c r="K113" s="248"/>
      <c r="L113" s="248"/>
      <c r="M113" s="248"/>
      <c r="N113" s="248"/>
    </row>
    <row r="114" spans="8:14" x14ac:dyDescent="0.2">
      <c r="H114" s="248"/>
      <c r="I114" s="248"/>
      <c r="J114" s="248"/>
      <c r="K114" s="248"/>
      <c r="L114" s="248"/>
      <c r="M114" s="248"/>
      <c r="N114" s="248"/>
    </row>
    <row r="115" spans="8:14" x14ac:dyDescent="0.2">
      <c r="H115" s="248"/>
      <c r="I115" s="248"/>
      <c r="J115" s="248"/>
      <c r="K115" s="248"/>
      <c r="L115" s="248"/>
      <c r="M115" s="248"/>
      <c r="N115" s="248"/>
    </row>
    <row r="116" spans="8:14" x14ac:dyDescent="0.2">
      <c r="H116" s="248"/>
      <c r="I116" s="248"/>
      <c r="J116" s="248"/>
      <c r="K116" s="248"/>
      <c r="L116" s="248"/>
      <c r="M116" s="248"/>
      <c r="N116" s="248"/>
    </row>
    <row r="117" spans="8:14" x14ac:dyDescent="0.2">
      <c r="H117" s="248"/>
      <c r="I117" s="248"/>
      <c r="J117" s="248"/>
      <c r="K117" s="248"/>
      <c r="L117" s="248"/>
      <c r="M117" s="248"/>
      <c r="N117" s="248"/>
    </row>
    <row r="118" spans="8:14" x14ac:dyDescent="0.2">
      <c r="H118" s="248"/>
      <c r="I118" s="248"/>
      <c r="J118" s="248"/>
      <c r="K118" s="248"/>
      <c r="L118" s="248"/>
      <c r="M118" s="248"/>
      <c r="N118" s="248"/>
    </row>
    <row r="119" spans="8:14" x14ac:dyDescent="0.2">
      <c r="H119" s="248"/>
      <c r="I119" s="248"/>
      <c r="J119" s="248"/>
      <c r="K119" s="248"/>
      <c r="L119" s="248"/>
      <c r="M119" s="248"/>
      <c r="N119" s="248"/>
    </row>
    <row r="120" spans="8:14" x14ac:dyDescent="0.2">
      <c r="H120" s="248"/>
      <c r="I120" s="248"/>
      <c r="J120" s="248"/>
      <c r="K120" s="248"/>
      <c r="L120" s="248"/>
      <c r="M120" s="248"/>
      <c r="N120" s="248"/>
    </row>
    <row r="121" spans="8:14" x14ac:dyDescent="0.2">
      <c r="H121" s="248"/>
      <c r="I121" s="248"/>
      <c r="J121" s="248"/>
      <c r="K121" s="248"/>
      <c r="L121" s="248"/>
      <c r="M121" s="248"/>
      <c r="N121" s="248"/>
    </row>
    <row r="122" spans="8:14" x14ac:dyDescent="0.2">
      <c r="H122" s="248"/>
      <c r="I122" s="248"/>
      <c r="J122" s="248"/>
      <c r="K122" s="248"/>
      <c r="L122" s="248"/>
      <c r="M122" s="248"/>
      <c r="N122" s="248"/>
    </row>
    <row r="123" spans="8:14" x14ac:dyDescent="0.2">
      <c r="H123" s="248"/>
      <c r="I123" s="248"/>
      <c r="J123" s="248"/>
      <c r="K123" s="248"/>
      <c r="L123" s="248"/>
      <c r="M123" s="248"/>
      <c r="N123" s="248"/>
    </row>
    <row r="124" spans="8:14" x14ac:dyDescent="0.2">
      <c r="H124" s="248"/>
      <c r="I124" s="248"/>
      <c r="J124" s="248"/>
      <c r="K124" s="248"/>
      <c r="L124" s="248"/>
      <c r="M124" s="248"/>
      <c r="N124" s="248"/>
    </row>
    <row r="125" spans="8:14" x14ac:dyDescent="0.2">
      <c r="H125" s="248"/>
      <c r="I125" s="248"/>
      <c r="J125" s="248"/>
      <c r="K125" s="248"/>
      <c r="L125" s="248"/>
      <c r="M125" s="248"/>
      <c r="N125" s="248"/>
    </row>
    <row r="126" spans="8:14" x14ac:dyDescent="0.2">
      <c r="H126" s="248"/>
      <c r="I126" s="248"/>
      <c r="J126" s="248"/>
      <c r="K126" s="248"/>
      <c r="L126" s="248"/>
      <c r="M126" s="248"/>
      <c r="N126" s="248"/>
    </row>
    <row r="127" spans="8:14" x14ac:dyDescent="0.2">
      <c r="H127" s="248"/>
      <c r="I127" s="248"/>
      <c r="J127" s="248"/>
      <c r="K127" s="248"/>
      <c r="L127" s="248"/>
      <c r="M127" s="248"/>
      <c r="N127" s="248"/>
    </row>
    <row r="128" spans="8:14" x14ac:dyDescent="0.2">
      <c r="H128" s="248"/>
      <c r="I128" s="248"/>
      <c r="J128" s="248"/>
      <c r="K128" s="248"/>
      <c r="L128" s="248"/>
      <c r="M128" s="248"/>
      <c r="N128" s="248"/>
    </row>
    <row r="129" spans="8:14" x14ac:dyDescent="0.2">
      <c r="H129" s="248"/>
      <c r="I129" s="248"/>
      <c r="J129" s="248"/>
      <c r="K129" s="248"/>
      <c r="L129" s="248"/>
      <c r="M129" s="248"/>
      <c r="N129" s="248"/>
    </row>
    <row r="130" spans="8:14" x14ac:dyDescent="0.2">
      <c r="H130" s="248"/>
      <c r="I130" s="248"/>
      <c r="J130" s="248"/>
      <c r="K130" s="248"/>
      <c r="L130" s="248"/>
      <c r="M130" s="248"/>
      <c r="N130" s="248"/>
    </row>
    <row r="131" spans="8:14" x14ac:dyDescent="0.2">
      <c r="H131" s="248"/>
      <c r="I131" s="248"/>
      <c r="J131" s="248"/>
      <c r="K131" s="248"/>
      <c r="L131" s="248"/>
      <c r="M131" s="248"/>
      <c r="N131" s="248"/>
    </row>
    <row r="132" spans="8:14" x14ac:dyDescent="0.2">
      <c r="H132" s="248"/>
      <c r="I132" s="248"/>
      <c r="J132" s="248"/>
      <c r="K132" s="248"/>
      <c r="L132" s="248"/>
      <c r="M132" s="248"/>
      <c r="N132" s="248"/>
    </row>
    <row r="133" spans="8:14" x14ac:dyDescent="0.2">
      <c r="H133" s="248"/>
      <c r="I133" s="248"/>
      <c r="J133" s="248"/>
      <c r="K133" s="248"/>
      <c r="L133" s="248"/>
      <c r="M133" s="248"/>
      <c r="N133" s="248"/>
    </row>
    <row r="134" spans="8:14" x14ac:dyDescent="0.2">
      <c r="H134" s="248"/>
      <c r="I134" s="248"/>
      <c r="J134" s="248"/>
      <c r="K134" s="248"/>
      <c r="L134" s="248"/>
      <c r="M134" s="248"/>
      <c r="N134" s="248"/>
    </row>
    <row r="135" spans="8:14" x14ac:dyDescent="0.2">
      <c r="H135" s="248"/>
      <c r="I135" s="248"/>
      <c r="J135" s="248"/>
      <c r="K135" s="248"/>
      <c r="L135" s="248"/>
      <c r="M135" s="248"/>
      <c r="N135" s="248"/>
    </row>
    <row r="136" spans="8:14" x14ac:dyDescent="0.2">
      <c r="H136" s="248"/>
      <c r="I136" s="248"/>
      <c r="J136" s="248"/>
      <c r="K136" s="248"/>
      <c r="L136" s="248"/>
      <c r="M136" s="248"/>
      <c r="N136" s="248"/>
    </row>
    <row r="137" spans="8:14" x14ac:dyDescent="0.2">
      <c r="H137" s="248"/>
      <c r="I137" s="248"/>
      <c r="J137" s="248"/>
      <c r="K137" s="248"/>
      <c r="L137" s="248"/>
      <c r="M137" s="248"/>
      <c r="N137" s="248"/>
    </row>
    <row r="138" spans="8:14" x14ac:dyDescent="0.2">
      <c r="H138" s="248"/>
      <c r="I138" s="248"/>
      <c r="J138" s="248"/>
      <c r="K138" s="248"/>
      <c r="L138" s="248"/>
      <c r="M138" s="248"/>
      <c r="N138" s="248"/>
    </row>
    <row r="139" spans="8:14" x14ac:dyDescent="0.2">
      <c r="H139" s="248"/>
      <c r="I139" s="248"/>
      <c r="J139" s="248"/>
      <c r="K139" s="248"/>
      <c r="L139" s="248"/>
      <c r="M139" s="248"/>
      <c r="N139" s="248"/>
    </row>
    <row r="140" spans="8:14" x14ac:dyDescent="0.2">
      <c r="H140" s="248"/>
      <c r="I140" s="248"/>
      <c r="J140" s="248"/>
      <c r="K140" s="248"/>
      <c r="L140" s="248"/>
      <c r="M140" s="248"/>
      <c r="N140" s="248"/>
    </row>
    <row r="141" spans="8:14" x14ac:dyDescent="0.2">
      <c r="H141" s="248"/>
      <c r="I141" s="248"/>
      <c r="J141" s="248"/>
      <c r="K141" s="248"/>
      <c r="L141" s="248"/>
      <c r="M141" s="248"/>
      <c r="N141" s="248"/>
    </row>
    <row r="142" spans="8:14" x14ac:dyDescent="0.2">
      <c r="H142" s="248"/>
      <c r="I142" s="248"/>
      <c r="J142" s="248"/>
      <c r="K142" s="248"/>
      <c r="L142" s="248"/>
      <c r="M142" s="248"/>
      <c r="N142" s="248"/>
    </row>
    <row r="143" spans="8:14" x14ac:dyDescent="0.2">
      <c r="H143" s="248"/>
      <c r="I143" s="248"/>
      <c r="J143" s="248"/>
      <c r="K143" s="248"/>
      <c r="L143" s="248"/>
      <c r="M143" s="248"/>
      <c r="N143" s="248"/>
    </row>
    <row r="144" spans="8:14" x14ac:dyDescent="0.2">
      <c r="H144" s="248"/>
      <c r="I144" s="248"/>
      <c r="J144" s="248"/>
      <c r="K144" s="248"/>
      <c r="L144" s="248"/>
      <c r="M144" s="248"/>
      <c r="N144" s="248"/>
    </row>
    <row r="145" spans="8:14" x14ac:dyDescent="0.2">
      <c r="H145" s="248"/>
      <c r="I145" s="248"/>
      <c r="J145" s="248"/>
      <c r="K145" s="248"/>
      <c r="L145" s="248"/>
      <c r="M145" s="248"/>
      <c r="N145" s="248"/>
    </row>
    <row r="146" spans="8:14" x14ac:dyDescent="0.2">
      <c r="H146" s="248"/>
      <c r="I146" s="248"/>
      <c r="J146" s="248"/>
      <c r="K146" s="248"/>
      <c r="L146" s="248"/>
      <c r="M146" s="248"/>
      <c r="N146" s="248"/>
    </row>
    <row r="147" spans="8:14" x14ac:dyDescent="0.2">
      <c r="H147" s="248"/>
      <c r="I147" s="248"/>
      <c r="J147" s="248"/>
      <c r="K147" s="248"/>
      <c r="L147" s="248"/>
      <c r="M147" s="248"/>
      <c r="N147" s="248"/>
    </row>
    <row r="148" spans="8:14" x14ac:dyDescent="0.2">
      <c r="H148" s="248"/>
      <c r="I148" s="248"/>
      <c r="J148" s="248"/>
      <c r="K148" s="248"/>
      <c r="L148" s="248"/>
      <c r="M148" s="248"/>
      <c r="N148" s="248"/>
    </row>
    <row r="149" spans="8:14" x14ac:dyDescent="0.2">
      <c r="H149" s="248"/>
      <c r="I149" s="248"/>
      <c r="J149" s="248"/>
      <c r="K149" s="248"/>
      <c r="L149" s="248"/>
      <c r="M149" s="248"/>
      <c r="N149" s="248"/>
    </row>
    <row r="150" spans="8:14" x14ac:dyDescent="0.2">
      <c r="H150" s="248"/>
      <c r="I150" s="248"/>
      <c r="J150" s="248"/>
      <c r="K150" s="248"/>
      <c r="L150" s="248"/>
      <c r="M150" s="248"/>
      <c r="N150" s="248"/>
    </row>
    <row r="151" spans="8:14" x14ac:dyDescent="0.2">
      <c r="H151" s="248"/>
      <c r="I151" s="248"/>
      <c r="J151" s="248"/>
      <c r="K151" s="248"/>
      <c r="L151" s="248"/>
      <c r="M151" s="248"/>
      <c r="N151" s="248"/>
    </row>
    <row r="152" spans="8:14" x14ac:dyDescent="0.2">
      <c r="H152" s="248"/>
      <c r="I152" s="248"/>
      <c r="J152" s="248"/>
      <c r="K152" s="248"/>
      <c r="L152" s="248"/>
      <c r="M152" s="248"/>
      <c r="N152" s="248"/>
    </row>
    <row r="153" spans="8:14" x14ac:dyDescent="0.2">
      <c r="H153" s="248"/>
      <c r="I153" s="248"/>
      <c r="J153" s="248"/>
      <c r="K153" s="248"/>
      <c r="L153" s="248"/>
      <c r="M153" s="248"/>
      <c r="N153" s="248"/>
    </row>
    <row r="154" spans="8:14" x14ac:dyDescent="0.2">
      <c r="H154" s="248"/>
      <c r="I154" s="248"/>
      <c r="J154" s="248"/>
      <c r="K154" s="248"/>
      <c r="L154" s="248"/>
      <c r="M154" s="248"/>
      <c r="N154" s="248"/>
    </row>
    <row r="155" spans="8:14" x14ac:dyDescent="0.2">
      <c r="H155" s="248"/>
      <c r="I155" s="248"/>
      <c r="J155" s="248"/>
      <c r="K155" s="248"/>
      <c r="L155" s="248"/>
      <c r="M155" s="248"/>
      <c r="N155" s="248"/>
    </row>
    <row r="156" spans="8:14" x14ac:dyDescent="0.2">
      <c r="H156" s="248"/>
      <c r="I156" s="248"/>
      <c r="J156" s="248"/>
      <c r="K156" s="248"/>
      <c r="L156" s="248"/>
      <c r="M156" s="248"/>
      <c r="N156" s="248"/>
    </row>
    <row r="157" spans="8:14" x14ac:dyDescent="0.2">
      <c r="H157" s="248"/>
      <c r="I157" s="248"/>
      <c r="J157" s="248"/>
      <c r="K157" s="248"/>
      <c r="L157" s="248"/>
      <c r="M157" s="248"/>
      <c r="N157" s="248"/>
    </row>
    <row r="158" spans="8:14" x14ac:dyDescent="0.2">
      <c r="H158" s="248"/>
      <c r="I158" s="248"/>
      <c r="J158" s="248"/>
      <c r="K158" s="248"/>
      <c r="L158" s="248"/>
      <c r="M158" s="248"/>
      <c r="N158" s="248"/>
    </row>
    <row r="159" spans="8:14" x14ac:dyDescent="0.2">
      <c r="H159" s="248"/>
      <c r="I159" s="248"/>
      <c r="J159" s="248"/>
      <c r="K159" s="248"/>
      <c r="L159" s="248"/>
      <c r="M159" s="248"/>
      <c r="N159" s="248"/>
    </row>
    <row r="160" spans="8:14" x14ac:dyDescent="0.2">
      <c r="H160" s="248"/>
      <c r="I160" s="248"/>
      <c r="J160" s="248"/>
      <c r="K160" s="248"/>
      <c r="L160" s="248"/>
      <c r="M160" s="248"/>
      <c r="N160" s="248"/>
    </row>
    <row r="161" spans="8:14" x14ac:dyDescent="0.2">
      <c r="H161" s="248"/>
      <c r="I161" s="248"/>
      <c r="J161" s="248"/>
      <c r="K161" s="248"/>
      <c r="L161" s="248"/>
      <c r="M161" s="248"/>
      <c r="N161" s="248"/>
    </row>
    <row r="162" spans="8:14" x14ac:dyDescent="0.2">
      <c r="H162" s="248"/>
      <c r="I162" s="248"/>
      <c r="J162" s="248"/>
      <c r="K162" s="248"/>
      <c r="L162" s="248"/>
      <c r="M162" s="248"/>
      <c r="N162" s="248"/>
    </row>
    <row r="163" spans="8:14" x14ac:dyDescent="0.2">
      <c r="H163" s="248"/>
      <c r="I163" s="248"/>
      <c r="J163" s="248"/>
      <c r="K163" s="248"/>
      <c r="L163" s="248"/>
      <c r="M163" s="248"/>
      <c r="N163" s="248"/>
    </row>
    <row r="164" spans="8:14" x14ac:dyDescent="0.2">
      <c r="H164" s="248"/>
      <c r="I164" s="248"/>
      <c r="J164" s="248"/>
      <c r="K164" s="248"/>
      <c r="L164" s="248"/>
      <c r="M164" s="248"/>
      <c r="N164" s="248"/>
    </row>
    <row r="165" spans="8:14" x14ac:dyDescent="0.2">
      <c r="H165" s="248"/>
      <c r="I165" s="248"/>
      <c r="J165" s="248"/>
      <c r="K165" s="248"/>
      <c r="L165" s="248"/>
      <c r="M165" s="248"/>
      <c r="N165" s="248"/>
    </row>
    <row r="166" spans="8:14" x14ac:dyDescent="0.2">
      <c r="H166" s="248"/>
      <c r="I166" s="248"/>
      <c r="J166" s="248"/>
      <c r="K166" s="248"/>
      <c r="L166" s="248"/>
      <c r="M166" s="248"/>
      <c r="N166" s="248"/>
    </row>
    <row r="167" spans="8:14" x14ac:dyDescent="0.2">
      <c r="H167" s="248"/>
      <c r="I167" s="248"/>
      <c r="J167" s="248"/>
      <c r="K167" s="248"/>
      <c r="L167" s="248"/>
      <c r="M167" s="248"/>
      <c r="N167" s="248"/>
    </row>
    <row r="168" spans="8:14" x14ac:dyDescent="0.2">
      <c r="H168" s="248"/>
      <c r="I168" s="248"/>
      <c r="J168" s="248"/>
      <c r="K168" s="248"/>
      <c r="L168" s="248"/>
      <c r="M168" s="248"/>
      <c r="N168" s="248"/>
    </row>
    <row r="169" spans="8:14" x14ac:dyDescent="0.2">
      <c r="H169" s="248"/>
      <c r="I169" s="248"/>
      <c r="J169" s="248"/>
      <c r="K169" s="248"/>
      <c r="L169" s="248"/>
      <c r="M169" s="248"/>
      <c r="N169" s="248"/>
    </row>
    <row r="170" spans="8:14" x14ac:dyDescent="0.2">
      <c r="H170" s="248"/>
      <c r="I170" s="248"/>
      <c r="J170" s="248"/>
      <c r="K170" s="248"/>
      <c r="L170" s="248"/>
      <c r="M170" s="248"/>
      <c r="N170" s="248"/>
    </row>
    <row r="171" spans="8:14" x14ac:dyDescent="0.2">
      <c r="H171" s="248"/>
      <c r="I171" s="248"/>
      <c r="J171" s="248"/>
      <c r="K171" s="248"/>
      <c r="L171" s="248"/>
      <c r="M171" s="248"/>
      <c r="N171" s="248"/>
    </row>
    <row r="172" spans="8:14" x14ac:dyDescent="0.2">
      <c r="H172" s="248"/>
      <c r="I172" s="248"/>
      <c r="J172" s="248"/>
      <c r="K172" s="248"/>
      <c r="L172" s="248"/>
      <c r="M172" s="248"/>
      <c r="N172" s="248"/>
    </row>
    <row r="173" spans="8:14" x14ac:dyDescent="0.2">
      <c r="H173" s="248"/>
      <c r="I173" s="248"/>
      <c r="J173" s="248"/>
      <c r="K173" s="248"/>
      <c r="L173" s="248"/>
      <c r="M173" s="248"/>
      <c r="N173" s="248"/>
    </row>
    <row r="174" spans="8:14" x14ac:dyDescent="0.2">
      <c r="H174" s="248"/>
      <c r="I174" s="248"/>
      <c r="J174" s="248"/>
      <c r="K174" s="248"/>
      <c r="L174" s="248"/>
      <c r="M174" s="248"/>
      <c r="N174" s="248"/>
    </row>
    <row r="175" spans="8:14" x14ac:dyDescent="0.2">
      <c r="H175" s="248"/>
      <c r="I175" s="248"/>
      <c r="J175" s="248"/>
      <c r="K175" s="248"/>
      <c r="L175" s="248"/>
      <c r="M175" s="248"/>
      <c r="N175" s="248"/>
    </row>
    <row r="176" spans="8:14" x14ac:dyDescent="0.2">
      <c r="H176" s="248"/>
      <c r="I176" s="248"/>
      <c r="J176" s="248"/>
      <c r="K176" s="248"/>
      <c r="L176" s="248"/>
      <c r="M176" s="248"/>
      <c r="N176" s="248"/>
    </row>
    <row r="177" spans="8:14" x14ac:dyDescent="0.2">
      <c r="H177" s="248"/>
      <c r="I177" s="248"/>
      <c r="J177" s="248"/>
      <c r="K177" s="248"/>
      <c r="L177" s="248"/>
      <c r="M177" s="248"/>
      <c r="N177" s="248"/>
    </row>
    <row r="178" spans="8:14" x14ac:dyDescent="0.2">
      <c r="H178" s="248"/>
      <c r="I178" s="248"/>
      <c r="J178" s="248"/>
      <c r="K178" s="248"/>
      <c r="L178" s="248"/>
      <c r="M178" s="248"/>
      <c r="N178" s="248"/>
    </row>
    <row r="179" spans="8:14" x14ac:dyDescent="0.2">
      <c r="H179" s="248"/>
      <c r="I179" s="248"/>
      <c r="J179" s="248"/>
      <c r="K179" s="248"/>
      <c r="L179" s="248"/>
      <c r="M179" s="248"/>
      <c r="N179" s="248"/>
    </row>
    <row r="180" spans="8:14" x14ac:dyDescent="0.2">
      <c r="H180" s="248"/>
      <c r="I180" s="248"/>
      <c r="J180" s="248"/>
      <c r="K180" s="248"/>
      <c r="L180" s="248"/>
      <c r="M180" s="248"/>
      <c r="N180" s="248"/>
    </row>
    <row r="181" spans="8:14" x14ac:dyDescent="0.2">
      <c r="H181" s="248"/>
      <c r="I181" s="248"/>
      <c r="J181" s="248"/>
      <c r="K181" s="248"/>
      <c r="L181" s="248"/>
      <c r="M181" s="248"/>
      <c r="N181" s="248"/>
    </row>
    <row r="182" spans="8:14" x14ac:dyDescent="0.2">
      <c r="H182" s="248"/>
      <c r="I182" s="248"/>
      <c r="J182" s="248"/>
      <c r="K182" s="248"/>
      <c r="L182" s="248"/>
      <c r="M182" s="248"/>
      <c r="N182" s="248"/>
    </row>
    <row r="183" spans="8:14" x14ac:dyDescent="0.2">
      <c r="H183" s="248"/>
      <c r="I183" s="248"/>
      <c r="J183" s="248"/>
      <c r="K183" s="248"/>
      <c r="L183" s="248"/>
      <c r="M183" s="248"/>
      <c r="N183" s="248"/>
    </row>
    <row r="184" spans="8:14" x14ac:dyDescent="0.2">
      <c r="H184" s="248"/>
      <c r="I184" s="248"/>
      <c r="J184" s="248"/>
      <c r="K184" s="248"/>
      <c r="L184" s="248"/>
      <c r="M184" s="248"/>
      <c r="N184" s="248"/>
    </row>
    <row r="185" spans="8:14" x14ac:dyDescent="0.2">
      <c r="H185" s="248"/>
      <c r="I185" s="248"/>
      <c r="J185" s="248"/>
      <c r="K185" s="248"/>
      <c r="L185" s="248"/>
      <c r="M185" s="248"/>
      <c r="N185" s="248"/>
    </row>
    <row r="186" spans="8:14" x14ac:dyDescent="0.2">
      <c r="H186" s="248"/>
      <c r="I186" s="248"/>
      <c r="J186" s="248"/>
      <c r="K186" s="248"/>
      <c r="L186" s="248"/>
      <c r="M186" s="248"/>
      <c r="N186" s="248"/>
    </row>
    <row r="187" spans="8:14" x14ac:dyDescent="0.2">
      <c r="H187" s="248"/>
      <c r="I187" s="248"/>
      <c r="J187" s="248"/>
      <c r="K187" s="248"/>
      <c r="L187" s="248"/>
      <c r="M187" s="248"/>
      <c r="N187" s="248"/>
    </row>
    <row r="188" spans="8:14" x14ac:dyDescent="0.2">
      <c r="H188" s="248"/>
      <c r="I188" s="248"/>
      <c r="J188" s="248"/>
      <c r="K188" s="248"/>
      <c r="L188" s="248"/>
      <c r="M188" s="248"/>
      <c r="N188" s="248"/>
    </row>
    <row r="189" spans="8:14" x14ac:dyDescent="0.2">
      <c r="H189" s="248"/>
      <c r="I189" s="248"/>
      <c r="J189" s="248"/>
      <c r="K189" s="248"/>
      <c r="L189" s="248"/>
      <c r="M189" s="248"/>
      <c r="N189" s="248"/>
    </row>
    <row r="190" spans="8:14" x14ac:dyDescent="0.2">
      <c r="H190" s="248"/>
      <c r="I190" s="248"/>
      <c r="J190" s="248"/>
      <c r="K190" s="248"/>
      <c r="L190" s="248"/>
      <c r="M190" s="248"/>
      <c r="N190" s="248"/>
    </row>
    <row r="191" spans="8:14" x14ac:dyDescent="0.2">
      <c r="H191" s="248"/>
      <c r="I191" s="248"/>
      <c r="J191" s="248"/>
      <c r="K191" s="248"/>
      <c r="L191" s="248"/>
      <c r="M191" s="248"/>
      <c r="N191" s="248"/>
    </row>
    <row r="192" spans="8:14" x14ac:dyDescent="0.2">
      <c r="H192" s="248"/>
      <c r="I192" s="248"/>
      <c r="J192" s="248"/>
      <c r="K192" s="248"/>
      <c r="L192" s="248"/>
      <c r="M192" s="248"/>
      <c r="N192" s="248"/>
    </row>
    <row r="193" spans="8:14" x14ac:dyDescent="0.2">
      <c r="H193" s="248"/>
      <c r="I193" s="248"/>
      <c r="J193" s="248"/>
      <c r="K193" s="248"/>
      <c r="L193" s="248"/>
      <c r="M193" s="248"/>
      <c r="N193" s="248"/>
    </row>
    <row r="194" spans="8:14" x14ac:dyDescent="0.2">
      <c r="H194" s="248"/>
      <c r="I194" s="248"/>
      <c r="J194" s="248"/>
      <c r="K194" s="248"/>
      <c r="L194" s="248"/>
      <c r="M194" s="248"/>
      <c r="N194" s="248"/>
    </row>
    <row r="195" spans="8:14" x14ac:dyDescent="0.2">
      <c r="H195" s="248"/>
      <c r="I195" s="248"/>
      <c r="J195" s="248"/>
      <c r="K195" s="248"/>
      <c r="L195" s="248"/>
      <c r="M195" s="248"/>
      <c r="N195" s="248"/>
    </row>
    <row r="196" spans="8:14" x14ac:dyDescent="0.2">
      <c r="H196" s="248"/>
      <c r="I196" s="248"/>
      <c r="J196" s="248"/>
      <c r="K196" s="248"/>
      <c r="L196" s="248"/>
      <c r="M196" s="248"/>
      <c r="N196" s="248"/>
    </row>
    <row r="197" spans="8:14" x14ac:dyDescent="0.2">
      <c r="H197" s="248"/>
      <c r="I197" s="248"/>
      <c r="J197" s="248"/>
      <c r="K197" s="248"/>
      <c r="L197" s="248"/>
      <c r="M197" s="248"/>
      <c r="N197" s="248"/>
    </row>
    <row r="198" spans="8:14" x14ac:dyDescent="0.2">
      <c r="H198" s="248"/>
      <c r="I198" s="248"/>
      <c r="J198" s="248"/>
      <c r="K198" s="248"/>
      <c r="L198" s="248"/>
      <c r="M198" s="248"/>
      <c r="N198" s="248"/>
    </row>
    <row r="199" spans="8:14" x14ac:dyDescent="0.2">
      <c r="H199" s="248"/>
      <c r="I199" s="248"/>
      <c r="J199" s="248"/>
      <c r="K199" s="248"/>
      <c r="L199" s="248"/>
      <c r="M199" s="248"/>
      <c r="N199" s="248"/>
    </row>
    <row r="200" spans="8:14" x14ac:dyDescent="0.2">
      <c r="H200" s="248"/>
      <c r="I200" s="248"/>
      <c r="J200" s="248"/>
      <c r="K200" s="248"/>
      <c r="L200" s="248"/>
      <c r="M200" s="248"/>
      <c r="N200" s="248"/>
    </row>
    <row r="201" spans="8:14" x14ac:dyDescent="0.2">
      <c r="H201" s="248"/>
      <c r="I201" s="248"/>
      <c r="J201" s="248"/>
      <c r="K201" s="248"/>
      <c r="L201" s="248"/>
      <c r="M201" s="248"/>
      <c r="N201" s="248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42578125" style="125" bestFit="1" customWidth="1"/>
    <col min="3" max="3" width="12.42578125" style="129" customWidth="1"/>
    <col min="4" max="4" width="12.42578125" style="125" customWidth="1"/>
    <col min="5" max="5" width="44.425781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42578125" style="125" customWidth="1"/>
    <col min="13" max="13" width="8.570312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35" customHeight="1" x14ac:dyDescent="0.25">
      <c r="A2" s="187" t="s">
        <v>861</v>
      </c>
      <c r="B2" s="188" t="s">
        <v>856</v>
      </c>
      <c r="C2" s="188" t="s">
        <v>860</v>
      </c>
      <c r="D2" s="189" t="s">
        <v>176</v>
      </c>
      <c r="E2" s="190" t="s">
        <v>39</v>
      </c>
      <c r="F2" s="191"/>
      <c r="G2" s="191" t="s">
        <v>857</v>
      </c>
      <c r="H2" s="191" t="s">
        <v>858</v>
      </c>
      <c r="I2" s="191"/>
      <c r="J2" s="191"/>
      <c r="K2" s="192"/>
      <c r="L2" s="192"/>
      <c r="M2" s="193" t="s">
        <v>862</v>
      </c>
      <c r="N2" s="194"/>
      <c r="O2" s="195" t="s">
        <v>170</v>
      </c>
      <c r="Q2" s="185" t="s">
        <v>175</v>
      </c>
      <c r="R2" s="185"/>
      <c r="S2" s="186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251</v>
      </c>
      <c r="F3" s="152">
        <v>25001</v>
      </c>
      <c r="G3" s="152"/>
      <c r="H3" s="152" t="s">
        <v>250</v>
      </c>
      <c r="I3" s="152" t="s">
        <v>252</v>
      </c>
      <c r="J3" s="152">
        <v>2</v>
      </c>
      <c r="K3" s="153">
        <v>1.4</v>
      </c>
      <c r="L3" s="196" t="s">
        <v>44</v>
      </c>
      <c r="M3" s="154">
        <f>J3*1600</f>
        <v>3200</v>
      </c>
      <c r="N3" s="155" t="s">
        <v>41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251</v>
      </c>
      <c r="F4" s="152">
        <v>25002</v>
      </c>
      <c r="G4" s="152"/>
      <c r="H4" s="152" t="s">
        <v>250</v>
      </c>
      <c r="I4" s="152" t="s">
        <v>256</v>
      </c>
      <c r="J4" s="152">
        <v>2</v>
      </c>
      <c r="K4" s="153">
        <v>1.4</v>
      </c>
      <c r="L4" s="196" t="s">
        <v>44</v>
      </c>
      <c r="M4" s="154">
        <f t="shared" ref="M4:M67" si="4">J4*1600</f>
        <v>3200</v>
      </c>
      <c r="N4" s="155" t="s">
        <v>41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257</v>
      </c>
      <c r="F5" s="152">
        <v>25003</v>
      </c>
      <c r="G5" s="152"/>
      <c r="H5" s="152" t="s">
        <v>250</v>
      </c>
      <c r="I5" s="152" t="s">
        <v>258</v>
      </c>
      <c r="J5" s="152">
        <v>2</v>
      </c>
      <c r="K5" s="153">
        <v>1.4</v>
      </c>
      <c r="L5" s="196" t="s">
        <v>44</v>
      </c>
      <c r="M5" s="154">
        <f t="shared" si="4"/>
        <v>3200</v>
      </c>
      <c r="N5" s="155" t="s">
        <v>41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257</v>
      </c>
      <c r="F6" s="152">
        <v>25004</v>
      </c>
      <c r="G6" s="152"/>
      <c r="H6" s="152" t="s">
        <v>250</v>
      </c>
      <c r="I6" s="152" t="s">
        <v>259</v>
      </c>
      <c r="J6" s="152">
        <v>3</v>
      </c>
      <c r="K6" s="153">
        <v>1.4</v>
      </c>
      <c r="L6" s="196" t="s">
        <v>43</v>
      </c>
      <c r="M6" s="154">
        <f t="shared" si="4"/>
        <v>4800</v>
      </c>
      <c r="N6" s="155" t="s">
        <v>41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260</v>
      </c>
      <c r="F7" s="152">
        <v>25005</v>
      </c>
      <c r="G7" s="152"/>
      <c r="H7" s="152" t="s">
        <v>250</v>
      </c>
      <c r="I7" s="152" t="s">
        <v>261</v>
      </c>
      <c r="J7" s="152">
        <v>3</v>
      </c>
      <c r="K7" s="153">
        <v>1.4</v>
      </c>
      <c r="L7" s="196" t="s">
        <v>43</v>
      </c>
      <c r="M7" s="154">
        <f t="shared" si="4"/>
        <v>4800</v>
      </c>
      <c r="N7" s="155" t="s">
        <v>41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260</v>
      </c>
      <c r="F8" s="152">
        <v>25006</v>
      </c>
      <c r="G8" s="152"/>
      <c r="H8" s="152" t="s">
        <v>250</v>
      </c>
      <c r="I8" s="152" t="s">
        <v>262</v>
      </c>
      <c r="J8" s="152">
        <v>2</v>
      </c>
      <c r="K8" s="153">
        <v>1.4</v>
      </c>
      <c r="L8" s="196" t="s">
        <v>44</v>
      </c>
      <c r="M8" s="154">
        <f t="shared" si="4"/>
        <v>3200</v>
      </c>
      <c r="N8" s="155" t="s">
        <v>41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263</v>
      </c>
      <c r="F9" s="152">
        <v>25007</v>
      </c>
      <c r="G9" s="152"/>
      <c r="H9" s="152" t="s">
        <v>250</v>
      </c>
      <c r="I9" s="152" t="s">
        <v>264</v>
      </c>
      <c r="J9" s="152">
        <v>3</v>
      </c>
      <c r="K9" s="153">
        <v>1.4</v>
      </c>
      <c r="L9" s="196" t="s">
        <v>43</v>
      </c>
      <c r="M9" s="154">
        <f t="shared" si="4"/>
        <v>4800</v>
      </c>
      <c r="N9" s="155" t="s">
        <v>41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263</v>
      </c>
      <c r="F10" s="152">
        <v>25008</v>
      </c>
      <c r="G10" s="152"/>
      <c r="H10" s="152" t="s">
        <v>250</v>
      </c>
      <c r="I10" s="152" t="s">
        <v>266</v>
      </c>
      <c r="J10" s="152">
        <v>2</v>
      </c>
      <c r="K10" s="153">
        <v>1.4</v>
      </c>
      <c r="L10" s="196" t="s">
        <v>44</v>
      </c>
      <c r="M10" s="154">
        <f t="shared" si="4"/>
        <v>3200</v>
      </c>
      <c r="N10" s="155" t="s">
        <v>41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263</v>
      </c>
      <c r="F11" s="152">
        <v>25009</v>
      </c>
      <c r="G11" s="152"/>
      <c r="H11" s="152" t="s">
        <v>250</v>
      </c>
      <c r="I11" s="152" t="s">
        <v>265</v>
      </c>
      <c r="J11" s="152">
        <v>4</v>
      </c>
      <c r="K11" s="153">
        <v>1.4</v>
      </c>
      <c r="L11" s="196" t="s">
        <v>45</v>
      </c>
      <c r="M11" s="154">
        <f t="shared" si="4"/>
        <v>6400</v>
      </c>
      <c r="N11" s="155" t="s">
        <v>41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267</v>
      </c>
      <c r="F12" s="152">
        <v>25010</v>
      </c>
      <c r="G12" s="152"/>
      <c r="H12" s="152" t="s">
        <v>250</v>
      </c>
      <c r="I12" s="152" t="s">
        <v>268</v>
      </c>
      <c r="J12" s="152">
        <v>2</v>
      </c>
      <c r="K12" s="153">
        <v>1.4</v>
      </c>
      <c r="L12" s="196" t="s">
        <v>44</v>
      </c>
      <c r="M12" s="154">
        <f t="shared" si="4"/>
        <v>3200</v>
      </c>
      <c r="N12" s="155" t="s">
        <v>41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267</v>
      </c>
      <c r="F13" s="152">
        <v>25011</v>
      </c>
      <c r="G13" s="152"/>
      <c r="H13" s="152" t="s">
        <v>250</v>
      </c>
      <c r="I13" s="152" t="s">
        <v>269</v>
      </c>
      <c r="J13" s="152">
        <v>3</v>
      </c>
      <c r="K13" s="153">
        <v>1.4</v>
      </c>
      <c r="L13" s="196" t="s">
        <v>43</v>
      </c>
      <c r="M13" s="154">
        <f t="shared" si="4"/>
        <v>4800</v>
      </c>
      <c r="N13" s="155" t="s">
        <v>41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270</v>
      </c>
      <c r="F14" s="152">
        <v>25012</v>
      </c>
      <c r="G14" s="152"/>
      <c r="H14" s="152" t="s">
        <v>250</v>
      </c>
      <c r="I14" s="152" t="s">
        <v>271</v>
      </c>
      <c r="J14" s="152">
        <v>4</v>
      </c>
      <c r="K14" s="153">
        <v>1.4</v>
      </c>
      <c r="L14" s="196" t="s">
        <v>45</v>
      </c>
      <c r="M14" s="154">
        <f t="shared" si="4"/>
        <v>6400</v>
      </c>
      <c r="N14" s="155" t="s">
        <v>41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270</v>
      </c>
      <c r="F15" s="152">
        <v>25013</v>
      </c>
      <c r="G15" s="152"/>
      <c r="H15" s="152" t="s">
        <v>250</v>
      </c>
      <c r="I15" s="152" t="s">
        <v>272</v>
      </c>
      <c r="J15" s="152">
        <v>4</v>
      </c>
      <c r="K15" s="153">
        <v>1.4</v>
      </c>
      <c r="L15" s="196" t="s">
        <v>45</v>
      </c>
      <c r="M15" s="154">
        <f t="shared" si="4"/>
        <v>6400</v>
      </c>
      <c r="N15" s="155" t="s">
        <v>41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270</v>
      </c>
      <c r="F16" s="152">
        <v>25014</v>
      </c>
      <c r="G16" s="152"/>
      <c r="H16" s="152" t="s">
        <v>250</v>
      </c>
      <c r="I16" s="152" t="s">
        <v>273</v>
      </c>
      <c r="J16" s="152">
        <v>4</v>
      </c>
      <c r="K16" s="153">
        <v>1.4</v>
      </c>
      <c r="L16" s="196" t="s">
        <v>45</v>
      </c>
      <c r="M16" s="154">
        <f t="shared" si="4"/>
        <v>6400</v>
      </c>
      <c r="N16" s="155" t="s">
        <v>41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274</v>
      </c>
      <c r="F17" s="152">
        <v>25015</v>
      </c>
      <c r="G17" s="152"/>
      <c r="H17" s="152" t="s">
        <v>250</v>
      </c>
      <c r="I17" s="152" t="s">
        <v>275</v>
      </c>
      <c r="J17" s="152">
        <v>3</v>
      </c>
      <c r="K17" s="153">
        <v>1.4</v>
      </c>
      <c r="L17" s="196" t="s">
        <v>43</v>
      </c>
      <c r="M17" s="154">
        <f t="shared" si="4"/>
        <v>4800</v>
      </c>
      <c r="N17" s="155" t="s">
        <v>41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274</v>
      </c>
      <c r="F18" s="152">
        <v>25016</v>
      </c>
      <c r="G18" s="152"/>
      <c r="H18" s="152" t="s">
        <v>250</v>
      </c>
      <c r="I18" s="152" t="s">
        <v>276</v>
      </c>
      <c r="J18" s="152">
        <v>2</v>
      </c>
      <c r="K18" s="153">
        <v>1.4</v>
      </c>
      <c r="L18" s="196" t="s">
        <v>44</v>
      </c>
      <c r="M18" s="154">
        <f t="shared" si="4"/>
        <v>3200</v>
      </c>
      <c r="N18" s="155" t="s">
        <v>41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277</v>
      </c>
      <c r="F19" s="152">
        <v>25017</v>
      </c>
      <c r="G19" s="152"/>
      <c r="H19" s="152" t="s">
        <v>250</v>
      </c>
      <c r="I19" s="152" t="s">
        <v>278</v>
      </c>
      <c r="J19" s="152">
        <v>3</v>
      </c>
      <c r="K19" s="153">
        <v>1.4</v>
      </c>
      <c r="L19" s="196" t="s">
        <v>43</v>
      </c>
      <c r="M19" s="154">
        <f t="shared" si="4"/>
        <v>4800</v>
      </c>
      <c r="N19" s="155" t="s">
        <v>41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277</v>
      </c>
      <c r="F20" s="152">
        <v>25018</v>
      </c>
      <c r="G20" s="152"/>
      <c r="H20" s="152" t="s">
        <v>250</v>
      </c>
      <c r="I20" s="152" t="s">
        <v>281</v>
      </c>
      <c r="J20" s="152">
        <v>2</v>
      </c>
      <c r="K20" s="153">
        <v>1.4</v>
      </c>
      <c r="L20" s="196" t="s">
        <v>44</v>
      </c>
      <c r="M20" s="154">
        <f t="shared" si="4"/>
        <v>3200</v>
      </c>
      <c r="N20" s="155" t="s">
        <v>41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277</v>
      </c>
      <c r="F21" s="152">
        <v>25019</v>
      </c>
      <c r="G21" s="152"/>
      <c r="H21" s="152" t="s">
        <v>250</v>
      </c>
      <c r="I21" s="152" t="s">
        <v>279</v>
      </c>
      <c r="J21" s="152">
        <v>4</v>
      </c>
      <c r="K21" s="153">
        <v>1.4</v>
      </c>
      <c r="L21" s="196" t="s">
        <v>45</v>
      </c>
      <c r="M21" s="154">
        <f t="shared" si="4"/>
        <v>6400</v>
      </c>
      <c r="N21" s="155" t="s">
        <v>41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277</v>
      </c>
      <c r="F22" s="152">
        <v>25020</v>
      </c>
      <c r="G22" s="152"/>
      <c r="H22" s="152" t="s">
        <v>250</v>
      </c>
      <c r="I22" s="152" t="s">
        <v>280</v>
      </c>
      <c r="J22" s="152">
        <v>4</v>
      </c>
      <c r="K22" s="153">
        <v>1.4</v>
      </c>
      <c r="L22" s="196" t="s">
        <v>45</v>
      </c>
      <c r="M22" s="154">
        <f t="shared" si="4"/>
        <v>6400</v>
      </c>
      <c r="N22" s="155" t="s">
        <v>41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282</v>
      </c>
      <c r="F23" s="152">
        <v>25021</v>
      </c>
      <c r="G23" s="152"/>
      <c r="H23" s="152" t="s">
        <v>250</v>
      </c>
      <c r="I23" s="152" t="s">
        <v>283</v>
      </c>
      <c r="J23" s="152">
        <v>3</v>
      </c>
      <c r="K23" s="153">
        <v>1.4</v>
      </c>
      <c r="L23" s="196" t="s">
        <v>43</v>
      </c>
      <c r="M23" s="154">
        <f t="shared" si="4"/>
        <v>4800</v>
      </c>
      <c r="N23" s="155" t="s">
        <v>41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282</v>
      </c>
      <c r="F24" s="152">
        <v>25022</v>
      </c>
      <c r="G24" s="152"/>
      <c r="H24" s="152" t="s">
        <v>250</v>
      </c>
      <c r="I24" s="152" t="s">
        <v>284</v>
      </c>
      <c r="J24" s="152">
        <v>2</v>
      </c>
      <c r="K24" s="153">
        <v>1.4</v>
      </c>
      <c r="L24" s="196" t="s">
        <v>44</v>
      </c>
      <c r="M24" s="154">
        <f t="shared" si="4"/>
        <v>3200</v>
      </c>
      <c r="N24" s="155" t="s">
        <v>41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285</v>
      </c>
      <c r="F25" s="152">
        <v>25023</v>
      </c>
      <c r="G25" s="152"/>
      <c r="H25" s="152" t="s">
        <v>250</v>
      </c>
      <c r="I25" s="152" t="s">
        <v>286</v>
      </c>
      <c r="J25" s="152">
        <v>3</v>
      </c>
      <c r="K25" s="153">
        <v>1.3</v>
      </c>
      <c r="L25" s="196" t="s">
        <v>43</v>
      </c>
      <c r="M25" s="154">
        <f t="shared" si="4"/>
        <v>4800</v>
      </c>
      <c r="N25" s="155" t="s">
        <v>41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285</v>
      </c>
      <c r="F26" s="152">
        <v>25024</v>
      </c>
      <c r="G26" s="152"/>
      <c r="H26" s="152" t="s">
        <v>250</v>
      </c>
      <c r="I26" s="152" t="s">
        <v>287</v>
      </c>
      <c r="J26" s="152">
        <v>2</v>
      </c>
      <c r="K26" s="153">
        <v>1.3</v>
      </c>
      <c r="L26" s="196" t="s">
        <v>44</v>
      </c>
      <c r="M26" s="154">
        <f t="shared" si="4"/>
        <v>3200</v>
      </c>
      <c r="N26" s="155" t="s">
        <v>41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288</v>
      </c>
      <c r="F27" s="152">
        <v>25025</v>
      </c>
      <c r="G27" s="152"/>
      <c r="H27" s="152" t="s">
        <v>250</v>
      </c>
      <c r="I27" s="152" t="s">
        <v>289</v>
      </c>
      <c r="J27" s="152">
        <v>3</v>
      </c>
      <c r="K27" s="153">
        <v>1.4</v>
      </c>
      <c r="L27" s="196" t="s">
        <v>43</v>
      </c>
      <c r="M27" s="154">
        <f t="shared" si="4"/>
        <v>4800</v>
      </c>
      <c r="N27" s="155" t="s">
        <v>41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288</v>
      </c>
      <c r="F28" s="152">
        <v>25026</v>
      </c>
      <c r="G28" s="152"/>
      <c r="H28" s="152" t="s">
        <v>250</v>
      </c>
      <c r="I28" s="152" t="s">
        <v>290</v>
      </c>
      <c r="J28" s="152">
        <v>2</v>
      </c>
      <c r="K28" s="153">
        <v>1.4</v>
      </c>
      <c r="L28" s="196" t="s">
        <v>44</v>
      </c>
      <c r="M28" s="154">
        <f t="shared" si="4"/>
        <v>3200</v>
      </c>
      <c r="N28" s="155" t="s">
        <v>41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291</v>
      </c>
      <c r="F29" s="152">
        <v>25027</v>
      </c>
      <c r="G29" s="152"/>
      <c r="H29" s="152" t="s">
        <v>250</v>
      </c>
      <c r="I29" s="152" t="s">
        <v>292</v>
      </c>
      <c r="J29" s="152">
        <v>2</v>
      </c>
      <c r="K29" s="153">
        <v>1.4</v>
      </c>
      <c r="L29" s="196" t="s">
        <v>44</v>
      </c>
      <c r="M29" s="154">
        <f t="shared" si="4"/>
        <v>3200</v>
      </c>
      <c r="N29" s="155" t="s">
        <v>41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293</v>
      </c>
      <c r="F30" s="152">
        <v>25028</v>
      </c>
      <c r="G30" s="152"/>
      <c r="H30" s="152" t="s">
        <v>250</v>
      </c>
      <c r="I30" s="152" t="s">
        <v>294</v>
      </c>
      <c r="J30" s="152">
        <v>4</v>
      </c>
      <c r="K30" s="153">
        <v>1.4</v>
      </c>
      <c r="L30" s="196" t="s">
        <v>45</v>
      </c>
      <c r="M30" s="154">
        <f t="shared" si="4"/>
        <v>6400</v>
      </c>
      <c r="N30" s="155" t="s">
        <v>41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295</v>
      </c>
      <c r="F31" s="152">
        <v>25029</v>
      </c>
      <c r="G31" s="152"/>
      <c r="H31" s="152" t="s">
        <v>250</v>
      </c>
      <c r="I31" s="152" t="s">
        <v>296</v>
      </c>
      <c r="J31" s="152">
        <v>3</v>
      </c>
      <c r="K31" s="153">
        <v>1.4</v>
      </c>
      <c r="L31" s="196" t="s">
        <v>43</v>
      </c>
      <c r="M31" s="154">
        <f t="shared" si="4"/>
        <v>4800</v>
      </c>
      <c r="N31" s="155" t="s">
        <v>41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295</v>
      </c>
      <c r="F32" s="152">
        <v>25030</v>
      </c>
      <c r="G32" s="152"/>
      <c r="H32" s="152" t="s">
        <v>250</v>
      </c>
      <c r="I32" s="152" t="s">
        <v>297</v>
      </c>
      <c r="J32" s="152">
        <v>2</v>
      </c>
      <c r="K32" s="153">
        <v>1.4</v>
      </c>
      <c r="L32" s="196" t="s">
        <v>44</v>
      </c>
      <c r="M32" s="154">
        <f t="shared" si="4"/>
        <v>3200</v>
      </c>
      <c r="N32" s="155" t="s">
        <v>41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298</v>
      </c>
      <c r="F33" s="152">
        <v>25031</v>
      </c>
      <c r="G33" s="152"/>
      <c r="H33" s="152" t="s">
        <v>250</v>
      </c>
      <c r="I33" s="152" t="s">
        <v>299</v>
      </c>
      <c r="J33" s="152">
        <v>3</v>
      </c>
      <c r="K33" s="153">
        <v>1.4</v>
      </c>
      <c r="L33" s="196" t="s">
        <v>43</v>
      </c>
      <c r="M33" s="154">
        <f t="shared" si="4"/>
        <v>4800</v>
      </c>
      <c r="N33" s="155" t="s">
        <v>41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298</v>
      </c>
      <c r="F34" s="152">
        <v>25032</v>
      </c>
      <c r="G34" s="152"/>
      <c r="H34" s="152" t="s">
        <v>250</v>
      </c>
      <c r="I34" s="152" t="s">
        <v>301</v>
      </c>
      <c r="J34" s="152">
        <v>2</v>
      </c>
      <c r="K34" s="153">
        <v>1.4</v>
      </c>
      <c r="L34" s="196" t="s">
        <v>44</v>
      </c>
      <c r="M34" s="154">
        <f t="shared" si="4"/>
        <v>3200</v>
      </c>
      <c r="N34" s="155" t="s">
        <v>41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298</v>
      </c>
      <c r="F35" s="152">
        <v>25033</v>
      </c>
      <c r="G35" s="152"/>
      <c r="H35" s="152" t="s">
        <v>250</v>
      </c>
      <c r="I35" s="152" t="s">
        <v>302</v>
      </c>
      <c r="J35" s="152">
        <v>2</v>
      </c>
      <c r="K35" s="153">
        <v>1.4</v>
      </c>
      <c r="L35" s="196" t="s">
        <v>44</v>
      </c>
      <c r="M35" s="154">
        <f t="shared" si="4"/>
        <v>3200</v>
      </c>
      <c r="N35" s="155" t="s">
        <v>41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298</v>
      </c>
      <c r="F36" s="152">
        <v>25034</v>
      </c>
      <c r="G36" s="152"/>
      <c r="H36" s="152" t="s">
        <v>250</v>
      </c>
      <c r="I36" s="152" t="s">
        <v>303</v>
      </c>
      <c r="J36" s="152">
        <v>2</v>
      </c>
      <c r="K36" s="153">
        <v>1.4</v>
      </c>
      <c r="L36" s="196" t="s">
        <v>44</v>
      </c>
      <c r="M36" s="154">
        <f t="shared" si="4"/>
        <v>3200</v>
      </c>
      <c r="N36" s="155" t="s">
        <v>41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298</v>
      </c>
      <c r="F37" s="152">
        <v>25035</v>
      </c>
      <c r="G37" s="152"/>
      <c r="H37" s="152" t="s">
        <v>250</v>
      </c>
      <c r="I37" s="152" t="s">
        <v>300</v>
      </c>
      <c r="J37" s="152">
        <v>3</v>
      </c>
      <c r="K37" s="153">
        <v>1.4</v>
      </c>
      <c r="L37" s="196" t="s">
        <v>43</v>
      </c>
      <c r="M37" s="154">
        <f t="shared" si="4"/>
        <v>4800</v>
      </c>
      <c r="N37" s="155" t="s">
        <v>41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304</v>
      </c>
      <c r="F38" s="152">
        <v>25036</v>
      </c>
      <c r="G38" s="152"/>
      <c r="H38" s="152" t="s">
        <v>250</v>
      </c>
      <c r="I38" s="152" t="s">
        <v>305</v>
      </c>
      <c r="J38" s="152">
        <v>4</v>
      </c>
      <c r="K38" s="153">
        <v>1.4</v>
      </c>
      <c r="L38" s="196" t="s">
        <v>45</v>
      </c>
      <c r="M38" s="154">
        <f t="shared" si="4"/>
        <v>6400</v>
      </c>
      <c r="N38" s="155" t="s">
        <v>41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306</v>
      </c>
      <c r="F39" s="152">
        <v>25037</v>
      </c>
      <c r="G39" s="152"/>
      <c r="H39" s="152" t="s">
        <v>250</v>
      </c>
      <c r="I39" s="152" t="s">
        <v>307</v>
      </c>
      <c r="J39" s="152">
        <v>3</v>
      </c>
      <c r="K39" s="153">
        <v>1.4</v>
      </c>
      <c r="L39" s="196" t="s">
        <v>43</v>
      </c>
      <c r="M39" s="154">
        <f t="shared" si="4"/>
        <v>4800</v>
      </c>
      <c r="N39" s="155" t="s">
        <v>41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306</v>
      </c>
      <c r="F40" s="152">
        <v>25038</v>
      </c>
      <c r="G40" s="152"/>
      <c r="H40" s="152" t="s">
        <v>250</v>
      </c>
      <c r="I40" s="152" t="s">
        <v>308</v>
      </c>
      <c r="J40" s="152">
        <v>2</v>
      </c>
      <c r="K40" s="153">
        <v>1.4</v>
      </c>
      <c r="L40" s="196" t="s">
        <v>44</v>
      </c>
      <c r="M40" s="154">
        <f t="shared" si="4"/>
        <v>3200</v>
      </c>
      <c r="N40" s="155" t="s">
        <v>41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309</v>
      </c>
      <c r="F41" s="152">
        <v>25039</v>
      </c>
      <c r="G41" s="152"/>
      <c r="H41" s="152" t="s">
        <v>250</v>
      </c>
      <c r="I41" s="152" t="s">
        <v>310</v>
      </c>
      <c r="J41" s="152">
        <v>3</v>
      </c>
      <c r="K41" s="153">
        <v>1.3</v>
      </c>
      <c r="L41" s="196" t="s">
        <v>43</v>
      </c>
      <c r="M41" s="154">
        <f t="shared" si="4"/>
        <v>4800</v>
      </c>
      <c r="N41" s="155" t="s">
        <v>41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309</v>
      </c>
      <c r="F42" s="152">
        <v>25040</v>
      </c>
      <c r="G42" s="152"/>
      <c r="H42" s="152" t="s">
        <v>250</v>
      </c>
      <c r="I42" s="152" t="s">
        <v>311</v>
      </c>
      <c r="J42" s="152">
        <v>2</v>
      </c>
      <c r="K42" s="153">
        <v>1.3</v>
      </c>
      <c r="L42" s="196" t="s">
        <v>44</v>
      </c>
      <c r="M42" s="154">
        <f t="shared" si="4"/>
        <v>3200</v>
      </c>
      <c r="N42" s="155" t="s">
        <v>41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251</v>
      </c>
      <c r="F43" s="152">
        <v>25041</v>
      </c>
      <c r="G43" s="152"/>
      <c r="H43" s="152" t="s">
        <v>250</v>
      </c>
      <c r="I43" s="152" t="s">
        <v>254</v>
      </c>
      <c r="J43" s="152">
        <v>3</v>
      </c>
      <c r="K43" s="153">
        <v>1.4</v>
      </c>
      <c r="L43" s="196" t="s">
        <v>43</v>
      </c>
      <c r="M43" s="154">
        <f t="shared" si="4"/>
        <v>4800</v>
      </c>
      <c r="N43" s="155" t="s">
        <v>41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251</v>
      </c>
      <c r="F44" s="152">
        <v>25042</v>
      </c>
      <c r="G44" s="152"/>
      <c r="H44" s="152" t="s">
        <v>250</v>
      </c>
      <c r="I44" s="152" t="s">
        <v>253</v>
      </c>
      <c r="J44" s="152">
        <v>4</v>
      </c>
      <c r="K44" s="153">
        <v>1.4</v>
      </c>
      <c r="L44" s="196" t="s">
        <v>45</v>
      </c>
      <c r="M44" s="154">
        <f t="shared" si="4"/>
        <v>6400</v>
      </c>
      <c r="N44" s="155" t="s">
        <v>41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251</v>
      </c>
      <c r="F45" s="152">
        <v>25043</v>
      </c>
      <c r="G45" s="152"/>
      <c r="H45" s="152" t="s">
        <v>250</v>
      </c>
      <c r="I45" s="152" t="s">
        <v>255</v>
      </c>
      <c r="J45" s="152">
        <v>3</v>
      </c>
      <c r="K45" s="153">
        <v>1.4</v>
      </c>
      <c r="L45" s="196" t="s">
        <v>43</v>
      </c>
      <c r="M45" s="154">
        <f t="shared" si="4"/>
        <v>4800</v>
      </c>
      <c r="N45" s="155" t="s">
        <v>41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419</v>
      </c>
      <c r="F46" s="152">
        <v>25044</v>
      </c>
      <c r="G46" s="152"/>
      <c r="H46" s="152" t="s">
        <v>418</v>
      </c>
      <c r="I46" s="152" t="s">
        <v>420</v>
      </c>
      <c r="J46" s="152">
        <v>3</v>
      </c>
      <c r="K46" s="153">
        <v>1.6</v>
      </c>
      <c r="L46" s="196" t="s">
        <v>43</v>
      </c>
      <c r="M46" s="154">
        <f t="shared" si="4"/>
        <v>4800</v>
      </c>
      <c r="N46" s="155" t="s">
        <v>41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419</v>
      </c>
      <c r="F47" s="152">
        <v>25045</v>
      </c>
      <c r="G47" s="152"/>
      <c r="H47" s="152" t="s">
        <v>418</v>
      </c>
      <c r="I47" s="152" t="s">
        <v>421</v>
      </c>
      <c r="J47" s="152">
        <v>4</v>
      </c>
      <c r="K47" s="153">
        <v>1.6</v>
      </c>
      <c r="L47" s="196" t="s">
        <v>45</v>
      </c>
      <c r="M47" s="154">
        <f t="shared" si="4"/>
        <v>6400</v>
      </c>
      <c r="N47" s="155" t="s">
        <v>41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419</v>
      </c>
      <c r="F48" s="152">
        <v>25046</v>
      </c>
      <c r="G48" s="152"/>
      <c r="H48" s="152" t="s">
        <v>418</v>
      </c>
      <c r="I48" s="152" t="s">
        <v>422</v>
      </c>
      <c r="J48" s="152">
        <v>4</v>
      </c>
      <c r="K48" s="153">
        <v>1.6</v>
      </c>
      <c r="L48" s="196" t="s">
        <v>45</v>
      </c>
      <c r="M48" s="154">
        <f t="shared" si="4"/>
        <v>6400</v>
      </c>
      <c r="N48" s="155" t="s">
        <v>41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423</v>
      </c>
      <c r="F49" s="152">
        <v>25047</v>
      </c>
      <c r="G49" s="152"/>
      <c r="H49" s="152" t="s">
        <v>418</v>
      </c>
      <c r="I49" s="152" t="s">
        <v>424</v>
      </c>
      <c r="J49" s="152">
        <v>4</v>
      </c>
      <c r="K49" s="153">
        <v>1.8</v>
      </c>
      <c r="L49" s="196" t="s">
        <v>45</v>
      </c>
      <c r="M49" s="154">
        <f t="shared" si="4"/>
        <v>6400</v>
      </c>
      <c r="N49" s="155" t="s">
        <v>41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425</v>
      </c>
      <c r="F50" s="152">
        <v>25048</v>
      </c>
      <c r="G50" s="152"/>
      <c r="H50" s="152" t="s">
        <v>418</v>
      </c>
      <c r="I50" s="152" t="s">
        <v>426</v>
      </c>
      <c r="J50" s="152">
        <v>4</v>
      </c>
      <c r="K50" s="153">
        <v>1.8</v>
      </c>
      <c r="L50" s="196" t="s">
        <v>45</v>
      </c>
      <c r="M50" s="154">
        <f t="shared" si="4"/>
        <v>6400</v>
      </c>
      <c r="N50" s="155" t="s">
        <v>41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427</v>
      </c>
      <c r="F51" s="152">
        <v>25049</v>
      </c>
      <c r="G51" s="152"/>
      <c r="H51" s="152" t="s">
        <v>418</v>
      </c>
      <c r="I51" s="152" t="s">
        <v>428</v>
      </c>
      <c r="J51" s="152">
        <v>4</v>
      </c>
      <c r="K51" s="153">
        <v>1.8</v>
      </c>
      <c r="L51" s="196" t="s">
        <v>45</v>
      </c>
      <c r="M51" s="154">
        <f t="shared" si="4"/>
        <v>6400</v>
      </c>
      <c r="N51" s="155" t="s">
        <v>41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427</v>
      </c>
      <c r="F52" s="152">
        <v>25050</v>
      </c>
      <c r="G52" s="152"/>
      <c r="H52" s="152" t="s">
        <v>418</v>
      </c>
      <c r="I52" s="152" t="s">
        <v>429</v>
      </c>
      <c r="J52" s="152">
        <v>4</v>
      </c>
      <c r="K52" s="153">
        <v>1.8</v>
      </c>
      <c r="L52" s="196" t="s">
        <v>45</v>
      </c>
      <c r="M52" s="154">
        <f t="shared" si="4"/>
        <v>6400</v>
      </c>
      <c r="N52" s="155" t="s">
        <v>41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427</v>
      </c>
      <c r="F53" s="152">
        <v>25051</v>
      </c>
      <c r="G53" s="152"/>
      <c r="H53" s="152" t="s">
        <v>418</v>
      </c>
      <c r="I53" s="152" t="s">
        <v>430</v>
      </c>
      <c r="J53" s="152">
        <v>4</v>
      </c>
      <c r="K53" s="153">
        <v>1.8</v>
      </c>
      <c r="L53" s="196" t="s">
        <v>45</v>
      </c>
      <c r="M53" s="154">
        <f t="shared" si="4"/>
        <v>6400</v>
      </c>
      <c r="N53" s="155" t="s">
        <v>41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427</v>
      </c>
      <c r="F54" s="166">
        <v>25052</v>
      </c>
      <c r="G54" s="166"/>
      <c r="H54" s="166" t="s">
        <v>418</v>
      </c>
      <c r="I54" s="166" t="s">
        <v>431</v>
      </c>
      <c r="J54" s="166">
        <v>4</v>
      </c>
      <c r="K54" s="167">
        <v>1.4</v>
      </c>
      <c r="L54" s="197" t="s">
        <v>45</v>
      </c>
      <c r="M54" s="154">
        <f t="shared" si="4"/>
        <v>6400</v>
      </c>
      <c r="N54" s="168" t="s">
        <v>41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439</v>
      </c>
      <c r="F55" s="169">
        <v>25053</v>
      </c>
      <c r="G55" s="169"/>
      <c r="H55" s="169" t="s">
        <v>418</v>
      </c>
      <c r="I55" s="169" t="s">
        <v>440</v>
      </c>
      <c r="J55" s="169">
        <v>3</v>
      </c>
      <c r="K55" s="153">
        <v>1.8</v>
      </c>
      <c r="L55" s="198" t="s">
        <v>43</v>
      </c>
      <c r="M55" s="154">
        <f t="shared" si="4"/>
        <v>4800</v>
      </c>
      <c r="N55" s="168" t="s">
        <v>41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441</v>
      </c>
      <c r="F56" s="169">
        <v>25054</v>
      </c>
      <c r="G56" s="169"/>
      <c r="H56" s="169" t="s">
        <v>418</v>
      </c>
      <c r="I56" s="169" t="s">
        <v>442</v>
      </c>
      <c r="J56" s="169">
        <v>3</v>
      </c>
      <c r="K56" s="153">
        <v>1.8</v>
      </c>
      <c r="L56" s="198" t="s">
        <v>43</v>
      </c>
      <c r="M56" s="154">
        <f t="shared" si="4"/>
        <v>4800</v>
      </c>
      <c r="N56" s="168" t="s">
        <v>41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441</v>
      </c>
      <c r="F57" s="152">
        <v>25055</v>
      </c>
      <c r="G57" s="152"/>
      <c r="H57" s="152" t="s">
        <v>418</v>
      </c>
      <c r="I57" s="152" t="s">
        <v>443</v>
      </c>
      <c r="J57" s="152">
        <v>4</v>
      </c>
      <c r="K57" s="153">
        <v>1.8</v>
      </c>
      <c r="L57" s="196" t="s">
        <v>45</v>
      </c>
      <c r="M57" s="154">
        <f t="shared" si="4"/>
        <v>6400</v>
      </c>
      <c r="N57" s="155" t="s">
        <v>41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441</v>
      </c>
      <c r="F58" s="152">
        <v>25056</v>
      </c>
      <c r="G58" s="152"/>
      <c r="H58" s="152" t="s">
        <v>418</v>
      </c>
      <c r="I58" s="152" t="s">
        <v>444</v>
      </c>
      <c r="J58" s="152">
        <v>2</v>
      </c>
      <c r="K58" s="153">
        <v>1.8</v>
      </c>
      <c r="L58" s="196" t="s">
        <v>44</v>
      </c>
      <c r="M58" s="154">
        <f t="shared" si="4"/>
        <v>3200</v>
      </c>
      <c r="N58" s="155" t="s">
        <v>41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445</v>
      </c>
      <c r="F59" s="152">
        <v>25057</v>
      </c>
      <c r="G59" s="152"/>
      <c r="H59" s="152" t="s">
        <v>418</v>
      </c>
      <c r="I59" s="152" t="s">
        <v>446</v>
      </c>
      <c r="J59" s="152">
        <v>3</v>
      </c>
      <c r="K59" s="153">
        <v>1.8</v>
      </c>
      <c r="L59" s="196" t="s">
        <v>43</v>
      </c>
      <c r="M59" s="154">
        <f t="shared" si="4"/>
        <v>4800</v>
      </c>
      <c r="N59" s="155" t="s">
        <v>41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445</v>
      </c>
      <c r="F60" s="152">
        <v>25058</v>
      </c>
      <c r="G60" s="152"/>
      <c r="H60" s="152" t="s">
        <v>418</v>
      </c>
      <c r="I60" s="152" t="s">
        <v>447</v>
      </c>
      <c r="J60" s="152">
        <v>4</v>
      </c>
      <c r="K60" s="153">
        <v>1.8</v>
      </c>
      <c r="L60" s="196" t="s">
        <v>45</v>
      </c>
      <c r="M60" s="154">
        <f t="shared" si="4"/>
        <v>6400</v>
      </c>
      <c r="N60" s="155" t="s">
        <v>41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445</v>
      </c>
      <c r="F61" s="152">
        <v>25059</v>
      </c>
      <c r="G61" s="152"/>
      <c r="H61" s="152" t="s">
        <v>418</v>
      </c>
      <c r="I61" s="152" t="s">
        <v>448</v>
      </c>
      <c r="J61" s="152">
        <v>2</v>
      </c>
      <c r="K61" s="153">
        <v>1.8</v>
      </c>
      <c r="L61" s="196" t="s">
        <v>44</v>
      </c>
      <c r="M61" s="154">
        <f t="shared" si="4"/>
        <v>3200</v>
      </c>
      <c r="N61" s="155" t="s">
        <v>41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452</v>
      </c>
      <c r="F62" s="152">
        <v>25060</v>
      </c>
      <c r="G62" s="152"/>
      <c r="H62" s="152" t="s">
        <v>418</v>
      </c>
      <c r="I62" s="152" t="s">
        <v>453</v>
      </c>
      <c r="J62" s="152">
        <v>3</v>
      </c>
      <c r="K62" s="153">
        <v>1.8</v>
      </c>
      <c r="L62" s="196" t="s">
        <v>43</v>
      </c>
      <c r="M62" s="154">
        <f t="shared" si="4"/>
        <v>4800</v>
      </c>
      <c r="N62" s="155" t="s">
        <v>41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454</v>
      </c>
      <c r="F63" s="152">
        <v>25061</v>
      </c>
      <c r="G63" s="152"/>
      <c r="H63" s="152" t="s">
        <v>418</v>
      </c>
      <c r="I63" s="152" t="s">
        <v>455</v>
      </c>
      <c r="J63" s="152">
        <v>4</v>
      </c>
      <c r="K63" s="153">
        <v>1.8</v>
      </c>
      <c r="L63" s="196" t="s">
        <v>45</v>
      </c>
      <c r="M63" s="154">
        <f t="shared" si="4"/>
        <v>6400</v>
      </c>
      <c r="N63" s="155" t="s">
        <v>41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454</v>
      </c>
      <c r="F64" s="152">
        <v>25062</v>
      </c>
      <c r="G64" s="152"/>
      <c r="H64" s="152" t="s">
        <v>418</v>
      </c>
      <c r="I64" s="152" t="s">
        <v>458</v>
      </c>
      <c r="J64" s="152">
        <v>2</v>
      </c>
      <c r="K64" s="153">
        <v>1.8</v>
      </c>
      <c r="L64" s="196" t="s">
        <v>44</v>
      </c>
      <c r="M64" s="154">
        <f t="shared" si="4"/>
        <v>3200</v>
      </c>
      <c r="N64" s="155" t="s">
        <v>41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454</v>
      </c>
      <c r="F65" s="152">
        <v>25063</v>
      </c>
      <c r="G65" s="152"/>
      <c r="H65" s="152" t="s">
        <v>418</v>
      </c>
      <c r="I65" s="152" t="s">
        <v>456</v>
      </c>
      <c r="J65" s="152">
        <v>3</v>
      </c>
      <c r="K65" s="153">
        <v>1.8</v>
      </c>
      <c r="L65" s="196" t="s">
        <v>43</v>
      </c>
      <c r="M65" s="154">
        <f t="shared" si="4"/>
        <v>4800</v>
      </c>
      <c r="N65" s="155" t="s">
        <v>41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454</v>
      </c>
      <c r="F66" s="152">
        <v>25064</v>
      </c>
      <c r="G66" s="152"/>
      <c r="H66" s="152" t="s">
        <v>418</v>
      </c>
      <c r="I66" s="152" t="s">
        <v>457</v>
      </c>
      <c r="J66" s="152">
        <v>3</v>
      </c>
      <c r="K66" s="153">
        <v>1.8</v>
      </c>
      <c r="L66" s="196" t="s">
        <v>43</v>
      </c>
      <c r="M66" s="154">
        <f t="shared" si="4"/>
        <v>4800</v>
      </c>
      <c r="N66" s="155" t="s">
        <v>41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459</v>
      </c>
      <c r="F67" s="152">
        <v>25065</v>
      </c>
      <c r="G67" s="152"/>
      <c r="H67" s="152" t="s">
        <v>418</v>
      </c>
      <c r="I67" s="152" t="s">
        <v>460</v>
      </c>
      <c r="J67" s="152">
        <v>4</v>
      </c>
      <c r="K67" s="153">
        <v>1.8</v>
      </c>
      <c r="L67" s="196" t="s">
        <v>45</v>
      </c>
      <c r="M67" s="154">
        <f t="shared" si="4"/>
        <v>6400</v>
      </c>
      <c r="N67" s="155" t="s">
        <v>41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459</v>
      </c>
      <c r="F68" s="152">
        <v>25066</v>
      </c>
      <c r="G68" s="152"/>
      <c r="H68" s="152" t="s">
        <v>418</v>
      </c>
      <c r="I68" s="152" t="s">
        <v>461</v>
      </c>
      <c r="J68" s="152">
        <v>4</v>
      </c>
      <c r="K68" s="153">
        <v>1.8</v>
      </c>
      <c r="L68" s="196" t="s">
        <v>45</v>
      </c>
      <c r="M68" s="154">
        <f t="shared" ref="M68:M131" si="9">J68*1600</f>
        <v>6400</v>
      </c>
      <c r="N68" s="155" t="s">
        <v>41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459</v>
      </c>
      <c r="F69" s="152">
        <v>25067</v>
      </c>
      <c r="G69" s="152"/>
      <c r="H69" s="152" t="s">
        <v>418</v>
      </c>
      <c r="I69" s="152" t="s">
        <v>462</v>
      </c>
      <c r="J69" s="152">
        <v>2</v>
      </c>
      <c r="K69" s="153">
        <v>1.8</v>
      </c>
      <c r="L69" s="196" t="s">
        <v>44</v>
      </c>
      <c r="M69" s="154">
        <f t="shared" si="9"/>
        <v>3200</v>
      </c>
      <c r="N69" s="155" t="s">
        <v>41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463</v>
      </c>
      <c r="F70" s="152">
        <v>25068</v>
      </c>
      <c r="G70" s="152"/>
      <c r="H70" s="152" t="s">
        <v>418</v>
      </c>
      <c r="I70" s="152" t="s">
        <v>464</v>
      </c>
      <c r="J70" s="152">
        <v>4</v>
      </c>
      <c r="K70" s="153">
        <v>1.8</v>
      </c>
      <c r="L70" s="196" t="s">
        <v>45</v>
      </c>
      <c r="M70" s="154">
        <f t="shared" si="9"/>
        <v>6400</v>
      </c>
      <c r="N70" s="155" t="s">
        <v>41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432</v>
      </c>
      <c r="F71" s="152">
        <v>25069</v>
      </c>
      <c r="G71" s="152"/>
      <c r="H71" s="152" t="s">
        <v>418</v>
      </c>
      <c r="I71" s="152" t="s">
        <v>433</v>
      </c>
      <c r="J71" s="152">
        <v>3</v>
      </c>
      <c r="K71" s="153">
        <v>1.8</v>
      </c>
      <c r="L71" s="196" t="s">
        <v>43</v>
      </c>
      <c r="M71" s="154">
        <f t="shared" si="9"/>
        <v>4800</v>
      </c>
      <c r="N71" s="155" t="s">
        <v>41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432</v>
      </c>
      <c r="F72" s="152">
        <v>25070</v>
      </c>
      <c r="G72" s="152"/>
      <c r="H72" s="152" t="s">
        <v>418</v>
      </c>
      <c r="I72" s="152" t="s">
        <v>434</v>
      </c>
      <c r="J72" s="152">
        <v>4</v>
      </c>
      <c r="K72" s="153">
        <v>1.8</v>
      </c>
      <c r="L72" s="196" t="s">
        <v>45</v>
      </c>
      <c r="M72" s="154">
        <f t="shared" si="9"/>
        <v>6400</v>
      </c>
      <c r="N72" s="155" t="s">
        <v>41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432</v>
      </c>
      <c r="F73" s="152">
        <v>25071</v>
      </c>
      <c r="G73" s="152"/>
      <c r="H73" s="152" t="s">
        <v>418</v>
      </c>
      <c r="I73" s="152" t="s">
        <v>435</v>
      </c>
      <c r="J73" s="152">
        <v>4</v>
      </c>
      <c r="K73" s="153">
        <v>1.8</v>
      </c>
      <c r="L73" s="196" t="s">
        <v>45</v>
      </c>
      <c r="M73" s="154">
        <f t="shared" si="9"/>
        <v>6400</v>
      </c>
      <c r="N73" s="155" t="s">
        <v>41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436</v>
      </c>
      <c r="F74" s="152">
        <v>25072</v>
      </c>
      <c r="G74" s="152"/>
      <c r="H74" s="152" t="s">
        <v>418</v>
      </c>
      <c r="I74" s="152" t="s">
        <v>437</v>
      </c>
      <c r="J74" s="152">
        <v>4</v>
      </c>
      <c r="K74" s="153">
        <v>1.8</v>
      </c>
      <c r="L74" s="196" t="s">
        <v>45</v>
      </c>
      <c r="M74" s="154">
        <f t="shared" si="9"/>
        <v>6400</v>
      </c>
      <c r="N74" s="155" t="s">
        <v>41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436</v>
      </c>
      <c r="F75" s="152">
        <v>25073</v>
      </c>
      <c r="G75" s="152"/>
      <c r="H75" s="152" t="s">
        <v>418</v>
      </c>
      <c r="I75" s="152" t="s">
        <v>438</v>
      </c>
      <c r="J75" s="152">
        <v>3</v>
      </c>
      <c r="K75" s="153">
        <v>1.8</v>
      </c>
      <c r="L75" s="196" t="s">
        <v>43</v>
      </c>
      <c r="M75" s="154">
        <f t="shared" si="9"/>
        <v>4800</v>
      </c>
      <c r="N75" s="155" t="s">
        <v>41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449</v>
      </c>
      <c r="F76" s="152">
        <v>25074</v>
      </c>
      <c r="G76" s="152"/>
      <c r="H76" s="152" t="s">
        <v>418</v>
      </c>
      <c r="I76" s="152" t="s">
        <v>450</v>
      </c>
      <c r="J76" s="152">
        <v>4</v>
      </c>
      <c r="K76" s="153">
        <v>1.8</v>
      </c>
      <c r="L76" s="196" t="s">
        <v>45</v>
      </c>
      <c r="M76" s="154">
        <f t="shared" si="9"/>
        <v>6400</v>
      </c>
      <c r="N76" s="155" t="s">
        <v>41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449</v>
      </c>
      <c r="F77" s="152">
        <v>25075</v>
      </c>
      <c r="G77" s="152"/>
      <c r="H77" s="152" t="s">
        <v>418</v>
      </c>
      <c r="I77" s="152" t="s">
        <v>451</v>
      </c>
      <c r="J77" s="152">
        <v>3</v>
      </c>
      <c r="K77" s="153">
        <v>1.8</v>
      </c>
      <c r="L77" s="196" t="s">
        <v>43</v>
      </c>
      <c r="M77" s="154">
        <f t="shared" si="9"/>
        <v>4800</v>
      </c>
      <c r="N77" s="155" t="s">
        <v>41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465</v>
      </c>
      <c r="F78" s="152">
        <v>25076</v>
      </c>
      <c r="G78" s="152"/>
      <c r="H78" s="152" t="s">
        <v>418</v>
      </c>
      <c r="I78" s="152" t="s">
        <v>466</v>
      </c>
      <c r="J78" s="152">
        <v>3</v>
      </c>
      <c r="K78" s="153">
        <v>1.8</v>
      </c>
      <c r="L78" s="196" t="s">
        <v>43</v>
      </c>
      <c r="M78" s="154">
        <f t="shared" si="9"/>
        <v>4800</v>
      </c>
      <c r="N78" s="155" t="s">
        <v>41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465</v>
      </c>
      <c r="F79" s="152">
        <v>25077</v>
      </c>
      <c r="G79" s="152"/>
      <c r="H79" s="152" t="s">
        <v>418</v>
      </c>
      <c r="I79" s="152" t="s">
        <v>467</v>
      </c>
      <c r="J79" s="152">
        <v>4</v>
      </c>
      <c r="K79" s="153">
        <v>1.8</v>
      </c>
      <c r="L79" s="196" t="s">
        <v>45</v>
      </c>
      <c r="M79" s="154">
        <f t="shared" si="9"/>
        <v>6400</v>
      </c>
      <c r="N79" s="155" t="s">
        <v>41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178</v>
      </c>
      <c r="F80" s="152">
        <v>25078</v>
      </c>
      <c r="G80" s="152"/>
      <c r="H80" s="152" t="s">
        <v>177</v>
      </c>
      <c r="I80" s="152" t="s">
        <v>179</v>
      </c>
      <c r="J80" s="152">
        <v>3</v>
      </c>
      <c r="K80" s="153">
        <v>1.3</v>
      </c>
      <c r="L80" s="196" t="s">
        <v>43</v>
      </c>
      <c r="M80" s="154">
        <f t="shared" si="9"/>
        <v>4800</v>
      </c>
      <c r="N80" s="155" t="s">
        <v>41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180</v>
      </c>
      <c r="F81" s="152">
        <v>25079</v>
      </c>
      <c r="G81" s="152"/>
      <c r="H81" s="152" t="s">
        <v>177</v>
      </c>
      <c r="I81" s="152" t="s">
        <v>181</v>
      </c>
      <c r="J81" s="152">
        <v>3</v>
      </c>
      <c r="K81" s="153">
        <v>1.3</v>
      </c>
      <c r="L81" s="196" t="s">
        <v>43</v>
      </c>
      <c r="M81" s="154">
        <f t="shared" si="9"/>
        <v>4800</v>
      </c>
      <c r="N81" s="155" t="s">
        <v>41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180</v>
      </c>
      <c r="F82" s="152">
        <v>25080</v>
      </c>
      <c r="G82" s="152"/>
      <c r="H82" s="152" t="s">
        <v>177</v>
      </c>
      <c r="I82" s="152" t="s">
        <v>182</v>
      </c>
      <c r="J82" s="152">
        <v>2</v>
      </c>
      <c r="K82" s="153">
        <v>1.3</v>
      </c>
      <c r="L82" s="196" t="s">
        <v>44</v>
      </c>
      <c r="M82" s="154">
        <f t="shared" si="9"/>
        <v>3200</v>
      </c>
      <c r="N82" s="155" t="s">
        <v>41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183</v>
      </c>
      <c r="F83" s="152">
        <v>25081</v>
      </c>
      <c r="G83" s="152"/>
      <c r="H83" s="152" t="s">
        <v>177</v>
      </c>
      <c r="I83" s="152" t="s">
        <v>184</v>
      </c>
      <c r="J83" s="152">
        <v>3</v>
      </c>
      <c r="K83" s="153">
        <v>1.3</v>
      </c>
      <c r="L83" s="196" t="s">
        <v>43</v>
      </c>
      <c r="M83" s="154">
        <f t="shared" si="9"/>
        <v>4800</v>
      </c>
      <c r="N83" s="155" t="s">
        <v>41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183</v>
      </c>
      <c r="F84" s="152">
        <v>25082</v>
      </c>
      <c r="G84" s="152"/>
      <c r="H84" s="152" t="s">
        <v>177</v>
      </c>
      <c r="I84" s="152" t="s">
        <v>185</v>
      </c>
      <c r="J84" s="152">
        <v>3</v>
      </c>
      <c r="K84" s="153">
        <v>1.3</v>
      </c>
      <c r="L84" s="196" t="s">
        <v>43</v>
      </c>
      <c r="M84" s="154">
        <f t="shared" si="9"/>
        <v>4800</v>
      </c>
      <c r="N84" s="155" t="s">
        <v>41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183</v>
      </c>
      <c r="F85" s="152">
        <v>25083</v>
      </c>
      <c r="G85" s="152"/>
      <c r="H85" s="152" t="s">
        <v>177</v>
      </c>
      <c r="I85" s="152" t="s">
        <v>186</v>
      </c>
      <c r="J85" s="152">
        <v>2</v>
      </c>
      <c r="K85" s="153">
        <v>1.3</v>
      </c>
      <c r="L85" s="196" t="s">
        <v>44</v>
      </c>
      <c r="M85" s="154">
        <f t="shared" si="9"/>
        <v>3200</v>
      </c>
      <c r="N85" s="155" t="s">
        <v>41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183</v>
      </c>
      <c r="F86" s="152">
        <v>25084</v>
      </c>
      <c r="G86" s="152"/>
      <c r="H86" s="152" t="s">
        <v>177</v>
      </c>
      <c r="I86" s="152" t="s">
        <v>187</v>
      </c>
      <c r="J86" s="152">
        <v>2</v>
      </c>
      <c r="K86" s="153">
        <v>1.3</v>
      </c>
      <c r="L86" s="196" t="s">
        <v>44</v>
      </c>
      <c r="M86" s="154">
        <f t="shared" si="9"/>
        <v>3200</v>
      </c>
      <c r="N86" s="155" t="s">
        <v>41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188</v>
      </c>
      <c r="F87" s="152">
        <v>25085</v>
      </c>
      <c r="G87" s="152"/>
      <c r="H87" s="152" t="s">
        <v>177</v>
      </c>
      <c r="I87" s="152" t="s">
        <v>189</v>
      </c>
      <c r="J87" s="152">
        <v>3</v>
      </c>
      <c r="K87" s="153">
        <v>1.3</v>
      </c>
      <c r="L87" s="196" t="s">
        <v>43</v>
      </c>
      <c r="M87" s="154">
        <f t="shared" si="9"/>
        <v>4800</v>
      </c>
      <c r="N87" s="155" t="s">
        <v>41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191</v>
      </c>
      <c r="F88" s="152">
        <v>25086</v>
      </c>
      <c r="G88" s="152"/>
      <c r="H88" s="152" t="s">
        <v>177</v>
      </c>
      <c r="I88" s="152" t="s">
        <v>192</v>
      </c>
      <c r="J88" s="152">
        <v>3</v>
      </c>
      <c r="K88" s="153">
        <v>1.3</v>
      </c>
      <c r="L88" s="196" t="s">
        <v>43</v>
      </c>
      <c r="M88" s="154">
        <f t="shared" si="9"/>
        <v>4800</v>
      </c>
      <c r="N88" s="155" t="s">
        <v>41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191</v>
      </c>
      <c r="F89" s="152">
        <v>25087</v>
      </c>
      <c r="G89" s="152"/>
      <c r="H89" s="152" t="s">
        <v>177</v>
      </c>
      <c r="I89" s="152" t="s">
        <v>193</v>
      </c>
      <c r="J89" s="152">
        <v>3</v>
      </c>
      <c r="K89" s="153">
        <v>1.3</v>
      </c>
      <c r="L89" s="196" t="s">
        <v>43</v>
      </c>
      <c r="M89" s="154">
        <f t="shared" si="9"/>
        <v>4800</v>
      </c>
      <c r="N89" s="155" t="s">
        <v>41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191</v>
      </c>
      <c r="F90" s="152">
        <v>25088</v>
      </c>
      <c r="G90" s="152"/>
      <c r="H90" s="152" t="s">
        <v>177</v>
      </c>
      <c r="I90" s="152" t="s">
        <v>194</v>
      </c>
      <c r="J90" s="152">
        <v>2</v>
      </c>
      <c r="K90" s="153">
        <v>1.3</v>
      </c>
      <c r="L90" s="196" t="s">
        <v>44</v>
      </c>
      <c r="M90" s="154">
        <f t="shared" si="9"/>
        <v>3200</v>
      </c>
      <c r="N90" s="155" t="s">
        <v>41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191</v>
      </c>
      <c r="F91" s="152">
        <v>25089</v>
      </c>
      <c r="G91" s="152"/>
      <c r="H91" s="152" t="s">
        <v>177</v>
      </c>
      <c r="I91" s="152" t="s">
        <v>195</v>
      </c>
      <c r="J91" s="152">
        <v>2</v>
      </c>
      <c r="K91" s="153">
        <v>1.3</v>
      </c>
      <c r="L91" s="196" t="s">
        <v>44</v>
      </c>
      <c r="M91" s="154">
        <f t="shared" si="9"/>
        <v>3200</v>
      </c>
      <c r="N91" s="155" t="s">
        <v>41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191</v>
      </c>
      <c r="F92" s="152">
        <v>25090</v>
      </c>
      <c r="G92" s="152"/>
      <c r="H92" s="152" t="s">
        <v>177</v>
      </c>
      <c r="I92" s="152" t="s">
        <v>196</v>
      </c>
      <c r="J92" s="152">
        <v>2</v>
      </c>
      <c r="K92" s="153">
        <v>1.3</v>
      </c>
      <c r="L92" s="196" t="s">
        <v>44</v>
      </c>
      <c r="M92" s="154">
        <f t="shared" si="9"/>
        <v>3200</v>
      </c>
      <c r="N92" s="155" t="s">
        <v>41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197</v>
      </c>
      <c r="F93" s="152">
        <v>25091</v>
      </c>
      <c r="G93" s="152"/>
      <c r="H93" s="152" t="s">
        <v>177</v>
      </c>
      <c r="I93" s="152" t="s">
        <v>198</v>
      </c>
      <c r="J93" s="152">
        <v>3</v>
      </c>
      <c r="K93" s="153">
        <v>1.3</v>
      </c>
      <c r="L93" s="196" t="s">
        <v>43</v>
      </c>
      <c r="M93" s="154">
        <f t="shared" si="9"/>
        <v>4800</v>
      </c>
      <c r="N93" s="155" t="s">
        <v>41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197</v>
      </c>
      <c r="F94" s="152">
        <v>25092</v>
      </c>
      <c r="G94" s="152"/>
      <c r="H94" s="152" t="s">
        <v>177</v>
      </c>
      <c r="I94" s="152" t="s">
        <v>199</v>
      </c>
      <c r="J94" s="152">
        <v>3</v>
      </c>
      <c r="K94" s="153">
        <v>1.3</v>
      </c>
      <c r="L94" s="196" t="s">
        <v>43</v>
      </c>
      <c r="M94" s="154">
        <f t="shared" si="9"/>
        <v>4800</v>
      </c>
      <c r="N94" s="155" t="s">
        <v>41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197</v>
      </c>
      <c r="F95" s="152">
        <v>25093</v>
      </c>
      <c r="G95" s="152"/>
      <c r="H95" s="152" t="s">
        <v>177</v>
      </c>
      <c r="I95" s="152" t="s">
        <v>202</v>
      </c>
      <c r="J95" s="152">
        <v>2</v>
      </c>
      <c r="K95" s="153">
        <v>1.3</v>
      </c>
      <c r="L95" s="196" t="s">
        <v>44</v>
      </c>
      <c r="M95" s="154">
        <f t="shared" si="9"/>
        <v>3200</v>
      </c>
      <c r="N95" s="155" t="s">
        <v>41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197</v>
      </c>
      <c r="F96" s="152">
        <v>25094</v>
      </c>
      <c r="G96" s="152"/>
      <c r="H96" s="152" t="s">
        <v>177</v>
      </c>
      <c r="I96" s="152" t="s">
        <v>200</v>
      </c>
      <c r="J96" s="152">
        <v>3</v>
      </c>
      <c r="K96" s="153">
        <v>1.3</v>
      </c>
      <c r="L96" s="196" t="s">
        <v>43</v>
      </c>
      <c r="M96" s="154">
        <f t="shared" si="9"/>
        <v>4800</v>
      </c>
      <c r="N96" s="155" t="s">
        <v>41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197</v>
      </c>
      <c r="F97" s="152">
        <v>25095</v>
      </c>
      <c r="G97" s="152"/>
      <c r="H97" s="152" t="s">
        <v>177</v>
      </c>
      <c r="I97" s="152" t="s">
        <v>203</v>
      </c>
      <c r="J97" s="152">
        <v>2</v>
      </c>
      <c r="K97" s="153">
        <v>1.3</v>
      </c>
      <c r="L97" s="196" t="s">
        <v>44</v>
      </c>
      <c r="M97" s="154">
        <f t="shared" si="9"/>
        <v>3200</v>
      </c>
      <c r="N97" s="155" t="s">
        <v>41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197</v>
      </c>
      <c r="F98" s="152">
        <v>25096</v>
      </c>
      <c r="G98" s="152"/>
      <c r="H98" s="152" t="s">
        <v>177</v>
      </c>
      <c r="I98" s="152" t="s">
        <v>201</v>
      </c>
      <c r="J98" s="152">
        <v>3</v>
      </c>
      <c r="K98" s="153">
        <v>1.3</v>
      </c>
      <c r="L98" s="196" t="s">
        <v>43</v>
      </c>
      <c r="M98" s="154">
        <f t="shared" si="9"/>
        <v>4800</v>
      </c>
      <c r="N98" s="155" t="s">
        <v>41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197</v>
      </c>
      <c r="F99" s="152">
        <v>25097</v>
      </c>
      <c r="G99" s="152"/>
      <c r="H99" s="152" t="s">
        <v>177</v>
      </c>
      <c r="I99" s="152" t="s">
        <v>204</v>
      </c>
      <c r="J99" s="152">
        <v>2</v>
      </c>
      <c r="K99" s="153">
        <v>1.3</v>
      </c>
      <c r="L99" s="196" t="s">
        <v>44</v>
      </c>
      <c r="M99" s="154">
        <f t="shared" si="9"/>
        <v>3200</v>
      </c>
      <c r="N99" s="155" t="s">
        <v>41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197</v>
      </c>
      <c r="F100" s="152">
        <v>25098</v>
      </c>
      <c r="G100" s="152"/>
      <c r="H100" s="152" t="s">
        <v>177</v>
      </c>
      <c r="I100" s="152" t="s">
        <v>205</v>
      </c>
      <c r="J100" s="152">
        <v>2</v>
      </c>
      <c r="K100" s="153">
        <v>1.3</v>
      </c>
      <c r="L100" s="196" t="s">
        <v>44</v>
      </c>
      <c r="M100" s="154">
        <f t="shared" si="9"/>
        <v>3200</v>
      </c>
      <c r="N100" s="155" t="s">
        <v>41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206</v>
      </c>
      <c r="F101" s="152">
        <v>25099</v>
      </c>
      <c r="G101" s="152"/>
      <c r="H101" s="152" t="s">
        <v>177</v>
      </c>
      <c r="I101" s="152" t="s">
        <v>207</v>
      </c>
      <c r="J101" s="152">
        <v>3</v>
      </c>
      <c r="K101" s="153">
        <v>1.8</v>
      </c>
      <c r="L101" s="196" t="s">
        <v>43</v>
      </c>
      <c r="M101" s="154">
        <f t="shared" si="9"/>
        <v>4800</v>
      </c>
      <c r="N101" s="155" t="s">
        <v>41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206</v>
      </c>
      <c r="F102" s="152">
        <v>25100</v>
      </c>
      <c r="G102" s="152"/>
      <c r="H102" s="152" t="s">
        <v>177</v>
      </c>
      <c r="I102" s="152" t="s">
        <v>208</v>
      </c>
      <c r="J102" s="152">
        <v>3</v>
      </c>
      <c r="K102" s="153">
        <v>1.8</v>
      </c>
      <c r="L102" s="196" t="s">
        <v>43</v>
      </c>
      <c r="M102" s="154">
        <f t="shared" si="9"/>
        <v>4800</v>
      </c>
      <c r="N102" s="155" t="s">
        <v>41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206</v>
      </c>
      <c r="F103" s="152">
        <v>25101</v>
      </c>
      <c r="G103" s="152"/>
      <c r="H103" s="152" t="s">
        <v>177</v>
      </c>
      <c r="I103" s="152" t="s">
        <v>209</v>
      </c>
      <c r="J103" s="152">
        <v>3</v>
      </c>
      <c r="K103" s="153">
        <v>1.8</v>
      </c>
      <c r="L103" s="196" t="s">
        <v>43</v>
      </c>
      <c r="M103" s="154">
        <f t="shared" si="9"/>
        <v>4800</v>
      </c>
      <c r="N103" s="155" t="s">
        <v>41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210</v>
      </c>
      <c r="F104" s="152">
        <v>25102</v>
      </c>
      <c r="G104" s="152"/>
      <c r="H104" s="152" t="s">
        <v>177</v>
      </c>
      <c r="I104" s="152" t="s">
        <v>211</v>
      </c>
      <c r="J104" s="152">
        <v>3</v>
      </c>
      <c r="K104" s="153">
        <v>1.3</v>
      </c>
      <c r="L104" s="196" t="s">
        <v>43</v>
      </c>
      <c r="M104" s="154">
        <f t="shared" si="9"/>
        <v>4800</v>
      </c>
      <c r="N104" s="155" t="s">
        <v>41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210</v>
      </c>
      <c r="F105" s="152">
        <v>25103</v>
      </c>
      <c r="G105" s="152"/>
      <c r="H105" s="152" t="s">
        <v>177</v>
      </c>
      <c r="I105" s="152" t="s">
        <v>212</v>
      </c>
      <c r="J105" s="152">
        <v>2</v>
      </c>
      <c r="K105" s="153">
        <v>1.3</v>
      </c>
      <c r="L105" s="196" t="s">
        <v>44</v>
      </c>
      <c r="M105" s="154">
        <f t="shared" si="9"/>
        <v>3200</v>
      </c>
      <c r="N105" s="155" t="s">
        <v>41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213</v>
      </c>
      <c r="F106" s="152">
        <v>25104</v>
      </c>
      <c r="G106" s="152"/>
      <c r="H106" s="152" t="s">
        <v>177</v>
      </c>
      <c r="I106" s="152" t="s">
        <v>214</v>
      </c>
      <c r="J106" s="152">
        <v>4</v>
      </c>
      <c r="K106" s="153">
        <v>1.3</v>
      </c>
      <c r="L106" s="196" t="s">
        <v>45</v>
      </c>
      <c r="M106" s="154">
        <f t="shared" si="9"/>
        <v>6400</v>
      </c>
      <c r="N106" s="155" t="s">
        <v>41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213</v>
      </c>
      <c r="F107" s="152">
        <v>25105</v>
      </c>
      <c r="G107" s="152"/>
      <c r="H107" s="152" t="s">
        <v>177</v>
      </c>
      <c r="I107" s="152" t="s">
        <v>215</v>
      </c>
      <c r="J107" s="152">
        <v>4</v>
      </c>
      <c r="K107" s="153">
        <v>1.3</v>
      </c>
      <c r="L107" s="196" t="s">
        <v>45</v>
      </c>
      <c r="M107" s="154">
        <f t="shared" si="9"/>
        <v>6400</v>
      </c>
      <c r="N107" s="155" t="s">
        <v>41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213</v>
      </c>
      <c r="F108" s="152">
        <v>25106</v>
      </c>
      <c r="G108" s="152"/>
      <c r="H108" s="152" t="s">
        <v>177</v>
      </c>
      <c r="I108" s="152" t="s">
        <v>216</v>
      </c>
      <c r="J108" s="152">
        <v>4</v>
      </c>
      <c r="K108" s="153">
        <v>1.3</v>
      </c>
      <c r="L108" s="196" t="s">
        <v>45</v>
      </c>
      <c r="M108" s="154">
        <f t="shared" si="9"/>
        <v>6400</v>
      </c>
      <c r="N108" s="155" t="s">
        <v>41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213</v>
      </c>
      <c r="F109" s="152">
        <v>25107</v>
      </c>
      <c r="G109" s="152"/>
      <c r="H109" s="152" t="s">
        <v>177</v>
      </c>
      <c r="I109" s="152" t="s">
        <v>217</v>
      </c>
      <c r="J109" s="152">
        <v>4</v>
      </c>
      <c r="K109" s="153">
        <v>1.3</v>
      </c>
      <c r="L109" s="196" t="s">
        <v>45</v>
      </c>
      <c r="M109" s="154">
        <f t="shared" si="9"/>
        <v>6400</v>
      </c>
      <c r="N109" s="155" t="s">
        <v>41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213</v>
      </c>
      <c r="F110" s="152">
        <v>25108</v>
      </c>
      <c r="G110" s="152"/>
      <c r="H110" s="152" t="s">
        <v>177</v>
      </c>
      <c r="I110" s="152" t="s">
        <v>218</v>
      </c>
      <c r="J110" s="152">
        <v>4</v>
      </c>
      <c r="K110" s="153">
        <v>1.3</v>
      </c>
      <c r="L110" s="196" t="s">
        <v>45</v>
      </c>
      <c r="M110" s="154">
        <f t="shared" si="9"/>
        <v>6400</v>
      </c>
      <c r="N110" s="155" t="s">
        <v>41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219</v>
      </c>
      <c r="F111" s="152">
        <v>25109</v>
      </c>
      <c r="G111" s="152"/>
      <c r="H111" s="152" t="s">
        <v>177</v>
      </c>
      <c r="I111" s="152" t="s">
        <v>220</v>
      </c>
      <c r="J111" s="152">
        <v>3</v>
      </c>
      <c r="K111" s="153">
        <v>1.3</v>
      </c>
      <c r="L111" s="196" t="s">
        <v>43</v>
      </c>
      <c r="M111" s="154">
        <f t="shared" si="9"/>
        <v>4800</v>
      </c>
      <c r="N111" s="155" t="s">
        <v>41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219</v>
      </c>
      <c r="F112" s="152">
        <v>25111</v>
      </c>
      <c r="G112" s="152"/>
      <c r="H112" s="152" t="s">
        <v>177</v>
      </c>
      <c r="I112" s="152" t="s">
        <v>221</v>
      </c>
      <c r="J112" s="152">
        <v>2</v>
      </c>
      <c r="K112" s="153">
        <v>1.3</v>
      </c>
      <c r="L112" s="196" t="s">
        <v>44</v>
      </c>
      <c r="M112" s="154">
        <f t="shared" si="9"/>
        <v>3200</v>
      </c>
      <c r="N112" s="155" t="s">
        <v>41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219</v>
      </c>
      <c r="F113" s="152">
        <v>25113</v>
      </c>
      <c r="G113" s="152"/>
      <c r="H113" s="152" t="s">
        <v>177</v>
      </c>
      <c r="I113" s="160" t="s">
        <v>222</v>
      </c>
      <c r="J113" s="152">
        <v>2</v>
      </c>
      <c r="K113" s="153">
        <v>1.3</v>
      </c>
      <c r="L113" s="196" t="s">
        <v>44</v>
      </c>
      <c r="M113" s="154">
        <f t="shared" si="9"/>
        <v>3200</v>
      </c>
      <c r="N113" s="155" t="s">
        <v>41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223</v>
      </c>
      <c r="F114" s="152">
        <v>25114</v>
      </c>
      <c r="G114" s="152"/>
      <c r="H114" s="152" t="s">
        <v>177</v>
      </c>
      <c r="I114" s="152" t="s">
        <v>224</v>
      </c>
      <c r="J114" s="152">
        <v>3</v>
      </c>
      <c r="K114" s="153">
        <v>1.4</v>
      </c>
      <c r="L114" s="196" t="s">
        <v>43</v>
      </c>
      <c r="M114" s="154">
        <f t="shared" si="9"/>
        <v>4800</v>
      </c>
      <c r="N114" s="155" t="s">
        <v>41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223</v>
      </c>
      <c r="F115" s="152">
        <v>25115</v>
      </c>
      <c r="G115" s="152"/>
      <c r="H115" s="152" t="s">
        <v>177</v>
      </c>
      <c r="I115" s="152" t="s">
        <v>225</v>
      </c>
      <c r="J115" s="152">
        <v>2</v>
      </c>
      <c r="K115" s="153">
        <v>1.4</v>
      </c>
      <c r="L115" s="196" t="s">
        <v>44</v>
      </c>
      <c r="M115" s="154">
        <f t="shared" si="9"/>
        <v>3200</v>
      </c>
      <c r="N115" s="155" t="s">
        <v>41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229</v>
      </c>
      <c r="F116" s="152">
        <v>25116</v>
      </c>
      <c r="G116" s="152"/>
      <c r="H116" s="152" t="s">
        <v>177</v>
      </c>
      <c r="I116" s="152" t="s">
        <v>230</v>
      </c>
      <c r="J116" s="152">
        <v>3</v>
      </c>
      <c r="K116" s="153">
        <v>1.3</v>
      </c>
      <c r="L116" s="196" t="s">
        <v>43</v>
      </c>
      <c r="M116" s="154">
        <f t="shared" si="9"/>
        <v>4800</v>
      </c>
      <c r="N116" s="155" t="s">
        <v>41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229</v>
      </c>
      <c r="F117" s="152">
        <v>25117</v>
      </c>
      <c r="G117" s="152"/>
      <c r="H117" s="152" t="s">
        <v>177</v>
      </c>
      <c r="I117" s="152" t="s">
        <v>231</v>
      </c>
      <c r="J117" s="152">
        <v>2</v>
      </c>
      <c r="K117" s="153">
        <v>1.3</v>
      </c>
      <c r="L117" s="196" t="s">
        <v>44</v>
      </c>
      <c r="M117" s="154">
        <f t="shared" si="9"/>
        <v>3200</v>
      </c>
      <c r="N117" s="155" t="s">
        <v>41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232</v>
      </c>
      <c r="F118" s="152">
        <v>25118</v>
      </c>
      <c r="G118" s="152"/>
      <c r="H118" s="152" t="s">
        <v>177</v>
      </c>
      <c r="I118" s="152" t="s">
        <v>233</v>
      </c>
      <c r="J118" s="152">
        <v>3</v>
      </c>
      <c r="K118" s="153">
        <v>1.3</v>
      </c>
      <c r="L118" s="196" t="s">
        <v>43</v>
      </c>
      <c r="M118" s="154">
        <f t="shared" si="9"/>
        <v>4800</v>
      </c>
      <c r="N118" s="155" t="s">
        <v>41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239</v>
      </c>
      <c r="F119" s="152">
        <v>25119</v>
      </c>
      <c r="G119" s="152"/>
      <c r="H119" s="152" t="s">
        <v>177</v>
      </c>
      <c r="I119" s="152" t="s">
        <v>240</v>
      </c>
      <c r="J119" s="152">
        <v>4</v>
      </c>
      <c r="K119" s="153">
        <v>1.3</v>
      </c>
      <c r="L119" s="196" t="s">
        <v>45</v>
      </c>
      <c r="M119" s="154">
        <f t="shared" si="9"/>
        <v>6400</v>
      </c>
      <c r="N119" s="155" t="s">
        <v>41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239</v>
      </c>
      <c r="F120" s="152">
        <v>25120</v>
      </c>
      <c r="G120" s="152"/>
      <c r="H120" s="152" t="s">
        <v>177</v>
      </c>
      <c r="I120" s="152" t="s">
        <v>241</v>
      </c>
      <c r="J120" s="152">
        <v>4</v>
      </c>
      <c r="K120" s="153">
        <v>1.3</v>
      </c>
      <c r="L120" s="196" t="s">
        <v>45</v>
      </c>
      <c r="M120" s="154">
        <f t="shared" si="9"/>
        <v>6400</v>
      </c>
      <c r="N120" s="155" t="s">
        <v>41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239</v>
      </c>
      <c r="F121" s="152">
        <v>25121</v>
      </c>
      <c r="G121" s="152"/>
      <c r="H121" s="152" t="s">
        <v>177</v>
      </c>
      <c r="I121" s="152" t="s">
        <v>242</v>
      </c>
      <c r="J121" s="152">
        <v>4</v>
      </c>
      <c r="K121" s="153">
        <v>1.3</v>
      </c>
      <c r="L121" s="196" t="s">
        <v>45</v>
      </c>
      <c r="M121" s="154">
        <f t="shared" si="9"/>
        <v>6400</v>
      </c>
      <c r="N121" s="155" t="s">
        <v>41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239</v>
      </c>
      <c r="F122" s="152">
        <v>25122</v>
      </c>
      <c r="G122" s="152"/>
      <c r="H122" s="152" t="s">
        <v>177</v>
      </c>
      <c r="I122" s="152" t="s">
        <v>243</v>
      </c>
      <c r="J122" s="152">
        <v>4</v>
      </c>
      <c r="K122" s="153">
        <v>1.3</v>
      </c>
      <c r="L122" s="196" t="s">
        <v>45</v>
      </c>
      <c r="M122" s="154">
        <f t="shared" si="9"/>
        <v>6400</v>
      </c>
      <c r="N122" s="155" t="s">
        <v>41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239</v>
      </c>
      <c r="F123" s="152">
        <v>25123</v>
      </c>
      <c r="G123" s="152"/>
      <c r="H123" s="152" t="s">
        <v>177</v>
      </c>
      <c r="I123" s="152" t="s">
        <v>244</v>
      </c>
      <c r="J123" s="152">
        <v>4</v>
      </c>
      <c r="K123" s="153">
        <v>1.3</v>
      </c>
      <c r="L123" s="196" t="s">
        <v>45</v>
      </c>
      <c r="M123" s="154">
        <f t="shared" si="9"/>
        <v>6400</v>
      </c>
      <c r="N123" s="155" t="s">
        <v>41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239</v>
      </c>
      <c r="F124" s="152">
        <v>25124</v>
      </c>
      <c r="G124" s="152"/>
      <c r="H124" s="152" t="s">
        <v>177</v>
      </c>
      <c r="I124" s="152" t="s">
        <v>245</v>
      </c>
      <c r="J124" s="152">
        <v>4</v>
      </c>
      <c r="K124" s="153">
        <v>1.3</v>
      </c>
      <c r="L124" s="196" t="s">
        <v>45</v>
      </c>
      <c r="M124" s="154">
        <f t="shared" si="9"/>
        <v>6400</v>
      </c>
      <c r="N124" s="155" t="s">
        <v>41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188</v>
      </c>
      <c r="F125" s="152">
        <v>25125</v>
      </c>
      <c r="G125" s="152"/>
      <c r="H125" s="152" t="s">
        <v>177</v>
      </c>
      <c r="I125" s="152" t="s">
        <v>190</v>
      </c>
      <c r="J125" s="152">
        <v>2</v>
      </c>
      <c r="K125" s="153">
        <v>1.3</v>
      </c>
      <c r="L125" s="196" t="s">
        <v>44</v>
      </c>
      <c r="M125" s="154">
        <f t="shared" si="9"/>
        <v>3200</v>
      </c>
      <c r="N125" s="155" t="s">
        <v>41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226</v>
      </c>
      <c r="F126" s="152">
        <v>25126</v>
      </c>
      <c r="G126" s="152"/>
      <c r="H126" s="152" t="s">
        <v>177</v>
      </c>
      <c r="I126" s="152" t="s">
        <v>227</v>
      </c>
      <c r="J126" s="152">
        <v>3</v>
      </c>
      <c r="K126" s="153">
        <v>1.3</v>
      </c>
      <c r="L126" s="196" t="s">
        <v>43</v>
      </c>
      <c r="M126" s="154">
        <f t="shared" si="9"/>
        <v>4800</v>
      </c>
      <c r="N126" s="155" t="s">
        <v>41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226</v>
      </c>
      <c r="F127" s="152">
        <v>25127</v>
      </c>
      <c r="G127" s="152"/>
      <c r="H127" s="152" t="s">
        <v>177</v>
      </c>
      <c r="I127" s="152" t="s">
        <v>228</v>
      </c>
      <c r="J127" s="152">
        <v>2</v>
      </c>
      <c r="K127" s="153">
        <v>1.3</v>
      </c>
      <c r="L127" s="196" t="s">
        <v>44</v>
      </c>
      <c r="M127" s="154">
        <f t="shared" si="9"/>
        <v>3200</v>
      </c>
      <c r="N127" s="155" t="s">
        <v>41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232</v>
      </c>
      <c r="F128" s="152">
        <v>25128</v>
      </c>
      <c r="G128" s="152"/>
      <c r="H128" s="152" t="s">
        <v>177</v>
      </c>
      <c r="I128" s="152" t="s">
        <v>234</v>
      </c>
      <c r="J128" s="152">
        <v>2</v>
      </c>
      <c r="K128" s="153">
        <v>1.3</v>
      </c>
      <c r="L128" s="196" t="s">
        <v>44</v>
      </c>
      <c r="M128" s="154">
        <f t="shared" si="9"/>
        <v>3200</v>
      </c>
      <c r="N128" s="155" t="s">
        <v>41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235</v>
      </c>
      <c r="F129" s="152">
        <v>25129</v>
      </c>
      <c r="G129" s="152"/>
      <c r="H129" s="152" t="s">
        <v>177</v>
      </c>
      <c r="I129" s="152" t="s">
        <v>236</v>
      </c>
      <c r="J129" s="152">
        <v>2</v>
      </c>
      <c r="K129" s="153">
        <v>1.3</v>
      </c>
      <c r="L129" s="196" t="s">
        <v>44</v>
      </c>
      <c r="M129" s="154">
        <f t="shared" si="9"/>
        <v>3200</v>
      </c>
      <c r="N129" s="155" t="s">
        <v>41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235</v>
      </c>
      <c r="F130" s="152">
        <v>25130</v>
      </c>
      <c r="G130" s="152"/>
      <c r="H130" s="152" t="s">
        <v>177</v>
      </c>
      <c r="I130" s="152" t="s">
        <v>237</v>
      </c>
      <c r="J130" s="152">
        <v>2</v>
      </c>
      <c r="K130" s="153">
        <v>1.3</v>
      </c>
      <c r="L130" s="196" t="s">
        <v>44</v>
      </c>
      <c r="M130" s="154">
        <f t="shared" si="9"/>
        <v>3200</v>
      </c>
      <c r="N130" s="155" t="s">
        <v>41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646</v>
      </c>
      <c r="F131" s="152">
        <v>25131</v>
      </c>
      <c r="G131" s="152"/>
      <c r="H131" s="152" t="s">
        <v>645</v>
      </c>
      <c r="I131" s="152" t="s">
        <v>647</v>
      </c>
      <c r="J131" s="152">
        <v>4</v>
      </c>
      <c r="K131" s="153">
        <v>1</v>
      </c>
      <c r="L131" s="196" t="s">
        <v>45</v>
      </c>
      <c r="M131" s="154">
        <f t="shared" si="9"/>
        <v>6400</v>
      </c>
      <c r="N131" s="155" t="s">
        <v>41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648</v>
      </c>
      <c r="F132" s="152">
        <v>25132</v>
      </c>
      <c r="G132" s="152"/>
      <c r="H132" s="152" t="s">
        <v>645</v>
      </c>
      <c r="I132" s="152" t="s">
        <v>649</v>
      </c>
      <c r="J132" s="152">
        <v>4</v>
      </c>
      <c r="K132" s="153">
        <v>1</v>
      </c>
      <c r="L132" s="196" t="s">
        <v>45</v>
      </c>
      <c r="M132" s="154">
        <f t="shared" ref="M132:M195" si="14">J132*1600</f>
        <v>6400</v>
      </c>
      <c r="N132" s="155" t="s">
        <v>41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648</v>
      </c>
      <c r="F133" s="152">
        <v>25133</v>
      </c>
      <c r="G133" s="152"/>
      <c r="H133" s="152" t="s">
        <v>645</v>
      </c>
      <c r="I133" s="152" t="s">
        <v>650</v>
      </c>
      <c r="J133" s="152">
        <v>4</v>
      </c>
      <c r="K133" s="153">
        <v>1.1000000000000001</v>
      </c>
      <c r="L133" s="196" t="s">
        <v>45</v>
      </c>
      <c r="M133" s="154">
        <f t="shared" si="14"/>
        <v>6400</v>
      </c>
      <c r="N133" s="155" t="s">
        <v>41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648</v>
      </c>
      <c r="F134" s="152">
        <v>25134</v>
      </c>
      <c r="G134" s="152"/>
      <c r="H134" s="152" t="s">
        <v>645</v>
      </c>
      <c r="I134" s="152" t="s">
        <v>653</v>
      </c>
      <c r="J134" s="152">
        <v>3</v>
      </c>
      <c r="K134" s="153">
        <v>1</v>
      </c>
      <c r="L134" s="196" t="s">
        <v>43</v>
      </c>
      <c r="M134" s="154">
        <f t="shared" si="14"/>
        <v>4800</v>
      </c>
      <c r="N134" s="155" t="s">
        <v>41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648</v>
      </c>
      <c r="F135" s="152">
        <v>25135</v>
      </c>
      <c r="G135" s="152"/>
      <c r="H135" s="152" t="s">
        <v>645</v>
      </c>
      <c r="I135" s="152" t="s">
        <v>654</v>
      </c>
      <c r="J135" s="152">
        <v>3</v>
      </c>
      <c r="K135" s="153">
        <v>1</v>
      </c>
      <c r="L135" s="196" t="s">
        <v>43</v>
      </c>
      <c r="M135" s="154">
        <f t="shared" si="14"/>
        <v>4800</v>
      </c>
      <c r="N135" s="155" t="s">
        <v>41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648</v>
      </c>
      <c r="F136" s="152">
        <v>25136</v>
      </c>
      <c r="G136" s="152"/>
      <c r="H136" s="152" t="s">
        <v>645</v>
      </c>
      <c r="I136" s="152" t="s">
        <v>651</v>
      </c>
      <c r="J136" s="152">
        <v>4</v>
      </c>
      <c r="K136" s="153">
        <v>1</v>
      </c>
      <c r="L136" s="196" t="s">
        <v>45</v>
      </c>
      <c r="M136" s="154">
        <f t="shared" si="14"/>
        <v>6400</v>
      </c>
      <c r="N136" s="155" t="s">
        <v>41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648</v>
      </c>
      <c r="F137" s="152">
        <v>25137</v>
      </c>
      <c r="G137" s="152"/>
      <c r="H137" s="152" t="s">
        <v>645</v>
      </c>
      <c r="I137" s="152" t="s">
        <v>652</v>
      </c>
      <c r="J137" s="152">
        <v>4</v>
      </c>
      <c r="K137" s="153">
        <v>1.1000000000000001</v>
      </c>
      <c r="L137" s="196" t="s">
        <v>45</v>
      </c>
      <c r="M137" s="154">
        <f t="shared" si="14"/>
        <v>6400</v>
      </c>
      <c r="N137" s="155" t="s">
        <v>41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655</v>
      </c>
      <c r="F138" s="152">
        <v>25138</v>
      </c>
      <c r="G138" s="152"/>
      <c r="H138" s="152" t="s">
        <v>645</v>
      </c>
      <c r="I138" s="152" t="s">
        <v>656</v>
      </c>
      <c r="J138" s="152">
        <v>4</v>
      </c>
      <c r="K138" s="153">
        <v>1</v>
      </c>
      <c r="L138" s="196" t="s">
        <v>45</v>
      </c>
      <c r="M138" s="154">
        <f t="shared" si="14"/>
        <v>6400</v>
      </c>
      <c r="N138" s="155" t="s">
        <v>41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655</v>
      </c>
      <c r="F139" s="152">
        <v>25139</v>
      </c>
      <c r="G139" s="152"/>
      <c r="H139" s="152" t="s">
        <v>645</v>
      </c>
      <c r="I139" s="152" t="s">
        <v>658</v>
      </c>
      <c r="J139" s="152">
        <v>3</v>
      </c>
      <c r="K139" s="153">
        <v>1</v>
      </c>
      <c r="L139" s="196" t="s">
        <v>43</v>
      </c>
      <c r="M139" s="154">
        <f t="shared" si="14"/>
        <v>4800</v>
      </c>
      <c r="N139" s="155" t="s">
        <v>41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655</v>
      </c>
      <c r="F140" s="152">
        <v>25140</v>
      </c>
      <c r="G140" s="152"/>
      <c r="H140" s="152" t="s">
        <v>645</v>
      </c>
      <c r="I140" s="152" t="s">
        <v>657</v>
      </c>
      <c r="J140" s="152">
        <v>4</v>
      </c>
      <c r="K140" s="153">
        <v>1</v>
      </c>
      <c r="L140" s="196" t="s">
        <v>45</v>
      </c>
      <c r="M140" s="154">
        <f t="shared" si="14"/>
        <v>6400</v>
      </c>
      <c r="N140" s="155" t="s">
        <v>41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659</v>
      </c>
      <c r="F141" s="152">
        <v>25141</v>
      </c>
      <c r="G141" s="152"/>
      <c r="H141" s="152" t="s">
        <v>645</v>
      </c>
      <c r="I141" s="152" t="s">
        <v>660</v>
      </c>
      <c r="J141" s="152">
        <v>4</v>
      </c>
      <c r="K141" s="153">
        <v>1</v>
      </c>
      <c r="L141" s="196" t="s">
        <v>45</v>
      </c>
      <c r="M141" s="154">
        <f t="shared" si="14"/>
        <v>6400</v>
      </c>
      <c r="N141" s="155" t="s">
        <v>41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659</v>
      </c>
      <c r="F142" s="152">
        <v>25142</v>
      </c>
      <c r="G142" s="152"/>
      <c r="H142" s="152" t="s">
        <v>645</v>
      </c>
      <c r="I142" s="152" t="s">
        <v>661</v>
      </c>
      <c r="J142" s="152">
        <v>4</v>
      </c>
      <c r="K142" s="153">
        <v>1</v>
      </c>
      <c r="L142" s="196" t="s">
        <v>45</v>
      </c>
      <c r="M142" s="154">
        <f t="shared" si="14"/>
        <v>6400</v>
      </c>
      <c r="N142" s="155" t="s">
        <v>41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659</v>
      </c>
      <c r="F143" s="152">
        <v>25143</v>
      </c>
      <c r="G143" s="152"/>
      <c r="H143" s="152" t="s">
        <v>645</v>
      </c>
      <c r="I143" s="152" t="s">
        <v>662</v>
      </c>
      <c r="J143" s="152">
        <v>4</v>
      </c>
      <c r="K143" s="153">
        <v>1</v>
      </c>
      <c r="L143" s="196" t="s">
        <v>45</v>
      </c>
      <c r="M143" s="154">
        <f t="shared" si="14"/>
        <v>6400</v>
      </c>
      <c r="N143" s="155" t="s">
        <v>41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659</v>
      </c>
      <c r="F144" s="152">
        <v>25144</v>
      </c>
      <c r="G144" s="152"/>
      <c r="H144" s="152" t="s">
        <v>645</v>
      </c>
      <c r="I144" s="152" t="s">
        <v>663</v>
      </c>
      <c r="J144" s="152">
        <v>4</v>
      </c>
      <c r="K144" s="153">
        <v>1</v>
      </c>
      <c r="L144" s="196" t="s">
        <v>45</v>
      </c>
      <c r="M144" s="154">
        <f t="shared" si="14"/>
        <v>6400</v>
      </c>
      <c r="N144" s="155" t="s">
        <v>41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664</v>
      </c>
      <c r="F145" s="152">
        <v>25145</v>
      </c>
      <c r="G145" s="152"/>
      <c r="H145" s="152" t="s">
        <v>645</v>
      </c>
      <c r="I145" s="152" t="s">
        <v>665</v>
      </c>
      <c r="J145" s="152">
        <v>4</v>
      </c>
      <c r="K145" s="153">
        <v>1</v>
      </c>
      <c r="L145" s="196" t="s">
        <v>45</v>
      </c>
      <c r="M145" s="154">
        <f t="shared" si="14"/>
        <v>6400</v>
      </c>
      <c r="N145" s="155" t="s">
        <v>41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664</v>
      </c>
      <c r="F146" s="152">
        <v>25146</v>
      </c>
      <c r="G146" s="152"/>
      <c r="H146" s="152" t="s">
        <v>645</v>
      </c>
      <c r="I146" s="152" t="s">
        <v>666</v>
      </c>
      <c r="J146" s="152">
        <v>4</v>
      </c>
      <c r="K146" s="153">
        <v>1</v>
      </c>
      <c r="L146" s="196" t="s">
        <v>45</v>
      </c>
      <c r="M146" s="154">
        <f t="shared" si="14"/>
        <v>6400</v>
      </c>
      <c r="N146" s="155" t="s">
        <v>41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667</v>
      </c>
      <c r="F147" s="152">
        <v>25147</v>
      </c>
      <c r="G147" s="152"/>
      <c r="H147" s="152" t="s">
        <v>645</v>
      </c>
      <c r="I147" s="152" t="s">
        <v>668</v>
      </c>
      <c r="J147" s="152">
        <v>4</v>
      </c>
      <c r="K147" s="153">
        <v>1</v>
      </c>
      <c r="L147" s="196" t="s">
        <v>45</v>
      </c>
      <c r="M147" s="154">
        <f t="shared" si="14"/>
        <v>6400</v>
      </c>
      <c r="N147" s="155" t="s">
        <v>41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667</v>
      </c>
      <c r="F148" s="152">
        <v>25148</v>
      </c>
      <c r="G148" s="152"/>
      <c r="H148" s="152" t="s">
        <v>645</v>
      </c>
      <c r="I148" s="152" t="s">
        <v>669</v>
      </c>
      <c r="J148" s="152">
        <v>4</v>
      </c>
      <c r="K148" s="153">
        <v>1</v>
      </c>
      <c r="L148" s="196" t="s">
        <v>45</v>
      </c>
      <c r="M148" s="154">
        <f t="shared" si="14"/>
        <v>6400</v>
      </c>
      <c r="N148" s="155" t="s">
        <v>41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670</v>
      </c>
      <c r="F149" s="152">
        <v>25149</v>
      </c>
      <c r="G149" s="152"/>
      <c r="H149" s="152" t="s">
        <v>645</v>
      </c>
      <c r="I149" s="152" t="s">
        <v>671</v>
      </c>
      <c r="J149" s="152">
        <v>2</v>
      </c>
      <c r="K149" s="153">
        <v>1</v>
      </c>
      <c r="L149" s="196" t="s">
        <v>44</v>
      </c>
      <c r="M149" s="154">
        <f t="shared" si="14"/>
        <v>3200</v>
      </c>
      <c r="N149" s="155" t="s">
        <v>41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670</v>
      </c>
      <c r="F150" s="152">
        <v>25150</v>
      </c>
      <c r="G150" s="152"/>
      <c r="H150" s="152" t="s">
        <v>645</v>
      </c>
      <c r="I150" s="152" t="s">
        <v>672</v>
      </c>
      <c r="J150" s="152">
        <v>2</v>
      </c>
      <c r="K150" s="153">
        <v>1</v>
      </c>
      <c r="L150" s="196" t="s">
        <v>44</v>
      </c>
      <c r="M150" s="154">
        <f t="shared" si="14"/>
        <v>3200</v>
      </c>
      <c r="N150" s="155" t="s">
        <v>41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673</v>
      </c>
      <c r="F151" s="152">
        <v>25151</v>
      </c>
      <c r="G151" s="152"/>
      <c r="H151" s="152" t="s">
        <v>645</v>
      </c>
      <c r="I151" s="152" t="s">
        <v>674</v>
      </c>
      <c r="J151" s="152">
        <v>4</v>
      </c>
      <c r="K151" s="153">
        <v>1</v>
      </c>
      <c r="L151" s="196" t="s">
        <v>45</v>
      </c>
      <c r="M151" s="154">
        <f t="shared" si="14"/>
        <v>6400</v>
      </c>
      <c r="N151" s="155" t="s">
        <v>41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673</v>
      </c>
      <c r="F152" s="152">
        <v>25152</v>
      </c>
      <c r="G152" s="152"/>
      <c r="H152" s="152" t="s">
        <v>645</v>
      </c>
      <c r="I152" s="152" t="s">
        <v>675</v>
      </c>
      <c r="J152" s="152">
        <v>3</v>
      </c>
      <c r="K152" s="153">
        <v>1</v>
      </c>
      <c r="L152" s="196" t="s">
        <v>43</v>
      </c>
      <c r="M152" s="154">
        <f t="shared" si="14"/>
        <v>4800</v>
      </c>
      <c r="N152" s="155" t="s">
        <v>41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150</v>
      </c>
      <c r="F153" s="174">
        <v>25153</v>
      </c>
      <c r="G153" s="174"/>
      <c r="H153" s="174" t="s">
        <v>620</v>
      </c>
      <c r="I153" s="174" t="s">
        <v>621</v>
      </c>
      <c r="J153" s="174">
        <v>3</v>
      </c>
      <c r="K153" s="153">
        <v>1.1000000000000001</v>
      </c>
      <c r="L153" s="196" t="s">
        <v>43</v>
      </c>
      <c r="M153" s="154">
        <f t="shared" si="14"/>
        <v>4800</v>
      </c>
      <c r="N153" s="155" t="s">
        <v>41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150</v>
      </c>
      <c r="F154" s="174">
        <v>25154</v>
      </c>
      <c r="G154" s="174"/>
      <c r="H154" s="174" t="s">
        <v>620</v>
      </c>
      <c r="I154" s="174" t="s">
        <v>622</v>
      </c>
      <c r="J154" s="174">
        <v>3</v>
      </c>
      <c r="K154" s="153">
        <v>1.1000000000000001</v>
      </c>
      <c r="L154" s="196" t="s">
        <v>43</v>
      </c>
      <c r="M154" s="154">
        <f t="shared" si="14"/>
        <v>4800</v>
      </c>
      <c r="N154" s="155" t="s">
        <v>41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150</v>
      </c>
      <c r="F155" s="174">
        <v>25155</v>
      </c>
      <c r="G155" s="174"/>
      <c r="H155" s="174" t="s">
        <v>620</v>
      </c>
      <c r="I155" s="174" t="s">
        <v>623</v>
      </c>
      <c r="J155" s="174">
        <v>3</v>
      </c>
      <c r="K155" s="153">
        <v>1.1000000000000001</v>
      </c>
      <c r="L155" s="196" t="s">
        <v>43</v>
      </c>
      <c r="M155" s="154">
        <f t="shared" si="14"/>
        <v>4800</v>
      </c>
      <c r="N155" s="155" t="s">
        <v>41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627</v>
      </c>
      <c r="F156" s="152">
        <v>25158</v>
      </c>
      <c r="G156" s="152"/>
      <c r="H156" s="152" t="s">
        <v>620</v>
      </c>
      <c r="I156" s="152" t="s">
        <v>628</v>
      </c>
      <c r="J156" s="152">
        <v>4</v>
      </c>
      <c r="K156" s="153">
        <v>1.3</v>
      </c>
      <c r="L156" s="196" t="s">
        <v>45</v>
      </c>
      <c r="M156" s="154">
        <f t="shared" si="14"/>
        <v>6400</v>
      </c>
      <c r="N156" s="155" t="s">
        <v>41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629</v>
      </c>
      <c r="F157" s="152">
        <v>25159</v>
      </c>
      <c r="G157" s="152"/>
      <c r="H157" s="152" t="s">
        <v>620</v>
      </c>
      <c r="I157" s="152" t="s">
        <v>630</v>
      </c>
      <c r="J157" s="152">
        <v>2</v>
      </c>
      <c r="K157" s="153">
        <v>1.4</v>
      </c>
      <c r="L157" s="196" t="s">
        <v>44</v>
      </c>
      <c r="M157" s="154">
        <f t="shared" si="14"/>
        <v>3200</v>
      </c>
      <c r="N157" s="155" t="s">
        <v>41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631</v>
      </c>
      <c r="F158" s="152">
        <v>25160</v>
      </c>
      <c r="G158" s="152"/>
      <c r="H158" s="152" t="s">
        <v>620</v>
      </c>
      <c r="I158" s="152" t="s">
        <v>632</v>
      </c>
      <c r="J158" s="152">
        <v>4</v>
      </c>
      <c r="K158" s="153">
        <v>1.1000000000000001</v>
      </c>
      <c r="L158" s="196" t="s">
        <v>248</v>
      </c>
      <c r="M158" s="154">
        <f t="shared" si="14"/>
        <v>6400</v>
      </c>
      <c r="N158" s="155" t="s">
        <v>41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631</v>
      </c>
      <c r="F159" s="152">
        <v>25161</v>
      </c>
      <c r="G159" s="152"/>
      <c r="H159" s="152" t="s">
        <v>620</v>
      </c>
      <c r="I159" s="152" t="s">
        <v>633</v>
      </c>
      <c r="J159" s="152">
        <v>4</v>
      </c>
      <c r="K159" s="153">
        <v>1.1000000000000001</v>
      </c>
      <c r="L159" s="196" t="s">
        <v>248</v>
      </c>
      <c r="M159" s="154">
        <f t="shared" si="14"/>
        <v>6400</v>
      </c>
      <c r="N159" s="155" t="s">
        <v>41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634</v>
      </c>
      <c r="F160" s="152">
        <v>25162</v>
      </c>
      <c r="G160" s="152"/>
      <c r="H160" s="152" t="s">
        <v>620</v>
      </c>
      <c r="I160" s="152" t="s">
        <v>635</v>
      </c>
      <c r="J160" s="152">
        <v>4</v>
      </c>
      <c r="K160" s="153">
        <v>1.1000000000000001</v>
      </c>
      <c r="L160" s="196" t="s">
        <v>45</v>
      </c>
      <c r="M160" s="154">
        <f t="shared" si="14"/>
        <v>6400</v>
      </c>
      <c r="N160" s="155" t="s">
        <v>41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636</v>
      </c>
      <c r="F161" s="152">
        <v>25163</v>
      </c>
      <c r="G161" s="152"/>
      <c r="H161" s="152" t="s">
        <v>620</v>
      </c>
      <c r="I161" s="152" t="s">
        <v>637</v>
      </c>
      <c r="J161" s="152">
        <v>3</v>
      </c>
      <c r="K161" s="153">
        <v>1.4</v>
      </c>
      <c r="L161" s="196" t="s">
        <v>43</v>
      </c>
      <c r="M161" s="154">
        <f t="shared" si="14"/>
        <v>4800</v>
      </c>
      <c r="N161" s="155" t="s">
        <v>41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636</v>
      </c>
      <c r="F162" s="152">
        <v>25164</v>
      </c>
      <c r="G162" s="152"/>
      <c r="H162" s="152" t="s">
        <v>620</v>
      </c>
      <c r="I162" s="152" t="s">
        <v>638</v>
      </c>
      <c r="J162" s="152">
        <v>4</v>
      </c>
      <c r="K162" s="153">
        <v>1.4</v>
      </c>
      <c r="L162" s="196" t="s">
        <v>45</v>
      </c>
      <c r="M162" s="154">
        <f t="shared" si="14"/>
        <v>6400</v>
      </c>
      <c r="N162" s="155" t="s">
        <v>41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639</v>
      </c>
      <c r="F163" s="152">
        <v>25165</v>
      </c>
      <c r="G163" s="152"/>
      <c r="H163" s="152" t="s">
        <v>620</v>
      </c>
      <c r="I163" s="152" t="s">
        <v>640</v>
      </c>
      <c r="J163" s="152">
        <v>4</v>
      </c>
      <c r="K163" s="153">
        <v>1.1000000000000001</v>
      </c>
      <c r="L163" s="196" t="s">
        <v>248</v>
      </c>
      <c r="M163" s="154">
        <f t="shared" si="14"/>
        <v>6400</v>
      </c>
      <c r="N163" s="155" t="s">
        <v>41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641</v>
      </c>
      <c r="F164" s="152">
        <v>25166</v>
      </c>
      <c r="G164" s="152"/>
      <c r="H164" s="152" t="s">
        <v>620</v>
      </c>
      <c r="I164" s="152" t="s">
        <v>642</v>
      </c>
      <c r="J164" s="152">
        <v>4</v>
      </c>
      <c r="K164" s="153">
        <v>1.1000000000000001</v>
      </c>
      <c r="L164" s="196" t="s">
        <v>45</v>
      </c>
      <c r="M164" s="154">
        <f t="shared" si="14"/>
        <v>6400</v>
      </c>
      <c r="N164" s="155" t="s">
        <v>41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643</v>
      </c>
      <c r="F165" s="152">
        <v>25167</v>
      </c>
      <c r="G165" s="152"/>
      <c r="H165" s="152" t="s">
        <v>620</v>
      </c>
      <c r="I165" s="152" t="s">
        <v>644</v>
      </c>
      <c r="J165" s="152">
        <v>2</v>
      </c>
      <c r="K165" s="153">
        <v>1.1000000000000001</v>
      </c>
      <c r="L165" s="196" t="s">
        <v>44</v>
      </c>
      <c r="M165" s="154">
        <f t="shared" si="14"/>
        <v>3200</v>
      </c>
      <c r="N165" s="155" t="s">
        <v>41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708</v>
      </c>
      <c r="F166" s="152">
        <v>25168</v>
      </c>
      <c r="G166" s="152"/>
      <c r="H166" s="152" t="s">
        <v>707</v>
      </c>
      <c r="I166" s="152" t="s">
        <v>709</v>
      </c>
      <c r="J166" s="152">
        <v>2</v>
      </c>
      <c r="K166" s="153">
        <v>1.3</v>
      </c>
      <c r="L166" s="196" t="s">
        <v>44</v>
      </c>
      <c r="M166" s="154">
        <f t="shared" si="14"/>
        <v>3200</v>
      </c>
      <c r="N166" s="155" t="s">
        <v>41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708</v>
      </c>
      <c r="F167" s="152">
        <v>25169</v>
      </c>
      <c r="G167" s="152"/>
      <c r="H167" s="152" t="s">
        <v>707</v>
      </c>
      <c r="I167" s="152" t="s">
        <v>710</v>
      </c>
      <c r="J167" s="152">
        <v>4</v>
      </c>
      <c r="K167" s="153">
        <v>1.3</v>
      </c>
      <c r="L167" s="196" t="s">
        <v>45</v>
      </c>
      <c r="M167" s="154">
        <f t="shared" si="14"/>
        <v>6400</v>
      </c>
      <c r="N167" s="155" t="s">
        <v>41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708</v>
      </c>
      <c r="F168" s="152">
        <v>25170</v>
      </c>
      <c r="G168" s="152"/>
      <c r="H168" s="152" t="s">
        <v>707</v>
      </c>
      <c r="I168" s="152" t="s">
        <v>711</v>
      </c>
      <c r="J168" s="152">
        <v>4</v>
      </c>
      <c r="K168" s="153">
        <v>1.3</v>
      </c>
      <c r="L168" s="196" t="s">
        <v>45</v>
      </c>
      <c r="M168" s="154">
        <f t="shared" si="14"/>
        <v>6400</v>
      </c>
      <c r="N168" s="155" t="s">
        <v>41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708</v>
      </c>
      <c r="F169" s="152">
        <v>25171</v>
      </c>
      <c r="G169" s="152"/>
      <c r="H169" s="152" t="s">
        <v>707</v>
      </c>
      <c r="I169" s="152" t="s">
        <v>712</v>
      </c>
      <c r="J169" s="152">
        <v>3</v>
      </c>
      <c r="K169" s="153">
        <v>1.3</v>
      </c>
      <c r="L169" s="196" t="s">
        <v>43</v>
      </c>
      <c r="M169" s="154">
        <f t="shared" si="14"/>
        <v>4800</v>
      </c>
      <c r="N169" s="155" t="s">
        <v>41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713</v>
      </c>
      <c r="F170" s="152">
        <v>25172</v>
      </c>
      <c r="G170" s="152"/>
      <c r="H170" s="152" t="s">
        <v>707</v>
      </c>
      <c r="I170" s="152" t="s">
        <v>714</v>
      </c>
      <c r="J170" s="152">
        <v>4</v>
      </c>
      <c r="K170" s="153">
        <v>1.3</v>
      </c>
      <c r="L170" s="196" t="s">
        <v>45</v>
      </c>
      <c r="M170" s="154">
        <f t="shared" si="14"/>
        <v>6400</v>
      </c>
      <c r="N170" s="155" t="s">
        <v>41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713</v>
      </c>
      <c r="F171" s="152">
        <v>25173</v>
      </c>
      <c r="G171" s="152"/>
      <c r="H171" s="152" t="s">
        <v>707</v>
      </c>
      <c r="I171" s="152" t="s">
        <v>716</v>
      </c>
      <c r="J171" s="152">
        <v>2</v>
      </c>
      <c r="K171" s="153">
        <v>1.3</v>
      </c>
      <c r="L171" s="196" t="s">
        <v>44</v>
      </c>
      <c r="M171" s="154">
        <f t="shared" si="14"/>
        <v>3200</v>
      </c>
      <c r="N171" s="155" t="s">
        <v>41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713</v>
      </c>
      <c r="F172" s="152">
        <v>25174</v>
      </c>
      <c r="G172" s="152"/>
      <c r="H172" s="152" t="s">
        <v>707</v>
      </c>
      <c r="I172" s="152" t="s">
        <v>715</v>
      </c>
      <c r="J172" s="152">
        <v>3</v>
      </c>
      <c r="K172" s="153">
        <v>1.3</v>
      </c>
      <c r="L172" s="196" t="s">
        <v>43</v>
      </c>
      <c r="M172" s="154">
        <f t="shared" si="14"/>
        <v>4800</v>
      </c>
      <c r="N172" s="155" t="s">
        <v>41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717</v>
      </c>
      <c r="F173" s="152">
        <v>25175</v>
      </c>
      <c r="G173" s="152"/>
      <c r="H173" s="152" t="s">
        <v>707</v>
      </c>
      <c r="I173" s="152" t="s">
        <v>718</v>
      </c>
      <c r="J173" s="152">
        <v>4</v>
      </c>
      <c r="K173" s="153">
        <v>1.3</v>
      </c>
      <c r="L173" s="196" t="s">
        <v>45</v>
      </c>
      <c r="M173" s="154">
        <f t="shared" si="14"/>
        <v>6400</v>
      </c>
      <c r="N173" s="155" t="s">
        <v>41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719</v>
      </c>
      <c r="F174" s="152">
        <v>25176</v>
      </c>
      <c r="G174" s="152"/>
      <c r="H174" s="152" t="s">
        <v>707</v>
      </c>
      <c r="I174" s="152" t="s">
        <v>720</v>
      </c>
      <c r="J174" s="152">
        <v>3</v>
      </c>
      <c r="K174" s="153">
        <v>1.3</v>
      </c>
      <c r="L174" s="196" t="s">
        <v>43</v>
      </c>
      <c r="M174" s="154">
        <f t="shared" si="14"/>
        <v>4800</v>
      </c>
      <c r="N174" s="155" t="s">
        <v>41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719</v>
      </c>
      <c r="F175" s="152">
        <v>25177</v>
      </c>
      <c r="G175" s="152"/>
      <c r="H175" s="152" t="s">
        <v>707</v>
      </c>
      <c r="I175" s="152" t="s">
        <v>721</v>
      </c>
      <c r="J175" s="152">
        <v>4</v>
      </c>
      <c r="K175" s="153">
        <v>1.3</v>
      </c>
      <c r="L175" s="196" t="s">
        <v>45</v>
      </c>
      <c r="M175" s="154">
        <f t="shared" si="14"/>
        <v>6400</v>
      </c>
      <c r="N175" s="155" t="s">
        <v>41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719</v>
      </c>
      <c r="F176" s="152">
        <v>25178</v>
      </c>
      <c r="G176" s="152"/>
      <c r="H176" s="152" t="s">
        <v>707</v>
      </c>
      <c r="I176" s="152" t="s">
        <v>722</v>
      </c>
      <c r="J176" s="152">
        <v>2</v>
      </c>
      <c r="K176" s="153">
        <v>1.3</v>
      </c>
      <c r="L176" s="196" t="s">
        <v>44</v>
      </c>
      <c r="M176" s="154">
        <f t="shared" si="14"/>
        <v>3200</v>
      </c>
      <c r="N176" s="155" t="s">
        <v>41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723</v>
      </c>
      <c r="F177" s="152">
        <v>25179</v>
      </c>
      <c r="G177" s="152"/>
      <c r="H177" s="152" t="s">
        <v>707</v>
      </c>
      <c r="I177" s="152" t="s">
        <v>724</v>
      </c>
      <c r="J177" s="152">
        <v>4</v>
      </c>
      <c r="K177" s="153">
        <v>1.3</v>
      </c>
      <c r="L177" s="196" t="s">
        <v>45</v>
      </c>
      <c r="M177" s="154">
        <f t="shared" si="14"/>
        <v>6400</v>
      </c>
      <c r="N177" s="155" t="s">
        <v>41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723</v>
      </c>
      <c r="F178" s="152">
        <v>25180</v>
      </c>
      <c r="G178" s="152"/>
      <c r="H178" s="152" t="s">
        <v>707</v>
      </c>
      <c r="I178" s="152" t="s">
        <v>727</v>
      </c>
      <c r="J178" s="152">
        <v>2</v>
      </c>
      <c r="K178" s="153">
        <v>1.3</v>
      </c>
      <c r="L178" s="196" t="s">
        <v>44</v>
      </c>
      <c r="M178" s="154">
        <f t="shared" si="14"/>
        <v>3200</v>
      </c>
      <c r="N178" s="155" t="s">
        <v>41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723</v>
      </c>
      <c r="F179" s="152">
        <v>25181</v>
      </c>
      <c r="G179" s="152"/>
      <c r="H179" s="152" t="s">
        <v>707</v>
      </c>
      <c r="I179" s="152" t="s">
        <v>725</v>
      </c>
      <c r="J179" s="152">
        <v>4</v>
      </c>
      <c r="K179" s="153">
        <v>1.3</v>
      </c>
      <c r="L179" s="196" t="s">
        <v>45</v>
      </c>
      <c r="M179" s="154">
        <f t="shared" si="14"/>
        <v>6400</v>
      </c>
      <c r="N179" s="155" t="s">
        <v>41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723</v>
      </c>
      <c r="F180" s="152">
        <v>25182</v>
      </c>
      <c r="G180" s="152"/>
      <c r="H180" s="152" t="s">
        <v>707</v>
      </c>
      <c r="I180" s="152" t="s">
        <v>726</v>
      </c>
      <c r="J180" s="152">
        <v>3</v>
      </c>
      <c r="K180" s="153">
        <v>1.3</v>
      </c>
      <c r="L180" s="196" t="s">
        <v>43</v>
      </c>
      <c r="M180" s="154">
        <f t="shared" si="14"/>
        <v>4800</v>
      </c>
      <c r="N180" s="155" t="s">
        <v>41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732</v>
      </c>
      <c r="F181" s="152">
        <v>25183</v>
      </c>
      <c r="G181" s="152"/>
      <c r="H181" s="152" t="s">
        <v>707</v>
      </c>
      <c r="I181" s="152" t="s">
        <v>733</v>
      </c>
      <c r="J181" s="152">
        <v>4</v>
      </c>
      <c r="K181" s="153">
        <v>1.3</v>
      </c>
      <c r="L181" s="196" t="s">
        <v>248</v>
      </c>
      <c r="M181" s="154">
        <f t="shared" si="14"/>
        <v>6400</v>
      </c>
      <c r="N181" s="155" t="s">
        <v>41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728</v>
      </c>
      <c r="F182" s="152">
        <v>25184</v>
      </c>
      <c r="G182" s="152"/>
      <c r="H182" s="152" t="s">
        <v>707</v>
      </c>
      <c r="I182" s="152" t="s">
        <v>729</v>
      </c>
      <c r="J182" s="152">
        <v>4</v>
      </c>
      <c r="K182" s="153">
        <v>1.3</v>
      </c>
      <c r="L182" s="196" t="s">
        <v>45</v>
      </c>
      <c r="M182" s="154">
        <f t="shared" si="14"/>
        <v>6400</v>
      </c>
      <c r="N182" s="155" t="s">
        <v>41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728</v>
      </c>
      <c r="F183" s="152">
        <v>25185</v>
      </c>
      <c r="G183" s="152"/>
      <c r="H183" s="152" t="s">
        <v>707</v>
      </c>
      <c r="I183" s="152" t="s">
        <v>730</v>
      </c>
      <c r="J183" s="152">
        <v>4</v>
      </c>
      <c r="K183" s="153">
        <v>1.3</v>
      </c>
      <c r="L183" s="196" t="s">
        <v>45</v>
      </c>
      <c r="M183" s="154">
        <f t="shared" si="14"/>
        <v>6400</v>
      </c>
      <c r="N183" s="155" t="s">
        <v>41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728</v>
      </c>
      <c r="F184" s="152">
        <v>25186</v>
      </c>
      <c r="G184" s="152"/>
      <c r="H184" s="152" t="s">
        <v>707</v>
      </c>
      <c r="I184" s="152" t="s">
        <v>731</v>
      </c>
      <c r="J184" s="152">
        <v>4</v>
      </c>
      <c r="K184" s="153">
        <v>1.3</v>
      </c>
      <c r="L184" s="196" t="s">
        <v>45</v>
      </c>
      <c r="M184" s="154">
        <f t="shared" si="14"/>
        <v>6400</v>
      </c>
      <c r="N184" s="155" t="s">
        <v>41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507</v>
      </c>
      <c r="F185" s="152">
        <v>25187</v>
      </c>
      <c r="G185" s="152"/>
      <c r="H185" s="152" t="s">
        <v>506</v>
      </c>
      <c r="I185" s="152" t="s">
        <v>508</v>
      </c>
      <c r="J185" s="152">
        <v>4</v>
      </c>
      <c r="K185" s="153">
        <v>1.1000000000000001</v>
      </c>
      <c r="L185" s="196" t="s">
        <v>45</v>
      </c>
      <c r="M185" s="154">
        <f t="shared" si="14"/>
        <v>6400</v>
      </c>
      <c r="N185" s="155" t="s">
        <v>41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507</v>
      </c>
      <c r="F186" s="152">
        <v>25188</v>
      </c>
      <c r="G186" s="152"/>
      <c r="H186" s="152" t="s">
        <v>506</v>
      </c>
      <c r="I186" s="152" t="s">
        <v>509</v>
      </c>
      <c r="J186" s="152">
        <v>4</v>
      </c>
      <c r="K186" s="153">
        <v>1.4</v>
      </c>
      <c r="L186" s="196" t="s">
        <v>45</v>
      </c>
      <c r="M186" s="154">
        <f t="shared" si="14"/>
        <v>6400</v>
      </c>
      <c r="N186" s="155" t="s">
        <v>41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510</v>
      </c>
      <c r="F187" s="152">
        <v>25189</v>
      </c>
      <c r="G187" s="152"/>
      <c r="H187" s="152" t="s">
        <v>506</v>
      </c>
      <c r="I187" s="152" t="s">
        <v>511</v>
      </c>
      <c r="J187" s="152">
        <v>4</v>
      </c>
      <c r="K187" s="153">
        <v>1.1000000000000001</v>
      </c>
      <c r="L187" s="196" t="s">
        <v>45</v>
      </c>
      <c r="M187" s="154">
        <f t="shared" si="14"/>
        <v>6400</v>
      </c>
      <c r="N187" s="155" t="s">
        <v>41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510</v>
      </c>
      <c r="F188" s="152">
        <v>25190</v>
      </c>
      <c r="G188" s="152"/>
      <c r="H188" s="152" t="s">
        <v>506</v>
      </c>
      <c r="I188" s="152" t="s">
        <v>512</v>
      </c>
      <c r="J188" s="152">
        <v>4</v>
      </c>
      <c r="K188" s="153">
        <v>1.1000000000000001</v>
      </c>
      <c r="L188" s="196" t="s">
        <v>45</v>
      </c>
      <c r="M188" s="154">
        <f t="shared" si="14"/>
        <v>6400</v>
      </c>
      <c r="N188" s="155" t="s">
        <v>41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513</v>
      </c>
      <c r="F189" s="152">
        <v>25191</v>
      </c>
      <c r="G189" s="152"/>
      <c r="H189" s="152" t="s">
        <v>506</v>
      </c>
      <c r="I189" s="152" t="s">
        <v>514</v>
      </c>
      <c r="J189" s="152">
        <v>3</v>
      </c>
      <c r="K189" s="153">
        <v>1.1000000000000001</v>
      </c>
      <c r="L189" s="196" t="s">
        <v>43</v>
      </c>
      <c r="M189" s="154">
        <f t="shared" si="14"/>
        <v>4800</v>
      </c>
      <c r="N189" s="155" t="s">
        <v>41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513</v>
      </c>
      <c r="F190" s="152">
        <v>25192</v>
      </c>
      <c r="G190" s="152"/>
      <c r="H190" s="152" t="s">
        <v>506</v>
      </c>
      <c r="I190" s="152" t="s">
        <v>515</v>
      </c>
      <c r="J190" s="152">
        <v>2</v>
      </c>
      <c r="K190" s="153">
        <v>1.1000000000000001</v>
      </c>
      <c r="L190" s="196" t="s">
        <v>44</v>
      </c>
      <c r="M190" s="154">
        <f t="shared" si="14"/>
        <v>3200</v>
      </c>
      <c r="N190" s="155" t="s">
        <v>41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471</v>
      </c>
      <c r="F191" s="152">
        <v>25193</v>
      </c>
      <c r="G191" s="152"/>
      <c r="H191" s="152" t="s">
        <v>470</v>
      </c>
      <c r="I191" s="152" t="s">
        <v>472</v>
      </c>
      <c r="J191" s="152">
        <v>3</v>
      </c>
      <c r="K191" s="153">
        <v>1.4</v>
      </c>
      <c r="L191" s="196" t="s">
        <v>43</v>
      </c>
      <c r="M191" s="154">
        <f t="shared" si="14"/>
        <v>4800</v>
      </c>
      <c r="N191" s="155" t="s">
        <v>41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471</v>
      </c>
      <c r="F192" s="152">
        <v>25194</v>
      </c>
      <c r="G192" s="152"/>
      <c r="H192" s="152" t="s">
        <v>470</v>
      </c>
      <c r="I192" s="152" t="s">
        <v>473</v>
      </c>
      <c r="J192" s="152">
        <v>4</v>
      </c>
      <c r="K192" s="153">
        <v>1.4</v>
      </c>
      <c r="L192" s="196" t="s">
        <v>45</v>
      </c>
      <c r="M192" s="154">
        <f t="shared" si="14"/>
        <v>6400</v>
      </c>
      <c r="N192" s="155" t="s">
        <v>41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471</v>
      </c>
      <c r="F193" s="152">
        <v>25195</v>
      </c>
      <c r="G193" s="152"/>
      <c r="H193" s="152" t="s">
        <v>470</v>
      </c>
      <c r="I193" s="152" t="s">
        <v>474</v>
      </c>
      <c r="J193" s="152">
        <v>4</v>
      </c>
      <c r="K193" s="153">
        <v>1.4</v>
      </c>
      <c r="L193" s="196" t="s">
        <v>45</v>
      </c>
      <c r="M193" s="154">
        <f t="shared" si="14"/>
        <v>6400</v>
      </c>
      <c r="N193" s="155" t="s">
        <v>41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471</v>
      </c>
      <c r="F194" s="152">
        <v>25196</v>
      </c>
      <c r="G194" s="152"/>
      <c r="H194" s="152" t="s">
        <v>470</v>
      </c>
      <c r="I194" s="152" t="s">
        <v>475</v>
      </c>
      <c r="J194" s="152">
        <v>2</v>
      </c>
      <c r="K194" s="153">
        <v>1.4</v>
      </c>
      <c r="L194" s="196" t="s">
        <v>44</v>
      </c>
      <c r="M194" s="154">
        <f t="shared" si="14"/>
        <v>3200</v>
      </c>
      <c r="N194" s="155" t="s">
        <v>41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476</v>
      </c>
      <c r="F195" s="152">
        <v>25197</v>
      </c>
      <c r="G195" s="152"/>
      <c r="H195" s="152" t="s">
        <v>470</v>
      </c>
      <c r="I195" s="152" t="s">
        <v>477</v>
      </c>
      <c r="J195" s="152">
        <v>3</v>
      </c>
      <c r="K195" s="153">
        <v>1.4</v>
      </c>
      <c r="L195" s="196" t="s">
        <v>43</v>
      </c>
      <c r="M195" s="154">
        <f t="shared" si="14"/>
        <v>4800</v>
      </c>
      <c r="N195" s="155" t="s">
        <v>41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476</v>
      </c>
      <c r="F196" s="152">
        <v>25198</v>
      </c>
      <c r="G196" s="152"/>
      <c r="H196" s="152" t="s">
        <v>470</v>
      </c>
      <c r="I196" s="152" t="s">
        <v>478</v>
      </c>
      <c r="J196" s="152">
        <v>2</v>
      </c>
      <c r="K196" s="153">
        <v>1.4</v>
      </c>
      <c r="L196" s="196" t="s">
        <v>44</v>
      </c>
      <c r="M196" s="154">
        <f t="shared" ref="M196:M259" si="19">J196*1600</f>
        <v>3200</v>
      </c>
      <c r="N196" s="155" t="s">
        <v>41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479</v>
      </c>
      <c r="F197" s="152">
        <v>25199</v>
      </c>
      <c r="G197" s="152"/>
      <c r="H197" s="152" t="s">
        <v>470</v>
      </c>
      <c r="I197" s="152" t="s">
        <v>480</v>
      </c>
      <c r="J197" s="152">
        <v>4</v>
      </c>
      <c r="K197" s="153">
        <v>1.4</v>
      </c>
      <c r="L197" s="196" t="s">
        <v>45</v>
      </c>
      <c r="M197" s="154">
        <f t="shared" si="19"/>
        <v>6400</v>
      </c>
      <c r="N197" s="155" t="s">
        <v>41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481</v>
      </c>
      <c r="F198" s="152">
        <v>25200</v>
      </c>
      <c r="G198" s="152"/>
      <c r="H198" s="152" t="s">
        <v>470</v>
      </c>
      <c r="I198" s="152" t="s">
        <v>482</v>
      </c>
      <c r="J198" s="152">
        <v>4</v>
      </c>
      <c r="K198" s="153">
        <v>1.4</v>
      </c>
      <c r="L198" s="196" t="s">
        <v>45</v>
      </c>
      <c r="M198" s="154">
        <f t="shared" si="19"/>
        <v>6400</v>
      </c>
      <c r="N198" s="155" t="s">
        <v>41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483</v>
      </c>
      <c r="F199" s="152">
        <v>25201</v>
      </c>
      <c r="G199" s="152"/>
      <c r="H199" s="152" t="s">
        <v>470</v>
      </c>
      <c r="I199" s="152" t="s">
        <v>484</v>
      </c>
      <c r="J199" s="152">
        <v>4</v>
      </c>
      <c r="K199" s="153">
        <v>1.4</v>
      </c>
      <c r="L199" s="196" t="s">
        <v>45</v>
      </c>
      <c r="M199" s="154">
        <f t="shared" si="19"/>
        <v>6400</v>
      </c>
      <c r="N199" s="155" t="s">
        <v>41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485</v>
      </c>
      <c r="F200" s="152">
        <v>25202</v>
      </c>
      <c r="G200" s="152"/>
      <c r="H200" s="152" t="s">
        <v>470</v>
      </c>
      <c r="I200" s="152" t="s">
        <v>486</v>
      </c>
      <c r="J200" s="152">
        <v>2</v>
      </c>
      <c r="K200" s="153">
        <v>1.4</v>
      </c>
      <c r="L200" s="196" t="s">
        <v>44</v>
      </c>
      <c r="M200" s="154">
        <f t="shared" si="19"/>
        <v>3200</v>
      </c>
      <c r="N200" s="155" t="s">
        <v>41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485</v>
      </c>
      <c r="F201" s="152">
        <v>25203</v>
      </c>
      <c r="G201" s="152"/>
      <c r="H201" s="152" t="s">
        <v>470</v>
      </c>
      <c r="I201" s="152" t="s">
        <v>490</v>
      </c>
      <c r="J201" s="152">
        <v>3</v>
      </c>
      <c r="K201" s="153">
        <v>1.4</v>
      </c>
      <c r="L201" s="196" t="s">
        <v>43</v>
      </c>
      <c r="M201" s="154">
        <f t="shared" si="19"/>
        <v>4800</v>
      </c>
      <c r="N201" s="155" t="s">
        <v>41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485</v>
      </c>
      <c r="F202" s="152">
        <v>25204</v>
      </c>
      <c r="G202" s="152"/>
      <c r="H202" s="152" t="s">
        <v>470</v>
      </c>
      <c r="I202" s="152" t="s">
        <v>487</v>
      </c>
      <c r="J202" s="152">
        <v>4</v>
      </c>
      <c r="K202" s="153">
        <v>1.4</v>
      </c>
      <c r="L202" s="196" t="s">
        <v>45</v>
      </c>
      <c r="M202" s="154">
        <f t="shared" si="19"/>
        <v>6400</v>
      </c>
      <c r="N202" s="155" t="s">
        <v>41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485</v>
      </c>
      <c r="F203" s="152">
        <v>25205</v>
      </c>
      <c r="G203" s="152"/>
      <c r="H203" s="152" t="s">
        <v>470</v>
      </c>
      <c r="I203" s="152" t="s">
        <v>488</v>
      </c>
      <c r="J203" s="152">
        <v>4</v>
      </c>
      <c r="K203" s="153">
        <v>1.4</v>
      </c>
      <c r="L203" s="196" t="s">
        <v>45</v>
      </c>
      <c r="M203" s="154">
        <f t="shared" si="19"/>
        <v>6400</v>
      </c>
      <c r="N203" s="155" t="s">
        <v>41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485</v>
      </c>
      <c r="F204" s="152">
        <v>25206</v>
      </c>
      <c r="G204" s="152"/>
      <c r="H204" s="152" t="s">
        <v>470</v>
      </c>
      <c r="I204" s="152" t="s">
        <v>489</v>
      </c>
      <c r="J204" s="152">
        <v>4</v>
      </c>
      <c r="K204" s="153">
        <v>1.4</v>
      </c>
      <c r="L204" s="196" t="s">
        <v>45</v>
      </c>
      <c r="M204" s="154">
        <f t="shared" si="19"/>
        <v>6400</v>
      </c>
      <c r="N204" s="155" t="s">
        <v>41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491</v>
      </c>
      <c r="F205" s="152">
        <v>25207</v>
      </c>
      <c r="G205" s="152"/>
      <c r="H205" s="152" t="s">
        <v>470</v>
      </c>
      <c r="I205" s="152" t="s">
        <v>492</v>
      </c>
      <c r="J205" s="152">
        <v>2</v>
      </c>
      <c r="K205" s="153">
        <v>1.4</v>
      </c>
      <c r="L205" s="196" t="s">
        <v>44</v>
      </c>
      <c r="M205" s="154">
        <f t="shared" si="19"/>
        <v>3200</v>
      </c>
      <c r="N205" s="155" t="s">
        <v>41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491</v>
      </c>
      <c r="F206" s="152">
        <v>25208</v>
      </c>
      <c r="G206" s="152"/>
      <c r="H206" s="152" t="s">
        <v>470</v>
      </c>
      <c r="I206" s="152" t="s">
        <v>494</v>
      </c>
      <c r="J206" s="152">
        <v>3</v>
      </c>
      <c r="K206" s="153">
        <v>1.4</v>
      </c>
      <c r="L206" s="196" t="s">
        <v>43</v>
      </c>
      <c r="M206" s="154">
        <f t="shared" si="19"/>
        <v>4800</v>
      </c>
      <c r="N206" s="155" t="s">
        <v>41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491</v>
      </c>
      <c r="F207" s="152">
        <v>25209</v>
      </c>
      <c r="G207" s="152"/>
      <c r="H207" s="152" t="s">
        <v>470</v>
      </c>
      <c r="I207" s="152" t="s">
        <v>495</v>
      </c>
      <c r="J207" s="152">
        <v>3</v>
      </c>
      <c r="K207" s="153">
        <v>1.4</v>
      </c>
      <c r="L207" s="196" t="s">
        <v>43</v>
      </c>
      <c r="M207" s="154">
        <f t="shared" si="19"/>
        <v>4800</v>
      </c>
      <c r="N207" s="155" t="s">
        <v>41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491</v>
      </c>
      <c r="F208" s="152">
        <v>25210</v>
      </c>
      <c r="G208" s="152"/>
      <c r="H208" s="152" t="s">
        <v>470</v>
      </c>
      <c r="I208" s="152" t="s">
        <v>493</v>
      </c>
      <c r="J208" s="152">
        <v>4</v>
      </c>
      <c r="K208" s="153">
        <v>1.4</v>
      </c>
      <c r="L208" s="196" t="s">
        <v>45</v>
      </c>
      <c r="M208" s="154">
        <f t="shared" si="19"/>
        <v>6400</v>
      </c>
      <c r="N208" s="155" t="s">
        <v>41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496</v>
      </c>
      <c r="F209" s="152">
        <v>25211</v>
      </c>
      <c r="G209" s="152"/>
      <c r="H209" s="152" t="s">
        <v>470</v>
      </c>
      <c r="I209" s="152" t="s">
        <v>497</v>
      </c>
      <c r="J209" s="152">
        <v>2</v>
      </c>
      <c r="K209" s="153">
        <v>1.4</v>
      </c>
      <c r="L209" s="196" t="s">
        <v>44</v>
      </c>
      <c r="M209" s="154">
        <f t="shared" si="19"/>
        <v>3200</v>
      </c>
      <c r="N209" s="155" t="s">
        <v>41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496</v>
      </c>
      <c r="F210" s="152">
        <v>25212</v>
      </c>
      <c r="G210" s="152"/>
      <c r="H210" s="152" t="s">
        <v>470</v>
      </c>
      <c r="I210" s="152" t="s">
        <v>498</v>
      </c>
      <c r="J210" s="152">
        <v>4</v>
      </c>
      <c r="K210" s="153">
        <v>1.4</v>
      </c>
      <c r="L210" s="196" t="s">
        <v>45</v>
      </c>
      <c r="M210" s="154">
        <f t="shared" si="19"/>
        <v>6400</v>
      </c>
      <c r="N210" s="155" t="s">
        <v>41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499</v>
      </c>
      <c r="F211" s="152">
        <v>25213</v>
      </c>
      <c r="G211" s="152"/>
      <c r="H211" s="152" t="s">
        <v>470</v>
      </c>
      <c r="I211" s="152" t="s">
        <v>500</v>
      </c>
      <c r="J211" s="152">
        <v>3</v>
      </c>
      <c r="K211" s="153">
        <v>1.4</v>
      </c>
      <c r="L211" s="196" t="s">
        <v>43</v>
      </c>
      <c r="M211" s="154">
        <f t="shared" si="19"/>
        <v>4800</v>
      </c>
      <c r="N211" s="155" t="s">
        <v>41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499</v>
      </c>
      <c r="F212" s="152">
        <v>25214</v>
      </c>
      <c r="G212" s="152"/>
      <c r="H212" s="152" t="s">
        <v>470</v>
      </c>
      <c r="I212" s="152" t="s">
        <v>502</v>
      </c>
      <c r="J212" s="152">
        <v>2</v>
      </c>
      <c r="K212" s="153">
        <v>1.4</v>
      </c>
      <c r="L212" s="196" t="s">
        <v>44</v>
      </c>
      <c r="M212" s="154">
        <f t="shared" si="19"/>
        <v>3200</v>
      </c>
      <c r="N212" s="155" t="s">
        <v>41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499</v>
      </c>
      <c r="F213" s="152">
        <v>25215</v>
      </c>
      <c r="G213" s="152"/>
      <c r="H213" s="152" t="s">
        <v>470</v>
      </c>
      <c r="I213" s="152" t="s">
        <v>501</v>
      </c>
      <c r="J213" s="152">
        <v>4</v>
      </c>
      <c r="K213" s="153">
        <v>1.4</v>
      </c>
      <c r="L213" s="196" t="s">
        <v>45</v>
      </c>
      <c r="M213" s="154">
        <f t="shared" si="19"/>
        <v>6400</v>
      </c>
      <c r="N213" s="155" t="s">
        <v>41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503</v>
      </c>
      <c r="F214" s="152">
        <v>25216</v>
      </c>
      <c r="G214" s="152"/>
      <c r="H214" s="152" t="s">
        <v>470</v>
      </c>
      <c r="I214" s="152" t="s">
        <v>504</v>
      </c>
      <c r="J214" s="152">
        <v>3</v>
      </c>
      <c r="K214" s="153">
        <v>1.4</v>
      </c>
      <c r="L214" s="196" t="s">
        <v>43</v>
      </c>
      <c r="M214" s="154">
        <f t="shared" si="19"/>
        <v>4800</v>
      </c>
      <c r="N214" s="155" t="s">
        <v>41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503</v>
      </c>
      <c r="F215" s="152">
        <v>25217</v>
      </c>
      <c r="G215" s="152"/>
      <c r="H215" s="152" t="s">
        <v>470</v>
      </c>
      <c r="I215" s="152" t="s">
        <v>505</v>
      </c>
      <c r="J215" s="152">
        <v>2</v>
      </c>
      <c r="K215" s="153">
        <v>1.4</v>
      </c>
      <c r="L215" s="196" t="s">
        <v>44</v>
      </c>
      <c r="M215" s="154">
        <f t="shared" si="19"/>
        <v>3200</v>
      </c>
      <c r="N215" s="155" t="s">
        <v>41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517</v>
      </c>
      <c r="F216" s="166">
        <v>25218</v>
      </c>
      <c r="G216" s="166"/>
      <c r="H216" s="166" t="s">
        <v>516</v>
      </c>
      <c r="I216" s="152" t="s">
        <v>518</v>
      </c>
      <c r="J216" s="166">
        <v>4</v>
      </c>
      <c r="K216" s="167">
        <v>1.4</v>
      </c>
      <c r="L216" s="197" t="s">
        <v>45</v>
      </c>
      <c r="M216" s="154">
        <f t="shared" si="19"/>
        <v>6400</v>
      </c>
      <c r="N216" s="168" t="s">
        <v>41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517</v>
      </c>
      <c r="F217" s="169">
        <v>25219</v>
      </c>
      <c r="G217" s="169"/>
      <c r="H217" s="169" t="s">
        <v>516</v>
      </c>
      <c r="I217" s="173" t="s">
        <v>519</v>
      </c>
      <c r="J217" s="169">
        <v>3</v>
      </c>
      <c r="K217" s="204">
        <v>1.4</v>
      </c>
      <c r="L217" s="196" t="s">
        <v>43</v>
      </c>
      <c r="M217" s="154">
        <f t="shared" si="19"/>
        <v>4800</v>
      </c>
      <c r="N217" s="168" t="s">
        <v>41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520</v>
      </c>
      <c r="F218" s="152">
        <v>25220</v>
      </c>
      <c r="G218" s="152"/>
      <c r="H218" s="152" t="s">
        <v>516</v>
      </c>
      <c r="I218" s="152" t="s">
        <v>521</v>
      </c>
      <c r="J218" s="152">
        <v>2</v>
      </c>
      <c r="K218" s="153">
        <v>1.4</v>
      </c>
      <c r="L218" s="196" t="s">
        <v>44</v>
      </c>
      <c r="M218" s="154">
        <f t="shared" si="19"/>
        <v>3200</v>
      </c>
      <c r="N218" s="155" t="s">
        <v>41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520</v>
      </c>
      <c r="F219" s="152">
        <v>25221</v>
      </c>
      <c r="G219" s="152"/>
      <c r="H219" s="152" t="s">
        <v>516</v>
      </c>
      <c r="I219" s="152" t="s">
        <v>524</v>
      </c>
      <c r="J219" s="152">
        <v>2</v>
      </c>
      <c r="K219" s="153">
        <v>1.4</v>
      </c>
      <c r="L219" s="196" t="s">
        <v>44</v>
      </c>
      <c r="M219" s="154">
        <f t="shared" si="19"/>
        <v>3200</v>
      </c>
      <c r="N219" s="155" t="s">
        <v>41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520</v>
      </c>
      <c r="F220" s="152">
        <v>25222</v>
      </c>
      <c r="G220" s="152"/>
      <c r="H220" s="152" t="s">
        <v>516</v>
      </c>
      <c r="I220" s="152" t="s">
        <v>525</v>
      </c>
      <c r="J220" s="152">
        <v>2</v>
      </c>
      <c r="K220" s="153">
        <v>1.4</v>
      </c>
      <c r="L220" s="196" t="s">
        <v>44</v>
      </c>
      <c r="M220" s="154">
        <f t="shared" si="19"/>
        <v>3200</v>
      </c>
      <c r="N220" s="155" t="s">
        <v>41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520</v>
      </c>
      <c r="F221" s="152">
        <v>25223</v>
      </c>
      <c r="G221" s="152"/>
      <c r="H221" s="152" t="s">
        <v>516</v>
      </c>
      <c r="I221" s="152" t="s">
        <v>522</v>
      </c>
      <c r="J221" s="152">
        <v>3</v>
      </c>
      <c r="K221" s="153">
        <v>1.4</v>
      </c>
      <c r="L221" s="196" t="s">
        <v>43</v>
      </c>
      <c r="M221" s="154">
        <f t="shared" si="19"/>
        <v>4800</v>
      </c>
      <c r="N221" s="155" t="s">
        <v>41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520</v>
      </c>
      <c r="F222" s="152">
        <v>25224</v>
      </c>
      <c r="G222" s="152"/>
      <c r="H222" s="152" t="s">
        <v>516</v>
      </c>
      <c r="I222" s="152" t="s">
        <v>523</v>
      </c>
      <c r="J222" s="152">
        <v>3</v>
      </c>
      <c r="K222" s="153">
        <v>1.4</v>
      </c>
      <c r="L222" s="196" t="s">
        <v>43</v>
      </c>
      <c r="M222" s="154">
        <f t="shared" si="19"/>
        <v>4800</v>
      </c>
      <c r="N222" s="155" t="s">
        <v>41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526</v>
      </c>
      <c r="F223" s="152">
        <v>25225</v>
      </c>
      <c r="G223" s="152"/>
      <c r="H223" s="152" t="s">
        <v>516</v>
      </c>
      <c r="I223" s="152" t="s">
        <v>527</v>
      </c>
      <c r="J223" s="152">
        <v>2</v>
      </c>
      <c r="K223" s="153">
        <v>1.4</v>
      </c>
      <c r="L223" s="196" t="s">
        <v>44</v>
      </c>
      <c r="M223" s="154">
        <f t="shared" si="19"/>
        <v>3200</v>
      </c>
      <c r="N223" s="155" t="s">
        <v>41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526</v>
      </c>
      <c r="F224" s="152">
        <v>25226</v>
      </c>
      <c r="G224" s="152"/>
      <c r="H224" s="152" t="s">
        <v>516</v>
      </c>
      <c r="I224" s="152" t="s">
        <v>528</v>
      </c>
      <c r="J224" s="152">
        <v>3</v>
      </c>
      <c r="K224" s="153">
        <v>1.4</v>
      </c>
      <c r="L224" s="196" t="s">
        <v>43</v>
      </c>
      <c r="M224" s="154">
        <f t="shared" si="19"/>
        <v>4800</v>
      </c>
      <c r="N224" s="155" t="s">
        <v>41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526</v>
      </c>
      <c r="F225" s="152">
        <v>25227</v>
      </c>
      <c r="G225" s="152"/>
      <c r="H225" s="152" t="s">
        <v>516</v>
      </c>
      <c r="I225" s="152" t="s">
        <v>529</v>
      </c>
      <c r="J225" s="152">
        <v>3</v>
      </c>
      <c r="K225" s="153">
        <v>1.4</v>
      </c>
      <c r="L225" s="196" t="s">
        <v>43</v>
      </c>
      <c r="M225" s="154">
        <f t="shared" si="19"/>
        <v>4800</v>
      </c>
      <c r="N225" s="155" t="s">
        <v>41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530</v>
      </c>
      <c r="F226" s="152">
        <v>25228</v>
      </c>
      <c r="G226" s="152"/>
      <c r="H226" s="152" t="s">
        <v>516</v>
      </c>
      <c r="I226" s="152" t="s">
        <v>531</v>
      </c>
      <c r="J226" s="152">
        <v>2</v>
      </c>
      <c r="K226" s="153">
        <v>1.4</v>
      </c>
      <c r="L226" s="196" t="s">
        <v>44</v>
      </c>
      <c r="M226" s="154">
        <f t="shared" si="19"/>
        <v>3200</v>
      </c>
      <c r="N226" s="155" t="s">
        <v>41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530</v>
      </c>
      <c r="F227" s="152">
        <v>25229</v>
      </c>
      <c r="G227" s="152"/>
      <c r="H227" s="152" t="s">
        <v>516</v>
      </c>
      <c r="I227" s="152" t="s">
        <v>532</v>
      </c>
      <c r="J227" s="152">
        <v>3</v>
      </c>
      <c r="K227" s="153">
        <v>1.4</v>
      </c>
      <c r="L227" s="196" t="s">
        <v>43</v>
      </c>
      <c r="M227" s="154">
        <f t="shared" si="19"/>
        <v>4800</v>
      </c>
      <c r="N227" s="155" t="s">
        <v>41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533</v>
      </c>
      <c r="F228" s="152">
        <v>25230</v>
      </c>
      <c r="G228" s="152"/>
      <c r="H228" s="152" t="s">
        <v>516</v>
      </c>
      <c r="I228" s="152" t="s">
        <v>534</v>
      </c>
      <c r="J228" s="152">
        <v>3</v>
      </c>
      <c r="K228" s="153">
        <v>1.4</v>
      </c>
      <c r="L228" s="196" t="s">
        <v>43</v>
      </c>
      <c r="M228" s="154">
        <f t="shared" si="19"/>
        <v>4800</v>
      </c>
      <c r="N228" s="155" t="s">
        <v>41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533</v>
      </c>
      <c r="F229" s="152">
        <v>25231</v>
      </c>
      <c r="G229" s="152"/>
      <c r="H229" s="152" t="s">
        <v>516</v>
      </c>
      <c r="I229" s="152" t="s">
        <v>535</v>
      </c>
      <c r="J229" s="152">
        <v>2</v>
      </c>
      <c r="K229" s="153">
        <v>1.4</v>
      </c>
      <c r="L229" s="196" t="s">
        <v>44</v>
      </c>
      <c r="M229" s="154">
        <f t="shared" si="19"/>
        <v>3200</v>
      </c>
      <c r="N229" s="155" t="s">
        <v>41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536</v>
      </c>
      <c r="F230" s="152">
        <v>25232</v>
      </c>
      <c r="G230" s="152"/>
      <c r="H230" s="152" t="s">
        <v>516</v>
      </c>
      <c r="I230" s="152" t="s">
        <v>537</v>
      </c>
      <c r="J230" s="152">
        <v>3</v>
      </c>
      <c r="K230" s="153">
        <v>1.4</v>
      </c>
      <c r="L230" s="196" t="s">
        <v>43</v>
      </c>
      <c r="M230" s="154">
        <f t="shared" si="19"/>
        <v>4800</v>
      </c>
      <c r="N230" s="155" t="s">
        <v>41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536</v>
      </c>
      <c r="F231" s="152">
        <v>25233</v>
      </c>
      <c r="G231" s="152"/>
      <c r="H231" s="152" t="s">
        <v>516</v>
      </c>
      <c r="I231" s="152" t="s">
        <v>538</v>
      </c>
      <c r="J231" s="152">
        <v>3</v>
      </c>
      <c r="K231" s="153">
        <v>1.4</v>
      </c>
      <c r="L231" s="196" t="s">
        <v>43</v>
      </c>
      <c r="M231" s="154">
        <f t="shared" si="19"/>
        <v>4800</v>
      </c>
      <c r="N231" s="155" t="s">
        <v>41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536</v>
      </c>
      <c r="F232" s="152">
        <v>25234</v>
      </c>
      <c r="G232" s="152"/>
      <c r="H232" s="152" t="s">
        <v>516</v>
      </c>
      <c r="I232" s="152" t="s">
        <v>539</v>
      </c>
      <c r="J232" s="152">
        <v>2</v>
      </c>
      <c r="K232" s="153">
        <v>1.4</v>
      </c>
      <c r="L232" s="196" t="s">
        <v>44</v>
      </c>
      <c r="M232" s="154">
        <f t="shared" si="19"/>
        <v>3200</v>
      </c>
      <c r="N232" s="155" t="s">
        <v>41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536</v>
      </c>
      <c r="F233" s="152">
        <v>25235</v>
      </c>
      <c r="G233" s="152"/>
      <c r="H233" s="152" t="s">
        <v>516</v>
      </c>
      <c r="I233" s="152" t="s">
        <v>540</v>
      </c>
      <c r="J233" s="152">
        <v>2</v>
      </c>
      <c r="K233" s="153">
        <v>1.4</v>
      </c>
      <c r="L233" s="196" t="s">
        <v>44</v>
      </c>
      <c r="M233" s="154">
        <f t="shared" si="19"/>
        <v>3200</v>
      </c>
      <c r="N233" s="155" t="s">
        <v>41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541</v>
      </c>
      <c r="F234" s="152">
        <v>25236</v>
      </c>
      <c r="G234" s="152"/>
      <c r="H234" s="152" t="s">
        <v>516</v>
      </c>
      <c r="I234" s="152" t="s">
        <v>542</v>
      </c>
      <c r="J234" s="152">
        <v>3</v>
      </c>
      <c r="K234" s="153">
        <v>1.4</v>
      </c>
      <c r="L234" s="196" t="s">
        <v>43</v>
      </c>
      <c r="M234" s="154">
        <f t="shared" si="19"/>
        <v>4800</v>
      </c>
      <c r="N234" s="155" t="s">
        <v>41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541</v>
      </c>
      <c r="F235" s="152">
        <v>25237</v>
      </c>
      <c r="G235" s="152"/>
      <c r="H235" s="152" t="s">
        <v>516</v>
      </c>
      <c r="I235" s="152" t="s">
        <v>543</v>
      </c>
      <c r="J235" s="152">
        <v>4</v>
      </c>
      <c r="K235" s="153">
        <v>1.4</v>
      </c>
      <c r="L235" s="196" t="s">
        <v>45</v>
      </c>
      <c r="M235" s="154">
        <f t="shared" si="19"/>
        <v>6400</v>
      </c>
      <c r="N235" s="155" t="s">
        <v>41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541</v>
      </c>
      <c r="F236" s="152">
        <v>25238</v>
      </c>
      <c r="G236" s="152"/>
      <c r="H236" s="152" t="s">
        <v>516</v>
      </c>
      <c r="I236" s="152" t="s">
        <v>544</v>
      </c>
      <c r="J236" s="152">
        <v>2</v>
      </c>
      <c r="K236" s="153">
        <v>1.4</v>
      </c>
      <c r="L236" s="196" t="s">
        <v>44</v>
      </c>
      <c r="M236" s="154">
        <f t="shared" si="19"/>
        <v>3200</v>
      </c>
      <c r="N236" s="155" t="s">
        <v>41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545</v>
      </c>
      <c r="F237" s="152">
        <v>25239</v>
      </c>
      <c r="G237" s="152"/>
      <c r="H237" s="152" t="s">
        <v>516</v>
      </c>
      <c r="I237" s="152" t="s">
        <v>546</v>
      </c>
      <c r="J237" s="152">
        <v>3</v>
      </c>
      <c r="K237" s="153">
        <v>1.4</v>
      </c>
      <c r="L237" s="196" t="s">
        <v>43</v>
      </c>
      <c r="M237" s="154">
        <f t="shared" si="19"/>
        <v>4800</v>
      </c>
      <c r="N237" s="155" t="s">
        <v>41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545</v>
      </c>
      <c r="F238" s="152">
        <v>25240</v>
      </c>
      <c r="G238" s="152"/>
      <c r="H238" s="152" t="s">
        <v>516</v>
      </c>
      <c r="I238" s="152" t="s">
        <v>547</v>
      </c>
      <c r="J238" s="152">
        <v>4</v>
      </c>
      <c r="K238" s="153">
        <v>1.4</v>
      </c>
      <c r="L238" s="196" t="s">
        <v>45</v>
      </c>
      <c r="M238" s="154">
        <f t="shared" si="19"/>
        <v>6400</v>
      </c>
      <c r="N238" s="155" t="s">
        <v>41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548</v>
      </c>
      <c r="F239" s="152">
        <v>25241</v>
      </c>
      <c r="G239" s="152"/>
      <c r="H239" s="152" t="s">
        <v>516</v>
      </c>
      <c r="I239" s="152" t="s">
        <v>549</v>
      </c>
      <c r="J239" s="152">
        <v>3</v>
      </c>
      <c r="K239" s="153">
        <v>1.4</v>
      </c>
      <c r="L239" s="196" t="s">
        <v>43</v>
      </c>
      <c r="M239" s="154">
        <f t="shared" si="19"/>
        <v>4800</v>
      </c>
      <c r="N239" s="155" t="s">
        <v>41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548</v>
      </c>
      <c r="F240" s="152">
        <v>25242</v>
      </c>
      <c r="G240" s="152"/>
      <c r="H240" s="152" t="s">
        <v>516</v>
      </c>
      <c r="I240" s="152" t="s">
        <v>555</v>
      </c>
      <c r="J240" s="152">
        <v>2</v>
      </c>
      <c r="K240" s="153">
        <v>1.4</v>
      </c>
      <c r="L240" s="196" t="s">
        <v>44</v>
      </c>
      <c r="M240" s="154">
        <f t="shared" si="19"/>
        <v>3200</v>
      </c>
      <c r="N240" s="155" t="s">
        <v>41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548</v>
      </c>
      <c r="F241" s="152">
        <v>25243</v>
      </c>
      <c r="G241" s="152"/>
      <c r="H241" s="152" t="s">
        <v>516</v>
      </c>
      <c r="I241" s="152" t="s">
        <v>556</v>
      </c>
      <c r="J241" s="152">
        <v>2</v>
      </c>
      <c r="K241" s="153">
        <v>1.4</v>
      </c>
      <c r="L241" s="196" t="s">
        <v>44</v>
      </c>
      <c r="M241" s="154">
        <f t="shared" si="19"/>
        <v>3200</v>
      </c>
      <c r="N241" s="155" t="s">
        <v>41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548</v>
      </c>
      <c r="F242" s="152">
        <v>25244</v>
      </c>
      <c r="G242" s="152"/>
      <c r="H242" s="152" t="s">
        <v>516</v>
      </c>
      <c r="I242" s="152" t="s">
        <v>553</v>
      </c>
      <c r="J242" s="152">
        <v>3</v>
      </c>
      <c r="K242" s="153">
        <v>1.4</v>
      </c>
      <c r="L242" s="196" t="s">
        <v>43</v>
      </c>
      <c r="M242" s="154">
        <f t="shared" si="19"/>
        <v>4800</v>
      </c>
      <c r="N242" s="155" t="s">
        <v>41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548</v>
      </c>
      <c r="F243" s="152">
        <v>25245</v>
      </c>
      <c r="G243" s="152"/>
      <c r="H243" s="152" t="s">
        <v>516</v>
      </c>
      <c r="I243" s="152" t="s">
        <v>554</v>
      </c>
      <c r="J243" s="152">
        <v>3</v>
      </c>
      <c r="K243" s="153">
        <v>1.4</v>
      </c>
      <c r="L243" s="196" t="s">
        <v>43</v>
      </c>
      <c r="M243" s="154">
        <f t="shared" si="19"/>
        <v>4800</v>
      </c>
      <c r="N243" s="155" t="s">
        <v>41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548</v>
      </c>
      <c r="F244" s="152">
        <v>25246</v>
      </c>
      <c r="G244" s="152"/>
      <c r="H244" s="152" t="s">
        <v>516</v>
      </c>
      <c r="I244" s="152" t="s">
        <v>557</v>
      </c>
      <c r="J244" s="152">
        <v>2</v>
      </c>
      <c r="K244" s="153">
        <v>1.4</v>
      </c>
      <c r="L244" s="196" t="s">
        <v>44</v>
      </c>
      <c r="M244" s="154">
        <f t="shared" si="19"/>
        <v>3200</v>
      </c>
      <c r="N244" s="155" t="s">
        <v>41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548</v>
      </c>
      <c r="F245" s="152">
        <v>25247</v>
      </c>
      <c r="G245" s="152"/>
      <c r="H245" s="152" t="s">
        <v>516</v>
      </c>
      <c r="I245" s="152" t="s">
        <v>550</v>
      </c>
      <c r="J245" s="152">
        <v>4</v>
      </c>
      <c r="K245" s="153">
        <v>1.4</v>
      </c>
      <c r="L245" s="196" t="s">
        <v>45</v>
      </c>
      <c r="M245" s="154">
        <f t="shared" si="19"/>
        <v>6400</v>
      </c>
      <c r="N245" s="155" t="s">
        <v>41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548</v>
      </c>
      <c r="F246" s="152">
        <v>25248</v>
      </c>
      <c r="G246" s="152"/>
      <c r="H246" s="152" t="s">
        <v>516</v>
      </c>
      <c r="I246" s="152" t="s">
        <v>551</v>
      </c>
      <c r="J246" s="152">
        <v>4</v>
      </c>
      <c r="K246" s="153">
        <v>1.4</v>
      </c>
      <c r="L246" s="196" t="s">
        <v>45</v>
      </c>
      <c r="M246" s="154">
        <f t="shared" si="19"/>
        <v>6400</v>
      </c>
      <c r="N246" s="155" t="s">
        <v>41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548</v>
      </c>
      <c r="F247" s="152">
        <v>25249</v>
      </c>
      <c r="G247" s="152"/>
      <c r="H247" s="152" t="s">
        <v>516</v>
      </c>
      <c r="I247" s="152" t="s">
        <v>552</v>
      </c>
      <c r="J247" s="152">
        <v>4</v>
      </c>
      <c r="K247" s="153">
        <v>1.4</v>
      </c>
      <c r="L247" s="196" t="s">
        <v>45</v>
      </c>
      <c r="M247" s="154">
        <f t="shared" si="19"/>
        <v>6400</v>
      </c>
      <c r="N247" s="155" t="s">
        <v>41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859</v>
      </c>
      <c r="C248" s="181">
        <v>23110</v>
      </c>
      <c r="D248" s="126">
        <v>1</v>
      </c>
      <c r="E248" s="127" t="s">
        <v>28</v>
      </c>
      <c r="F248" s="127">
        <v>25250</v>
      </c>
      <c r="G248" s="127"/>
      <c r="H248" s="127" t="s">
        <v>835</v>
      </c>
      <c r="I248" s="127" t="s">
        <v>887</v>
      </c>
      <c r="J248" s="127">
        <v>1</v>
      </c>
      <c r="K248" s="128">
        <v>1</v>
      </c>
      <c r="L248" s="196" t="s">
        <v>145</v>
      </c>
      <c r="M248" s="154">
        <f t="shared" si="19"/>
        <v>1600</v>
      </c>
      <c r="N248" s="182" t="s">
        <v>41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859</v>
      </c>
      <c r="C249" s="181">
        <v>23110</v>
      </c>
      <c r="D249" s="126"/>
      <c r="E249" s="127" t="s">
        <v>28</v>
      </c>
      <c r="F249" s="127">
        <v>25251</v>
      </c>
      <c r="G249" s="127"/>
      <c r="H249" s="127" t="s">
        <v>835</v>
      </c>
      <c r="I249" s="127" t="s">
        <v>888</v>
      </c>
      <c r="J249" s="127">
        <v>1</v>
      </c>
      <c r="K249" s="128">
        <v>1</v>
      </c>
      <c r="L249" s="196" t="s">
        <v>145</v>
      </c>
      <c r="M249" s="154">
        <f t="shared" si="19"/>
        <v>1600</v>
      </c>
      <c r="N249" s="182" t="s">
        <v>41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859</v>
      </c>
      <c r="C250" s="181">
        <v>23110</v>
      </c>
      <c r="D250" s="126"/>
      <c r="E250" s="127" t="s">
        <v>28</v>
      </c>
      <c r="F250" s="127">
        <v>25252</v>
      </c>
      <c r="G250" s="127"/>
      <c r="H250" s="127" t="s">
        <v>835</v>
      </c>
      <c r="I250" s="127" t="s">
        <v>889</v>
      </c>
      <c r="J250" s="127">
        <v>1</v>
      </c>
      <c r="K250" s="128">
        <v>1</v>
      </c>
      <c r="L250" s="196" t="s">
        <v>145</v>
      </c>
      <c r="M250" s="154">
        <f t="shared" si="19"/>
        <v>1600</v>
      </c>
      <c r="N250" s="182" t="s">
        <v>41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859</v>
      </c>
      <c r="C251" s="181">
        <v>23110</v>
      </c>
      <c r="D251" s="126"/>
      <c r="E251" s="127" t="s">
        <v>28</v>
      </c>
      <c r="F251" s="127">
        <v>25253</v>
      </c>
      <c r="G251" s="127"/>
      <c r="H251" s="127" t="s">
        <v>835</v>
      </c>
      <c r="I251" s="127" t="s">
        <v>890</v>
      </c>
      <c r="J251" s="127">
        <v>1</v>
      </c>
      <c r="K251" s="128">
        <v>1</v>
      </c>
      <c r="L251" s="196" t="s">
        <v>145</v>
      </c>
      <c r="M251" s="154">
        <f t="shared" si="19"/>
        <v>1600</v>
      </c>
      <c r="N251" s="182" t="s">
        <v>41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859</v>
      </c>
      <c r="C252" s="181">
        <v>23110</v>
      </c>
      <c r="D252" s="126"/>
      <c r="E252" s="127" t="s">
        <v>28</v>
      </c>
      <c r="F252" s="127">
        <v>25254</v>
      </c>
      <c r="G252" s="127"/>
      <c r="H252" s="127" t="s">
        <v>835</v>
      </c>
      <c r="I252" s="127" t="s">
        <v>891</v>
      </c>
      <c r="J252" s="127">
        <v>1</v>
      </c>
      <c r="K252" s="128">
        <v>1</v>
      </c>
      <c r="L252" s="196" t="s">
        <v>145</v>
      </c>
      <c r="M252" s="154">
        <f t="shared" si="19"/>
        <v>1600</v>
      </c>
      <c r="N252" s="182" t="s">
        <v>41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859</v>
      </c>
      <c r="C253" s="181">
        <v>23110</v>
      </c>
      <c r="D253" s="126"/>
      <c r="E253" s="127" t="s">
        <v>28</v>
      </c>
      <c r="F253" s="127">
        <v>25255</v>
      </c>
      <c r="G253" s="127"/>
      <c r="H253" s="127" t="s">
        <v>835</v>
      </c>
      <c r="I253" s="127" t="s">
        <v>892</v>
      </c>
      <c r="J253" s="127">
        <v>1</v>
      </c>
      <c r="K253" s="128">
        <v>1</v>
      </c>
      <c r="L253" s="196" t="s">
        <v>145</v>
      </c>
      <c r="M253" s="154">
        <f t="shared" si="19"/>
        <v>1600</v>
      </c>
      <c r="N253" s="182" t="s">
        <v>41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859</v>
      </c>
      <c r="C254" s="181">
        <v>23110</v>
      </c>
      <c r="D254" s="126"/>
      <c r="E254" s="127" t="s">
        <v>28</v>
      </c>
      <c r="F254" s="127">
        <v>25256</v>
      </c>
      <c r="G254" s="127"/>
      <c r="H254" s="127" t="s">
        <v>835</v>
      </c>
      <c r="I254" s="127" t="s">
        <v>893</v>
      </c>
      <c r="J254" s="127">
        <v>1</v>
      </c>
      <c r="K254" s="128">
        <v>1</v>
      </c>
      <c r="L254" s="196" t="s">
        <v>145</v>
      </c>
      <c r="M254" s="154">
        <f t="shared" si="19"/>
        <v>1600</v>
      </c>
      <c r="N254" s="182" t="s">
        <v>41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859</v>
      </c>
      <c r="C255" s="181">
        <v>23110</v>
      </c>
      <c r="D255" s="126"/>
      <c r="E255" s="127" t="s">
        <v>28</v>
      </c>
      <c r="F255" s="127">
        <v>25257</v>
      </c>
      <c r="G255" s="127"/>
      <c r="H255" s="127" t="s">
        <v>835</v>
      </c>
      <c r="I255" s="127" t="s">
        <v>894</v>
      </c>
      <c r="J255" s="127">
        <v>1</v>
      </c>
      <c r="K255" s="128">
        <v>1</v>
      </c>
      <c r="L255" s="196" t="s">
        <v>145</v>
      </c>
      <c r="M255" s="154">
        <f t="shared" si="19"/>
        <v>1600</v>
      </c>
      <c r="N255" s="182" t="s">
        <v>41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859</v>
      </c>
      <c r="C256" s="181">
        <v>23192</v>
      </c>
      <c r="D256" s="126">
        <v>1</v>
      </c>
      <c r="E256" s="127" t="s">
        <v>28</v>
      </c>
      <c r="F256" s="127">
        <v>25258</v>
      </c>
      <c r="G256" s="127"/>
      <c r="H256" s="127" t="s">
        <v>836</v>
      </c>
      <c r="I256" s="127" t="s">
        <v>895</v>
      </c>
      <c r="J256" s="127">
        <v>1</v>
      </c>
      <c r="K256" s="128">
        <v>1</v>
      </c>
      <c r="L256" s="196" t="s">
        <v>145</v>
      </c>
      <c r="M256" s="154">
        <f t="shared" si="19"/>
        <v>1600</v>
      </c>
      <c r="N256" s="182" t="s">
        <v>41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859</v>
      </c>
      <c r="C257" s="181">
        <v>23192</v>
      </c>
      <c r="D257" s="126"/>
      <c r="E257" s="127" t="s">
        <v>28</v>
      </c>
      <c r="F257" s="127">
        <v>25259</v>
      </c>
      <c r="G257" s="127"/>
      <c r="H257" s="127" t="s">
        <v>836</v>
      </c>
      <c r="I257" s="127" t="s">
        <v>891</v>
      </c>
      <c r="J257" s="127">
        <v>1</v>
      </c>
      <c r="K257" s="128">
        <v>1</v>
      </c>
      <c r="L257" s="196" t="s">
        <v>145</v>
      </c>
      <c r="M257" s="154">
        <f t="shared" si="19"/>
        <v>1600</v>
      </c>
      <c r="N257" s="182" t="s">
        <v>41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859</v>
      </c>
      <c r="C258" s="181">
        <v>23192</v>
      </c>
      <c r="D258" s="126"/>
      <c r="E258" s="127" t="s">
        <v>28</v>
      </c>
      <c r="F258" s="127">
        <v>25260</v>
      </c>
      <c r="G258" s="127"/>
      <c r="H258" s="127" t="s">
        <v>836</v>
      </c>
      <c r="I258" s="127" t="s">
        <v>889</v>
      </c>
      <c r="J258" s="127">
        <v>1</v>
      </c>
      <c r="K258" s="128">
        <v>1</v>
      </c>
      <c r="L258" s="196" t="s">
        <v>145</v>
      </c>
      <c r="M258" s="154">
        <f t="shared" si="19"/>
        <v>1600</v>
      </c>
      <c r="N258" s="182" t="s">
        <v>41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859</v>
      </c>
      <c r="C259" s="181">
        <v>23192</v>
      </c>
      <c r="D259" s="126"/>
      <c r="E259" s="127" t="s">
        <v>28</v>
      </c>
      <c r="F259" s="127">
        <v>25261</v>
      </c>
      <c r="G259" s="127"/>
      <c r="H259" s="127" t="s">
        <v>836</v>
      </c>
      <c r="I259" s="127" t="s">
        <v>894</v>
      </c>
      <c r="J259" s="127">
        <v>1</v>
      </c>
      <c r="K259" s="128">
        <v>1</v>
      </c>
      <c r="L259" s="196" t="s">
        <v>145</v>
      </c>
      <c r="M259" s="154">
        <f t="shared" si="19"/>
        <v>1600</v>
      </c>
      <c r="N259" s="182" t="s">
        <v>41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317</v>
      </c>
      <c r="F260" s="152">
        <v>25262</v>
      </c>
      <c r="G260" s="152"/>
      <c r="H260" s="152" t="s">
        <v>312</v>
      </c>
      <c r="I260" s="152" t="s">
        <v>318</v>
      </c>
      <c r="J260" s="152">
        <v>4</v>
      </c>
      <c r="K260" s="153">
        <v>1.3</v>
      </c>
      <c r="L260" s="196" t="s">
        <v>45</v>
      </c>
      <c r="M260" s="154">
        <f t="shared" ref="M260:M323" si="24">J260*1600</f>
        <v>6400</v>
      </c>
      <c r="N260" s="155" t="s">
        <v>41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317</v>
      </c>
      <c r="F261" s="152">
        <v>25263</v>
      </c>
      <c r="G261" s="152"/>
      <c r="H261" s="152" t="s">
        <v>312</v>
      </c>
      <c r="I261" s="152" t="s">
        <v>319</v>
      </c>
      <c r="J261" s="152">
        <v>4</v>
      </c>
      <c r="K261" s="153">
        <v>1.3</v>
      </c>
      <c r="L261" s="196" t="s">
        <v>45</v>
      </c>
      <c r="M261" s="154">
        <f t="shared" si="24"/>
        <v>6400</v>
      </c>
      <c r="N261" s="155" t="s">
        <v>41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320</v>
      </c>
      <c r="F262" s="152">
        <v>25264</v>
      </c>
      <c r="G262" s="152"/>
      <c r="H262" s="152" t="s">
        <v>312</v>
      </c>
      <c r="I262" s="152" t="s">
        <v>321</v>
      </c>
      <c r="J262" s="152">
        <v>4</v>
      </c>
      <c r="K262" s="153">
        <v>1.3</v>
      </c>
      <c r="L262" s="196" t="s">
        <v>248</v>
      </c>
      <c r="M262" s="154">
        <f t="shared" si="24"/>
        <v>6400</v>
      </c>
      <c r="N262" s="155" t="s">
        <v>41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322</v>
      </c>
      <c r="F263" s="152">
        <v>25265</v>
      </c>
      <c r="G263" s="152"/>
      <c r="H263" s="152" t="s">
        <v>312</v>
      </c>
      <c r="I263" s="152" t="s">
        <v>323</v>
      </c>
      <c r="J263" s="152">
        <v>4</v>
      </c>
      <c r="K263" s="153">
        <v>1.3</v>
      </c>
      <c r="L263" s="196" t="s">
        <v>45</v>
      </c>
      <c r="M263" s="154">
        <f t="shared" si="24"/>
        <v>6400</v>
      </c>
      <c r="N263" s="155" t="s">
        <v>41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331</v>
      </c>
      <c r="F264" s="152">
        <v>25266</v>
      </c>
      <c r="G264" s="152"/>
      <c r="H264" s="152" t="s">
        <v>312</v>
      </c>
      <c r="I264" s="152" t="s">
        <v>332</v>
      </c>
      <c r="J264" s="152">
        <v>3</v>
      </c>
      <c r="K264" s="153">
        <v>1.3</v>
      </c>
      <c r="L264" s="196" t="s">
        <v>43</v>
      </c>
      <c r="M264" s="154">
        <f t="shared" si="24"/>
        <v>4800</v>
      </c>
      <c r="N264" s="155" t="s">
        <v>41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331</v>
      </c>
      <c r="F265" s="152">
        <v>25267</v>
      </c>
      <c r="G265" s="152"/>
      <c r="H265" s="152" t="s">
        <v>312</v>
      </c>
      <c r="I265" s="173" t="s">
        <v>333</v>
      </c>
      <c r="J265" s="152">
        <v>3</v>
      </c>
      <c r="K265" s="153">
        <v>1.3</v>
      </c>
      <c r="L265" s="196" t="s">
        <v>43</v>
      </c>
      <c r="M265" s="154">
        <f t="shared" si="24"/>
        <v>4800</v>
      </c>
      <c r="N265" s="155" t="s">
        <v>41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331</v>
      </c>
      <c r="F266" s="152">
        <v>25268</v>
      </c>
      <c r="G266" s="152"/>
      <c r="H266" s="152" t="s">
        <v>312</v>
      </c>
      <c r="I266" s="152" t="s">
        <v>334</v>
      </c>
      <c r="J266" s="152">
        <v>3</v>
      </c>
      <c r="K266" s="153">
        <v>1.3</v>
      </c>
      <c r="L266" s="196" t="s">
        <v>43</v>
      </c>
      <c r="M266" s="154">
        <f t="shared" si="24"/>
        <v>4800</v>
      </c>
      <c r="N266" s="155" t="s">
        <v>41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331</v>
      </c>
      <c r="F267" s="152">
        <v>25269</v>
      </c>
      <c r="G267" s="152"/>
      <c r="H267" s="152" t="s">
        <v>312</v>
      </c>
      <c r="I267" s="152" t="s">
        <v>335</v>
      </c>
      <c r="J267" s="152">
        <v>3</v>
      </c>
      <c r="K267" s="153">
        <v>1.3</v>
      </c>
      <c r="L267" s="196" t="s">
        <v>43</v>
      </c>
      <c r="M267" s="154">
        <f t="shared" si="24"/>
        <v>4800</v>
      </c>
      <c r="N267" s="155" t="s">
        <v>41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331</v>
      </c>
      <c r="F268" s="152">
        <v>25270</v>
      </c>
      <c r="G268" s="152"/>
      <c r="H268" s="152" t="s">
        <v>312</v>
      </c>
      <c r="I268" s="152" t="s">
        <v>336</v>
      </c>
      <c r="J268" s="152">
        <v>3</v>
      </c>
      <c r="K268" s="153">
        <v>1.3</v>
      </c>
      <c r="L268" s="196" t="s">
        <v>43</v>
      </c>
      <c r="M268" s="154">
        <f t="shared" si="24"/>
        <v>4800</v>
      </c>
      <c r="N268" s="155" t="s">
        <v>41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331</v>
      </c>
      <c r="F269" s="152">
        <v>25271</v>
      </c>
      <c r="G269" s="152"/>
      <c r="H269" s="152" t="s">
        <v>312</v>
      </c>
      <c r="I269" s="152" t="s">
        <v>337</v>
      </c>
      <c r="J269" s="152">
        <v>2</v>
      </c>
      <c r="K269" s="153">
        <v>1.3</v>
      </c>
      <c r="L269" s="196" t="s">
        <v>44</v>
      </c>
      <c r="M269" s="154">
        <f t="shared" si="24"/>
        <v>3200</v>
      </c>
      <c r="N269" s="155" t="s">
        <v>41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331</v>
      </c>
      <c r="F270" s="152">
        <v>25272</v>
      </c>
      <c r="G270" s="152"/>
      <c r="H270" s="152" t="s">
        <v>312</v>
      </c>
      <c r="I270" s="152" t="s">
        <v>338</v>
      </c>
      <c r="J270" s="152">
        <v>2</v>
      </c>
      <c r="K270" s="153">
        <v>1.3</v>
      </c>
      <c r="L270" s="196" t="s">
        <v>44</v>
      </c>
      <c r="M270" s="154">
        <f t="shared" si="24"/>
        <v>3200</v>
      </c>
      <c r="N270" s="155" t="s">
        <v>41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331</v>
      </c>
      <c r="F271" s="152">
        <v>25273</v>
      </c>
      <c r="G271" s="152"/>
      <c r="H271" s="152" t="s">
        <v>312</v>
      </c>
      <c r="I271" s="152" t="s">
        <v>339</v>
      </c>
      <c r="J271" s="152">
        <v>2</v>
      </c>
      <c r="K271" s="153">
        <v>1.3</v>
      </c>
      <c r="L271" s="196" t="s">
        <v>44</v>
      </c>
      <c r="M271" s="154">
        <f t="shared" si="24"/>
        <v>3200</v>
      </c>
      <c r="N271" s="155" t="s">
        <v>41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331</v>
      </c>
      <c r="F272" s="152">
        <v>25274</v>
      </c>
      <c r="G272" s="152"/>
      <c r="H272" s="152" t="s">
        <v>312</v>
      </c>
      <c r="I272" s="152" t="s">
        <v>340</v>
      </c>
      <c r="J272" s="152">
        <v>2</v>
      </c>
      <c r="K272" s="153">
        <v>1.3</v>
      </c>
      <c r="L272" s="196" t="s">
        <v>44</v>
      </c>
      <c r="M272" s="154">
        <f t="shared" si="24"/>
        <v>3200</v>
      </c>
      <c r="N272" s="155" t="s">
        <v>41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341</v>
      </c>
      <c r="F273" s="152">
        <v>25275</v>
      </c>
      <c r="G273" s="152"/>
      <c r="H273" s="152" t="s">
        <v>312</v>
      </c>
      <c r="I273" s="152" t="s">
        <v>342</v>
      </c>
      <c r="J273" s="152">
        <v>4</v>
      </c>
      <c r="K273" s="153">
        <v>1.3</v>
      </c>
      <c r="L273" s="196" t="s">
        <v>45</v>
      </c>
      <c r="M273" s="154">
        <f t="shared" si="24"/>
        <v>6400</v>
      </c>
      <c r="N273" s="155" t="s">
        <v>41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341</v>
      </c>
      <c r="F274" s="152">
        <v>25276</v>
      </c>
      <c r="G274" s="152"/>
      <c r="H274" s="152" t="s">
        <v>312</v>
      </c>
      <c r="I274" s="152" t="s">
        <v>343</v>
      </c>
      <c r="J274" s="152">
        <v>4</v>
      </c>
      <c r="K274" s="153">
        <v>1.3</v>
      </c>
      <c r="L274" s="196" t="s">
        <v>45</v>
      </c>
      <c r="M274" s="154">
        <f t="shared" si="24"/>
        <v>6400</v>
      </c>
      <c r="N274" s="155" t="s">
        <v>41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341</v>
      </c>
      <c r="F275" s="152">
        <v>25277</v>
      </c>
      <c r="G275" s="152"/>
      <c r="H275" s="152" t="s">
        <v>312</v>
      </c>
      <c r="I275" s="152" t="s">
        <v>344</v>
      </c>
      <c r="J275" s="152">
        <v>4</v>
      </c>
      <c r="K275" s="153">
        <v>1.3</v>
      </c>
      <c r="L275" s="196" t="s">
        <v>45</v>
      </c>
      <c r="M275" s="154">
        <f t="shared" si="24"/>
        <v>6400</v>
      </c>
      <c r="N275" s="155" t="s">
        <v>41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345</v>
      </c>
      <c r="F276" s="152">
        <v>25278</v>
      </c>
      <c r="G276" s="152"/>
      <c r="H276" s="152" t="s">
        <v>312</v>
      </c>
      <c r="I276" s="152" t="s">
        <v>346</v>
      </c>
      <c r="J276" s="152">
        <v>2</v>
      </c>
      <c r="K276" s="153">
        <v>1.3</v>
      </c>
      <c r="L276" s="196" t="s">
        <v>44</v>
      </c>
      <c r="M276" s="154">
        <f t="shared" si="24"/>
        <v>3200</v>
      </c>
      <c r="N276" s="155" t="s">
        <v>41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345</v>
      </c>
      <c r="F277" s="152">
        <v>25279</v>
      </c>
      <c r="G277" s="152"/>
      <c r="H277" s="152" t="s">
        <v>312</v>
      </c>
      <c r="I277" s="152" t="s">
        <v>347</v>
      </c>
      <c r="J277" s="152">
        <v>3</v>
      </c>
      <c r="K277" s="153">
        <v>1.3</v>
      </c>
      <c r="L277" s="196" t="s">
        <v>43</v>
      </c>
      <c r="M277" s="154">
        <f t="shared" si="24"/>
        <v>4800</v>
      </c>
      <c r="N277" s="155" t="s">
        <v>41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348</v>
      </c>
      <c r="F278" s="152">
        <v>25280</v>
      </c>
      <c r="G278" s="152"/>
      <c r="H278" s="152" t="s">
        <v>312</v>
      </c>
      <c r="I278" s="152" t="s">
        <v>349</v>
      </c>
      <c r="J278" s="152">
        <v>2</v>
      </c>
      <c r="K278" s="153">
        <v>1.3</v>
      </c>
      <c r="L278" s="196" t="s">
        <v>44</v>
      </c>
      <c r="M278" s="154">
        <f t="shared" si="24"/>
        <v>3200</v>
      </c>
      <c r="N278" s="155" t="s">
        <v>41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348</v>
      </c>
      <c r="F279" s="152">
        <v>25281</v>
      </c>
      <c r="G279" s="152"/>
      <c r="H279" s="152" t="s">
        <v>312</v>
      </c>
      <c r="I279" s="152" t="s">
        <v>351</v>
      </c>
      <c r="J279" s="152">
        <v>3</v>
      </c>
      <c r="K279" s="153">
        <v>1.3</v>
      </c>
      <c r="L279" s="196" t="s">
        <v>43</v>
      </c>
      <c r="M279" s="154">
        <f t="shared" si="24"/>
        <v>4800</v>
      </c>
      <c r="N279" s="155" t="s">
        <v>41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348</v>
      </c>
      <c r="F280" s="152">
        <v>25282</v>
      </c>
      <c r="G280" s="152"/>
      <c r="H280" s="152" t="s">
        <v>312</v>
      </c>
      <c r="I280" s="152" t="s">
        <v>353</v>
      </c>
      <c r="J280" s="152">
        <v>2</v>
      </c>
      <c r="K280" s="153">
        <v>1.3</v>
      </c>
      <c r="L280" s="196" t="s">
        <v>44</v>
      </c>
      <c r="M280" s="154">
        <f t="shared" si="24"/>
        <v>3200</v>
      </c>
      <c r="N280" s="155" t="s">
        <v>41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348</v>
      </c>
      <c r="F281" s="152">
        <v>25284</v>
      </c>
      <c r="G281" s="152"/>
      <c r="H281" s="152" t="s">
        <v>312</v>
      </c>
      <c r="I281" s="152" t="s">
        <v>352</v>
      </c>
      <c r="J281" s="152">
        <v>3</v>
      </c>
      <c r="K281" s="153">
        <v>1.3</v>
      </c>
      <c r="L281" s="196" t="s">
        <v>43</v>
      </c>
      <c r="M281" s="154">
        <f t="shared" si="24"/>
        <v>4800</v>
      </c>
      <c r="N281" s="155" t="s">
        <v>41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348</v>
      </c>
      <c r="F282" s="152">
        <v>25285</v>
      </c>
      <c r="G282" s="152"/>
      <c r="H282" s="152" t="s">
        <v>312</v>
      </c>
      <c r="I282" s="152" t="s">
        <v>350</v>
      </c>
      <c r="J282" s="152">
        <v>4</v>
      </c>
      <c r="K282" s="153">
        <v>1.3</v>
      </c>
      <c r="L282" s="196" t="s">
        <v>45</v>
      </c>
      <c r="M282" s="154">
        <f t="shared" si="24"/>
        <v>6400</v>
      </c>
      <c r="N282" s="155" t="s">
        <v>41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362</v>
      </c>
      <c r="F283" s="152">
        <v>25286</v>
      </c>
      <c r="G283" s="152"/>
      <c r="H283" s="152" t="s">
        <v>312</v>
      </c>
      <c r="I283" s="152" t="s">
        <v>363</v>
      </c>
      <c r="J283" s="152">
        <v>3</v>
      </c>
      <c r="K283" s="153">
        <v>1.3</v>
      </c>
      <c r="L283" s="196" t="s">
        <v>43</v>
      </c>
      <c r="M283" s="154">
        <f t="shared" si="24"/>
        <v>4800</v>
      </c>
      <c r="N283" s="155" t="s">
        <v>41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362</v>
      </c>
      <c r="F284" s="152">
        <v>25287</v>
      </c>
      <c r="G284" s="152"/>
      <c r="H284" s="152" t="s">
        <v>312</v>
      </c>
      <c r="I284" s="152" t="s">
        <v>364</v>
      </c>
      <c r="J284" s="152">
        <v>3</v>
      </c>
      <c r="K284" s="153">
        <v>1.3</v>
      </c>
      <c r="L284" s="196" t="s">
        <v>43</v>
      </c>
      <c r="M284" s="154">
        <f t="shared" si="24"/>
        <v>4800</v>
      </c>
      <c r="N284" s="155" t="s">
        <v>41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362</v>
      </c>
      <c r="F285" s="152">
        <v>25288</v>
      </c>
      <c r="G285" s="152"/>
      <c r="H285" s="152" t="s">
        <v>312</v>
      </c>
      <c r="I285" s="152" t="s">
        <v>365</v>
      </c>
      <c r="J285" s="152">
        <v>3</v>
      </c>
      <c r="K285" s="153">
        <v>1.3</v>
      </c>
      <c r="L285" s="196" t="s">
        <v>43</v>
      </c>
      <c r="M285" s="154">
        <f t="shared" si="24"/>
        <v>4800</v>
      </c>
      <c r="N285" s="155" t="s">
        <v>41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362</v>
      </c>
      <c r="F286" s="152">
        <v>25289</v>
      </c>
      <c r="G286" s="152"/>
      <c r="H286" s="152" t="s">
        <v>312</v>
      </c>
      <c r="I286" s="152" t="s">
        <v>366</v>
      </c>
      <c r="J286" s="152">
        <v>3</v>
      </c>
      <c r="K286" s="153">
        <v>1.3</v>
      </c>
      <c r="L286" s="196" t="s">
        <v>43</v>
      </c>
      <c r="M286" s="154">
        <f t="shared" si="24"/>
        <v>4800</v>
      </c>
      <c r="N286" s="155" t="s">
        <v>41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362</v>
      </c>
      <c r="F287" s="152">
        <v>25290</v>
      </c>
      <c r="G287" s="152"/>
      <c r="H287" s="152" t="s">
        <v>312</v>
      </c>
      <c r="I287" s="152" t="s">
        <v>368</v>
      </c>
      <c r="J287" s="152">
        <v>2</v>
      </c>
      <c r="K287" s="153">
        <v>1.3</v>
      </c>
      <c r="L287" s="196" t="s">
        <v>44</v>
      </c>
      <c r="M287" s="154">
        <f t="shared" si="24"/>
        <v>3200</v>
      </c>
      <c r="N287" s="155" t="s">
        <v>41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362</v>
      </c>
      <c r="F288" s="152">
        <v>25291</v>
      </c>
      <c r="G288" s="152"/>
      <c r="H288" s="152" t="s">
        <v>312</v>
      </c>
      <c r="I288" s="152" t="s">
        <v>369</v>
      </c>
      <c r="J288" s="152">
        <v>2</v>
      </c>
      <c r="K288" s="153">
        <v>1.3</v>
      </c>
      <c r="L288" s="196" t="s">
        <v>44</v>
      </c>
      <c r="M288" s="154">
        <f t="shared" si="24"/>
        <v>3200</v>
      </c>
      <c r="N288" s="155" t="s">
        <v>41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362</v>
      </c>
      <c r="F289" s="152">
        <v>25292</v>
      </c>
      <c r="G289" s="152"/>
      <c r="H289" s="152" t="s">
        <v>312</v>
      </c>
      <c r="I289" s="152" t="s">
        <v>370</v>
      </c>
      <c r="J289" s="152">
        <v>2</v>
      </c>
      <c r="K289" s="153">
        <v>1.3</v>
      </c>
      <c r="L289" s="196" t="s">
        <v>44</v>
      </c>
      <c r="M289" s="154">
        <f t="shared" si="24"/>
        <v>3200</v>
      </c>
      <c r="N289" s="155" t="s">
        <v>41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362</v>
      </c>
      <c r="F290" s="152">
        <v>25293</v>
      </c>
      <c r="G290" s="152"/>
      <c r="H290" s="152" t="s">
        <v>312</v>
      </c>
      <c r="I290" s="152" t="s">
        <v>371</v>
      </c>
      <c r="J290" s="152">
        <v>2</v>
      </c>
      <c r="K290" s="153">
        <v>1.3</v>
      </c>
      <c r="L290" s="196" t="s">
        <v>44</v>
      </c>
      <c r="M290" s="154">
        <f t="shared" si="24"/>
        <v>3200</v>
      </c>
      <c r="N290" s="155" t="s">
        <v>41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362</v>
      </c>
      <c r="F291" s="152">
        <v>25294</v>
      </c>
      <c r="G291" s="152"/>
      <c r="H291" s="152" t="s">
        <v>312</v>
      </c>
      <c r="I291" s="152" t="s">
        <v>367</v>
      </c>
      <c r="J291" s="152">
        <v>3</v>
      </c>
      <c r="K291" s="153">
        <v>1.3</v>
      </c>
      <c r="L291" s="196" t="s">
        <v>43</v>
      </c>
      <c r="M291" s="154">
        <f t="shared" si="24"/>
        <v>4800</v>
      </c>
      <c r="N291" s="155" t="s">
        <v>41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362</v>
      </c>
      <c r="F292" s="152">
        <v>25295</v>
      </c>
      <c r="G292" s="152"/>
      <c r="H292" s="152" t="s">
        <v>312</v>
      </c>
      <c r="I292" s="152" t="s">
        <v>372</v>
      </c>
      <c r="J292" s="152">
        <v>2</v>
      </c>
      <c r="K292" s="153">
        <v>1.3</v>
      </c>
      <c r="L292" s="196" t="s">
        <v>44</v>
      </c>
      <c r="M292" s="154">
        <f t="shared" si="24"/>
        <v>3200</v>
      </c>
      <c r="N292" s="155" t="s">
        <v>41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373</v>
      </c>
      <c r="F293" s="152">
        <v>25296</v>
      </c>
      <c r="G293" s="152"/>
      <c r="H293" s="152" t="s">
        <v>312</v>
      </c>
      <c r="I293" s="152" t="s">
        <v>374</v>
      </c>
      <c r="J293" s="152">
        <v>4</v>
      </c>
      <c r="K293" s="153">
        <v>1.3</v>
      </c>
      <c r="L293" s="196" t="s">
        <v>45</v>
      </c>
      <c r="M293" s="154">
        <f t="shared" si="24"/>
        <v>6400</v>
      </c>
      <c r="N293" s="155" t="s">
        <v>41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373</v>
      </c>
      <c r="F294" s="152">
        <v>25297</v>
      </c>
      <c r="G294" s="152"/>
      <c r="H294" s="152" t="s">
        <v>312</v>
      </c>
      <c r="I294" s="152" t="s">
        <v>375</v>
      </c>
      <c r="J294" s="152">
        <v>4</v>
      </c>
      <c r="K294" s="153">
        <v>1.3</v>
      </c>
      <c r="L294" s="196" t="s">
        <v>45</v>
      </c>
      <c r="M294" s="154">
        <f t="shared" si="24"/>
        <v>6400</v>
      </c>
      <c r="N294" s="155" t="s">
        <v>41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379</v>
      </c>
      <c r="F295" s="152">
        <v>25298</v>
      </c>
      <c r="G295" s="152"/>
      <c r="H295" s="152" t="s">
        <v>312</v>
      </c>
      <c r="I295" s="152" t="s">
        <v>380</v>
      </c>
      <c r="J295" s="152">
        <v>3</v>
      </c>
      <c r="K295" s="153">
        <v>1.3</v>
      </c>
      <c r="L295" s="196" t="s">
        <v>43</v>
      </c>
      <c r="M295" s="154">
        <f t="shared" si="24"/>
        <v>4800</v>
      </c>
      <c r="N295" s="155" t="s">
        <v>41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379</v>
      </c>
      <c r="F296" s="152">
        <v>25299</v>
      </c>
      <c r="G296" s="152"/>
      <c r="H296" s="152" t="s">
        <v>312</v>
      </c>
      <c r="I296" s="152" t="s">
        <v>382</v>
      </c>
      <c r="J296" s="152">
        <v>3</v>
      </c>
      <c r="K296" s="153">
        <v>1.3</v>
      </c>
      <c r="L296" s="196" t="s">
        <v>43</v>
      </c>
      <c r="M296" s="154">
        <f t="shared" si="24"/>
        <v>4800</v>
      </c>
      <c r="N296" s="155" t="s">
        <v>41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379</v>
      </c>
      <c r="F297" s="152">
        <v>25300</v>
      </c>
      <c r="G297" s="152"/>
      <c r="H297" s="152" t="s">
        <v>312</v>
      </c>
      <c r="I297" s="152" t="s">
        <v>383</v>
      </c>
      <c r="J297" s="152">
        <v>3</v>
      </c>
      <c r="K297" s="153">
        <v>1.3</v>
      </c>
      <c r="L297" s="196" t="s">
        <v>43</v>
      </c>
      <c r="M297" s="154">
        <f t="shared" si="24"/>
        <v>4800</v>
      </c>
      <c r="N297" s="155" t="s">
        <v>41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379</v>
      </c>
      <c r="F298" s="152">
        <v>25301</v>
      </c>
      <c r="G298" s="152"/>
      <c r="H298" s="152" t="s">
        <v>312</v>
      </c>
      <c r="I298" s="152" t="s">
        <v>381</v>
      </c>
      <c r="J298" s="152">
        <v>4</v>
      </c>
      <c r="K298" s="153">
        <v>1.8</v>
      </c>
      <c r="L298" s="196" t="s">
        <v>45</v>
      </c>
      <c r="M298" s="154">
        <f t="shared" si="24"/>
        <v>6400</v>
      </c>
      <c r="N298" s="155" t="s">
        <v>41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379</v>
      </c>
      <c r="F299" s="152">
        <v>25302</v>
      </c>
      <c r="G299" s="152"/>
      <c r="H299" s="152" t="s">
        <v>312</v>
      </c>
      <c r="I299" s="152" t="s">
        <v>384</v>
      </c>
      <c r="J299" s="152">
        <v>2</v>
      </c>
      <c r="K299" s="153">
        <v>1.3</v>
      </c>
      <c r="L299" s="196" t="s">
        <v>44</v>
      </c>
      <c r="M299" s="154">
        <f t="shared" si="24"/>
        <v>3200</v>
      </c>
      <c r="N299" s="155" t="s">
        <v>41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386</v>
      </c>
      <c r="F300" s="152">
        <v>25303</v>
      </c>
      <c r="G300" s="152"/>
      <c r="H300" s="152" t="s">
        <v>312</v>
      </c>
      <c r="I300" s="152" t="s">
        <v>387</v>
      </c>
      <c r="J300" s="152">
        <v>4</v>
      </c>
      <c r="K300" s="153">
        <v>1.6</v>
      </c>
      <c r="L300" s="196" t="s">
        <v>45</v>
      </c>
      <c r="M300" s="154">
        <f t="shared" si="24"/>
        <v>6400</v>
      </c>
      <c r="N300" s="155" t="s">
        <v>41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388</v>
      </c>
      <c r="F301" s="152">
        <v>25304</v>
      </c>
      <c r="G301" s="152"/>
      <c r="H301" s="152" t="s">
        <v>312</v>
      </c>
      <c r="I301" s="152" t="s">
        <v>389</v>
      </c>
      <c r="J301" s="152">
        <v>3</v>
      </c>
      <c r="K301" s="153">
        <v>1.3</v>
      </c>
      <c r="L301" s="196" t="s">
        <v>43</v>
      </c>
      <c r="M301" s="154">
        <f t="shared" si="24"/>
        <v>4800</v>
      </c>
      <c r="N301" s="155" t="s">
        <v>41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388</v>
      </c>
      <c r="F302" s="152">
        <v>25305</v>
      </c>
      <c r="G302" s="152"/>
      <c r="H302" s="152" t="s">
        <v>312</v>
      </c>
      <c r="I302" s="152" t="s">
        <v>393</v>
      </c>
      <c r="J302" s="152">
        <v>3</v>
      </c>
      <c r="K302" s="153">
        <v>1.3</v>
      </c>
      <c r="L302" s="196" t="s">
        <v>43</v>
      </c>
      <c r="M302" s="154">
        <f t="shared" si="24"/>
        <v>4800</v>
      </c>
      <c r="N302" s="155" t="s">
        <v>41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388</v>
      </c>
      <c r="F303" s="152">
        <v>25306</v>
      </c>
      <c r="G303" s="152"/>
      <c r="H303" s="152" t="s">
        <v>312</v>
      </c>
      <c r="I303" s="152" t="s">
        <v>394</v>
      </c>
      <c r="J303" s="152">
        <v>3</v>
      </c>
      <c r="K303" s="153">
        <v>1.3</v>
      </c>
      <c r="L303" s="196" t="s">
        <v>43</v>
      </c>
      <c r="M303" s="154">
        <f t="shared" si="24"/>
        <v>4800</v>
      </c>
      <c r="N303" s="155" t="s">
        <v>41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388</v>
      </c>
      <c r="F304" s="152">
        <v>25307</v>
      </c>
      <c r="G304" s="152"/>
      <c r="H304" s="152" t="s">
        <v>312</v>
      </c>
      <c r="I304" s="152" t="s">
        <v>395</v>
      </c>
      <c r="J304" s="152">
        <v>3</v>
      </c>
      <c r="K304" s="153">
        <v>1.3</v>
      </c>
      <c r="L304" s="197" t="s">
        <v>43</v>
      </c>
      <c r="M304" s="154">
        <f t="shared" si="24"/>
        <v>4800</v>
      </c>
      <c r="N304" s="168" t="s">
        <v>41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388</v>
      </c>
      <c r="F305" s="152">
        <v>25308</v>
      </c>
      <c r="G305" s="152"/>
      <c r="H305" s="152" t="s">
        <v>312</v>
      </c>
      <c r="I305" s="152" t="s">
        <v>396</v>
      </c>
      <c r="J305" s="152">
        <v>2</v>
      </c>
      <c r="K305" s="153">
        <v>1.3</v>
      </c>
      <c r="L305" s="196" t="s">
        <v>44</v>
      </c>
      <c r="M305" s="154">
        <f t="shared" si="24"/>
        <v>3200</v>
      </c>
      <c r="N305" s="168" t="s">
        <v>41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388</v>
      </c>
      <c r="F306" s="152">
        <v>25309</v>
      </c>
      <c r="G306" s="152"/>
      <c r="H306" s="152" t="s">
        <v>312</v>
      </c>
      <c r="I306" s="152" t="s">
        <v>390</v>
      </c>
      <c r="J306" s="152">
        <v>4</v>
      </c>
      <c r="K306" s="153">
        <v>1.3</v>
      </c>
      <c r="L306" s="197" t="s">
        <v>45</v>
      </c>
      <c r="M306" s="154">
        <f t="shared" si="24"/>
        <v>6400</v>
      </c>
      <c r="N306" s="168" t="s">
        <v>41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388</v>
      </c>
      <c r="F307" s="152">
        <v>25310</v>
      </c>
      <c r="G307" s="152"/>
      <c r="H307" s="152" t="s">
        <v>312</v>
      </c>
      <c r="I307" s="152" t="s">
        <v>391</v>
      </c>
      <c r="J307" s="152">
        <v>4</v>
      </c>
      <c r="K307" s="153">
        <v>1.3</v>
      </c>
      <c r="L307" s="196" t="s">
        <v>45</v>
      </c>
      <c r="M307" s="154">
        <f t="shared" si="24"/>
        <v>6400</v>
      </c>
      <c r="N307" s="168" t="s">
        <v>41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388</v>
      </c>
      <c r="F308" s="166">
        <v>25311</v>
      </c>
      <c r="G308" s="166"/>
      <c r="H308" s="166" t="s">
        <v>312</v>
      </c>
      <c r="I308" s="166" t="s">
        <v>392</v>
      </c>
      <c r="J308" s="166">
        <v>4</v>
      </c>
      <c r="K308" s="153">
        <v>1.3</v>
      </c>
      <c r="L308" s="197" t="s">
        <v>45</v>
      </c>
      <c r="M308" s="154">
        <f t="shared" si="24"/>
        <v>6400</v>
      </c>
      <c r="N308" s="168" t="s">
        <v>41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397</v>
      </c>
      <c r="F309" s="169">
        <v>25312</v>
      </c>
      <c r="G309" s="169"/>
      <c r="H309" s="169" t="s">
        <v>312</v>
      </c>
      <c r="I309" s="169" t="s">
        <v>398</v>
      </c>
      <c r="J309" s="169">
        <v>4</v>
      </c>
      <c r="K309" s="153">
        <v>1.3</v>
      </c>
      <c r="L309" s="197" t="s">
        <v>45</v>
      </c>
      <c r="M309" s="154">
        <f t="shared" si="24"/>
        <v>6400</v>
      </c>
      <c r="N309" s="168" t="s">
        <v>41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397</v>
      </c>
      <c r="F310" s="169">
        <v>25313</v>
      </c>
      <c r="G310" s="169"/>
      <c r="H310" s="169" t="s">
        <v>312</v>
      </c>
      <c r="I310" s="169" t="s">
        <v>399</v>
      </c>
      <c r="J310" s="169">
        <v>4</v>
      </c>
      <c r="K310" s="153">
        <v>1.3</v>
      </c>
      <c r="L310" s="197" t="s">
        <v>45</v>
      </c>
      <c r="M310" s="154">
        <f t="shared" si="24"/>
        <v>6400</v>
      </c>
      <c r="N310" s="168" t="s">
        <v>41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397</v>
      </c>
      <c r="F311" s="169">
        <v>25314</v>
      </c>
      <c r="G311" s="169"/>
      <c r="H311" s="169" t="s">
        <v>312</v>
      </c>
      <c r="I311" s="169" t="s">
        <v>400</v>
      </c>
      <c r="J311" s="169">
        <v>4</v>
      </c>
      <c r="K311" s="153">
        <v>1.3</v>
      </c>
      <c r="L311" s="197" t="s">
        <v>45</v>
      </c>
      <c r="M311" s="154">
        <f t="shared" si="24"/>
        <v>6400</v>
      </c>
      <c r="N311" s="168" t="s">
        <v>41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397</v>
      </c>
      <c r="F312" s="169">
        <v>25315</v>
      </c>
      <c r="G312" s="169"/>
      <c r="H312" s="169" t="s">
        <v>312</v>
      </c>
      <c r="I312" s="169" t="s">
        <v>401</v>
      </c>
      <c r="J312" s="169">
        <v>3</v>
      </c>
      <c r="K312" s="153">
        <v>1.3</v>
      </c>
      <c r="L312" s="196" t="s">
        <v>43</v>
      </c>
      <c r="M312" s="154">
        <f t="shared" si="24"/>
        <v>4800</v>
      </c>
      <c r="N312" s="168" t="s">
        <v>41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397</v>
      </c>
      <c r="F313" s="169">
        <v>25316</v>
      </c>
      <c r="G313" s="169"/>
      <c r="H313" s="169" t="s">
        <v>312</v>
      </c>
      <c r="I313" s="169" t="s">
        <v>402</v>
      </c>
      <c r="J313" s="169">
        <v>3</v>
      </c>
      <c r="K313" s="153">
        <v>1.3</v>
      </c>
      <c r="L313" s="196" t="s">
        <v>43</v>
      </c>
      <c r="M313" s="154">
        <f t="shared" si="24"/>
        <v>4800</v>
      </c>
      <c r="N313" s="168" t="s">
        <v>41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403</v>
      </c>
      <c r="F314" s="169">
        <v>25317</v>
      </c>
      <c r="G314" s="169"/>
      <c r="H314" s="169" t="s">
        <v>312</v>
      </c>
      <c r="I314" s="169" t="s">
        <v>404</v>
      </c>
      <c r="J314" s="169">
        <v>2</v>
      </c>
      <c r="K314" s="153">
        <v>1.6</v>
      </c>
      <c r="L314" s="196" t="s">
        <v>44</v>
      </c>
      <c r="M314" s="154">
        <f t="shared" si="24"/>
        <v>3200</v>
      </c>
      <c r="N314" s="168" t="s">
        <v>41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403</v>
      </c>
      <c r="F315" s="169">
        <v>25318</v>
      </c>
      <c r="G315" s="169"/>
      <c r="H315" s="169" t="s">
        <v>312</v>
      </c>
      <c r="I315" s="169" t="s">
        <v>405</v>
      </c>
      <c r="J315" s="169">
        <v>2</v>
      </c>
      <c r="K315" s="153">
        <v>1.6</v>
      </c>
      <c r="L315" s="196" t="s">
        <v>44</v>
      </c>
      <c r="M315" s="154">
        <f t="shared" si="24"/>
        <v>3200</v>
      </c>
      <c r="N315" s="168" t="s">
        <v>41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403</v>
      </c>
      <c r="F316" s="169">
        <v>25319</v>
      </c>
      <c r="G316" s="169"/>
      <c r="H316" s="169" t="s">
        <v>312</v>
      </c>
      <c r="I316" s="169" t="s">
        <v>406</v>
      </c>
      <c r="J316" s="169">
        <v>2</v>
      </c>
      <c r="K316" s="153">
        <v>1.6</v>
      </c>
      <c r="L316" s="196" t="s">
        <v>44</v>
      </c>
      <c r="M316" s="154">
        <f t="shared" si="24"/>
        <v>3200</v>
      </c>
      <c r="N316" s="168" t="s">
        <v>41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407</v>
      </c>
      <c r="F317" s="169">
        <v>25320</v>
      </c>
      <c r="G317" s="169"/>
      <c r="H317" s="169" t="s">
        <v>312</v>
      </c>
      <c r="I317" s="169" t="s">
        <v>408</v>
      </c>
      <c r="J317" s="169">
        <v>3</v>
      </c>
      <c r="K317" s="153">
        <v>1.8</v>
      </c>
      <c r="L317" s="196" t="s">
        <v>43</v>
      </c>
      <c r="M317" s="154">
        <f t="shared" si="24"/>
        <v>4800</v>
      </c>
      <c r="N317" s="168" t="s">
        <v>41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407</v>
      </c>
      <c r="F318" s="169">
        <v>25321</v>
      </c>
      <c r="G318" s="169"/>
      <c r="H318" s="169" t="s">
        <v>312</v>
      </c>
      <c r="I318" s="169" t="s">
        <v>411</v>
      </c>
      <c r="J318" s="169">
        <v>3</v>
      </c>
      <c r="K318" s="153">
        <v>1.8</v>
      </c>
      <c r="L318" s="197" t="s">
        <v>43</v>
      </c>
      <c r="M318" s="154">
        <f t="shared" si="24"/>
        <v>4800</v>
      </c>
      <c r="N318" s="168" t="s">
        <v>41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407</v>
      </c>
      <c r="F319" s="169">
        <v>25322</v>
      </c>
      <c r="G319" s="169"/>
      <c r="H319" s="169" t="s">
        <v>312</v>
      </c>
      <c r="I319" s="169" t="s">
        <v>412</v>
      </c>
      <c r="J319" s="169">
        <v>2</v>
      </c>
      <c r="K319" s="153">
        <v>1.8</v>
      </c>
      <c r="L319" s="196" t="s">
        <v>44</v>
      </c>
      <c r="M319" s="154">
        <f t="shared" si="24"/>
        <v>3200</v>
      </c>
      <c r="N319" s="168" t="s">
        <v>41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407</v>
      </c>
      <c r="F320" s="169">
        <v>25323</v>
      </c>
      <c r="G320" s="169"/>
      <c r="H320" s="169" t="s">
        <v>312</v>
      </c>
      <c r="I320" s="169" t="s">
        <v>409</v>
      </c>
      <c r="J320" s="169">
        <v>4</v>
      </c>
      <c r="K320" s="153">
        <v>1.8</v>
      </c>
      <c r="L320" s="196" t="s">
        <v>45</v>
      </c>
      <c r="M320" s="154">
        <f t="shared" si="24"/>
        <v>6400</v>
      </c>
      <c r="N320" s="168" t="s">
        <v>41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407</v>
      </c>
      <c r="F321" s="169">
        <v>25324</v>
      </c>
      <c r="G321" s="169"/>
      <c r="H321" s="169" t="s">
        <v>312</v>
      </c>
      <c r="I321" s="169" t="s">
        <v>410</v>
      </c>
      <c r="J321" s="169">
        <v>4</v>
      </c>
      <c r="K321" s="153">
        <v>1.8</v>
      </c>
      <c r="L321" s="196" t="s">
        <v>45</v>
      </c>
      <c r="M321" s="154">
        <f t="shared" si="24"/>
        <v>6400</v>
      </c>
      <c r="N321" s="168" t="s">
        <v>41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313</v>
      </c>
      <c r="F322" s="152">
        <v>25331</v>
      </c>
      <c r="G322" s="152"/>
      <c r="H322" s="152" t="s">
        <v>312</v>
      </c>
      <c r="I322" s="152" t="s">
        <v>314</v>
      </c>
      <c r="J322" s="152">
        <v>3</v>
      </c>
      <c r="K322" s="153">
        <v>1.3</v>
      </c>
      <c r="L322" s="196" t="s">
        <v>43</v>
      </c>
      <c r="M322" s="154">
        <f t="shared" si="24"/>
        <v>4800</v>
      </c>
      <c r="N322" s="155" t="s">
        <v>41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313</v>
      </c>
      <c r="F323" s="152">
        <v>25332</v>
      </c>
      <c r="G323" s="152"/>
      <c r="H323" s="152" t="s">
        <v>312</v>
      </c>
      <c r="I323" s="152" t="s">
        <v>315</v>
      </c>
      <c r="J323" s="152">
        <v>3</v>
      </c>
      <c r="K323" s="153">
        <v>1.3</v>
      </c>
      <c r="L323" s="196" t="s">
        <v>43</v>
      </c>
      <c r="M323" s="154">
        <f t="shared" si="24"/>
        <v>4800</v>
      </c>
      <c r="N323" s="155" t="s">
        <v>41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313</v>
      </c>
      <c r="F324" s="152">
        <v>25333</v>
      </c>
      <c r="G324" s="152"/>
      <c r="H324" s="152" t="s">
        <v>312</v>
      </c>
      <c r="I324" s="152" t="s">
        <v>316</v>
      </c>
      <c r="J324" s="152">
        <v>2</v>
      </c>
      <c r="K324" s="153">
        <v>1.3</v>
      </c>
      <c r="L324" s="196" t="s">
        <v>44</v>
      </c>
      <c r="M324" s="154">
        <f t="shared" ref="M324:M387" si="29">J324*1600</f>
        <v>3200</v>
      </c>
      <c r="N324" s="155" t="s">
        <v>41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324</v>
      </c>
      <c r="F325" s="152">
        <v>25334</v>
      </c>
      <c r="G325" s="152"/>
      <c r="H325" s="152" t="s">
        <v>312</v>
      </c>
      <c r="I325" s="152" t="s">
        <v>325</v>
      </c>
      <c r="J325" s="152">
        <v>2</v>
      </c>
      <c r="K325" s="153">
        <v>1.6</v>
      </c>
      <c r="L325" s="196" t="s">
        <v>44</v>
      </c>
      <c r="M325" s="154">
        <f t="shared" si="29"/>
        <v>3200</v>
      </c>
      <c r="N325" s="155" t="s">
        <v>41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326</v>
      </c>
      <c r="F326" s="152">
        <v>25335</v>
      </c>
      <c r="G326" s="152"/>
      <c r="H326" s="152" t="s">
        <v>312</v>
      </c>
      <c r="I326" s="152" t="s">
        <v>327</v>
      </c>
      <c r="J326" s="152">
        <v>2</v>
      </c>
      <c r="K326" s="153">
        <v>1.6</v>
      </c>
      <c r="L326" s="196" t="s">
        <v>44</v>
      </c>
      <c r="M326" s="154">
        <f t="shared" si="29"/>
        <v>3200</v>
      </c>
      <c r="N326" s="155" t="s">
        <v>41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326</v>
      </c>
      <c r="F327" s="152">
        <v>25336</v>
      </c>
      <c r="G327" s="152"/>
      <c r="H327" s="152" t="s">
        <v>312</v>
      </c>
      <c r="I327" s="152" t="s">
        <v>328</v>
      </c>
      <c r="J327" s="152">
        <v>3</v>
      </c>
      <c r="K327" s="153">
        <v>1.6</v>
      </c>
      <c r="L327" s="196" t="s">
        <v>43</v>
      </c>
      <c r="M327" s="154">
        <f t="shared" si="29"/>
        <v>4800</v>
      </c>
      <c r="N327" s="155" t="s">
        <v>41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326</v>
      </c>
      <c r="F328" s="152">
        <v>25337</v>
      </c>
      <c r="G328" s="152"/>
      <c r="H328" s="152" t="s">
        <v>312</v>
      </c>
      <c r="I328" s="152" t="s">
        <v>330</v>
      </c>
      <c r="J328" s="152">
        <v>2</v>
      </c>
      <c r="K328" s="153">
        <v>1.4</v>
      </c>
      <c r="L328" s="196" t="s">
        <v>44</v>
      </c>
      <c r="M328" s="154">
        <f t="shared" si="29"/>
        <v>3200</v>
      </c>
      <c r="N328" s="155" t="s">
        <v>41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326</v>
      </c>
      <c r="F329" s="152">
        <v>25338</v>
      </c>
      <c r="G329" s="152"/>
      <c r="H329" s="152" t="s">
        <v>312</v>
      </c>
      <c r="I329" s="152" t="s">
        <v>329</v>
      </c>
      <c r="J329" s="152">
        <v>3</v>
      </c>
      <c r="K329" s="153">
        <v>1.4</v>
      </c>
      <c r="L329" s="196" t="s">
        <v>43</v>
      </c>
      <c r="M329" s="154">
        <f t="shared" si="29"/>
        <v>4800</v>
      </c>
      <c r="N329" s="155" t="s">
        <v>41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354</v>
      </c>
      <c r="F330" s="152">
        <v>25339</v>
      </c>
      <c r="G330" s="152"/>
      <c r="H330" s="152" t="s">
        <v>312</v>
      </c>
      <c r="I330" s="152" t="s">
        <v>355</v>
      </c>
      <c r="J330" s="152">
        <v>3</v>
      </c>
      <c r="K330" s="153">
        <v>1.3</v>
      </c>
      <c r="L330" s="196" t="s">
        <v>43</v>
      </c>
      <c r="M330" s="154">
        <f t="shared" si="29"/>
        <v>4800</v>
      </c>
      <c r="N330" s="155" t="s">
        <v>41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354</v>
      </c>
      <c r="F331" s="152">
        <v>25340</v>
      </c>
      <c r="G331" s="152"/>
      <c r="H331" s="152" t="s">
        <v>312</v>
      </c>
      <c r="I331" s="152" t="s">
        <v>356</v>
      </c>
      <c r="J331" s="152">
        <v>3</v>
      </c>
      <c r="K331" s="153">
        <v>1.3</v>
      </c>
      <c r="L331" s="196" t="s">
        <v>43</v>
      </c>
      <c r="M331" s="154">
        <f t="shared" si="29"/>
        <v>4800</v>
      </c>
      <c r="N331" s="155" t="s">
        <v>41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354</v>
      </c>
      <c r="F332" s="152">
        <v>25341</v>
      </c>
      <c r="G332" s="152"/>
      <c r="H332" s="152" t="s">
        <v>312</v>
      </c>
      <c r="I332" s="152" t="s">
        <v>357</v>
      </c>
      <c r="J332" s="152">
        <v>2</v>
      </c>
      <c r="K332" s="153">
        <v>1.3</v>
      </c>
      <c r="L332" s="196" t="s">
        <v>44</v>
      </c>
      <c r="M332" s="154">
        <f t="shared" si="29"/>
        <v>3200</v>
      </c>
      <c r="N332" s="155" t="s">
        <v>41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354</v>
      </c>
      <c r="F333" s="152">
        <v>25342</v>
      </c>
      <c r="G333" s="152"/>
      <c r="H333" s="152" t="s">
        <v>312</v>
      </c>
      <c r="I333" s="152" t="s">
        <v>358</v>
      </c>
      <c r="J333" s="152">
        <v>2</v>
      </c>
      <c r="K333" s="153">
        <v>1.3</v>
      </c>
      <c r="L333" s="196" t="s">
        <v>44</v>
      </c>
      <c r="M333" s="154">
        <f t="shared" si="29"/>
        <v>3200</v>
      </c>
      <c r="N333" s="155" t="s">
        <v>41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359</v>
      </c>
      <c r="F334" s="152">
        <v>25343</v>
      </c>
      <c r="G334" s="152"/>
      <c r="H334" s="152" t="s">
        <v>312</v>
      </c>
      <c r="I334" s="152" t="s">
        <v>360</v>
      </c>
      <c r="J334" s="152">
        <v>4</v>
      </c>
      <c r="K334" s="153">
        <v>1.3</v>
      </c>
      <c r="L334" s="196" t="s">
        <v>45</v>
      </c>
      <c r="M334" s="154">
        <f t="shared" si="29"/>
        <v>6400</v>
      </c>
      <c r="N334" s="155" t="s">
        <v>41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359</v>
      </c>
      <c r="F335" s="152">
        <v>25344</v>
      </c>
      <c r="G335" s="152"/>
      <c r="H335" s="152" t="s">
        <v>312</v>
      </c>
      <c r="I335" s="152" t="s">
        <v>361</v>
      </c>
      <c r="J335" s="152">
        <v>4</v>
      </c>
      <c r="K335" s="153">
        <v>1.3</v>
      </c>
      <c r="L335" s="196" t="s">
        <v>45</v>
      </c>
      <c r="M335" s="154">
        <f t="shared" si="29"/>
        <v>6400</v>
      </c>
      <c r="N335" s="155" t="s">
        <v>41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376</v>
      </c>
      <c r="F336" s="152">
        <v>25345</v>
      </c>
      <c r="G336" s="152"/>
      <c r="H336" s="152" t="s">
        <v>312</v>
      </c>
      <c r="I336" s="152" t="s">
        <v>377</v>
      </c>
      <c r="J336" s="152">
        <v>4</v>
      </c>
      <c r="K336" s="153">
        <v>1.6</v>
      </c>
      <c r="L336" s="196" t="s">
        <v>45</v>
      </c>
      <c r="M336" s="154">
        <f t="shared" si="29"/>
        <v>6400</v>
      </c>
      <c r="N336" s="155" t="s">
        <v>41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376</v>
      </c>
      <c r="F337" s="152">
        <v>25346</v>
      </c>
      <c r="G337" s="152"/>
      <c r="H337" s="152" t="s">
        <v>312</v>
      </c>
      <c r="I337" s="152" t="s">
        <v>378</v>
      </c>
      <c r="J337" s="152">
        <v>3</v>
      </c>
      <c r="K337" s="153">
        <v>1.6</v>
      </c>
      <c r="L337" s="196" t="s">
        <v>43</v>
      </c>
      <c r="M337" s="154">
        <f t="shared" si="29"/>
        <v>4800</v>
      </c>
      <c r="N337" s="155" t="s">
        <v>41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413</v>
      </c>
      <c r="F338" s="152">
        <v>25347</v>
      </c>
      <c r="G338" s="152"/>
      <c r="H338" s="152" t="s">
        <v>312</v>
      </c>
      <c r="I338" s="152" t="s">
        <v>414</v>
      </c>
      <c r="J338" s="152">
        <v>3</v>
      </c>
      <c r="K338" s="153">
        <v>1.3</v>
      </c>
      <c r="L338" s="196" t="s">
        <v>43</v>
      </c>
      <c r="M338" s="154">
        <f t="shared" si="29"/>
        <v>4800</v>
      </c>
      <c r="N338" s="155" t="s">
        <v>41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413</v>
      </c>
      <c r="F339" s="152">
        <v>25348</v>
      </c>
      <c r="G339" s="152"/>
      <c r="H339" s="152" t="s">
        <v>312</v>
      </c>
      <c r="I339" s="152" t="s">
        <v>415</v>
      </c>
      <c r="J339" s="152">
        <v>3</v>
      </c>
      <c r="K339" s="153">
        <v>1.3</v>
      </c>
      <c r="L339" s="196" t="s">
        <v>43</v>
      </c>
      <c r="M339" s="154">
        <f t="shared" si="29"/>
        <v>4800</v>
      </c>
      <c r="N339" s="155" t="s">
        <v>41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413</v>
      </c>
      <c r="F340" s="152">
        <v>25349</v>
      </c>
      <c r="G340" s="152"/>
      <c r="H340" s="152" t="s">
        <v>312</v>
      </c>
      <c r="I340" s="152" t="s">
        <v>416</v>
      </c>
      <c r="J340" s="152">
        <v>3</v>
      </c>
      <c r="K340" s="153">
        <v>1.3</v>
      </c>
      <c r="L340" s="196" t="s">
        <v>43</v>
      </c>
      <c r="M340" s="154">
        <f t="shared" si="29"/>
        <v>4800</v>
      </c>
      <c r="N340" s="155" t="s">
        <v>41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413</v>
      </c>
      <c r="F341" s="152">
        <v>25350</v>
      </c>
      <c r="G341" s="152"/>
      <c r="H341" s="152" t="s">
        <v>312</v>
      </c>
      <c r="I341" s="152" t="s">
        <v>417</v>
      </c>
      <c r="J341" s="152">
        <v>2</v>
      </c>
      <c r="K341" s="153">
        <v>1.3</v>
      </c>
      <c r="L341" s="196" t="s">
        <v>44</v>
      </c>
      <c r="M341" s="154">
        <f t="shared" si="29"/>
        <v>3200</v>
      </c>
      <c r="N341" s="155" t="s">
        <v>41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735</v>
      </c>
      <c r="F342" s="152">
        <v>25351</v>
      </c>
      <c r="G342" s="152"/>
      <c r="H342" s="152" t="s">
        <v>734</v>
      </c>
      <c r="I342" s="152" t="s">
        <v>736</v>
      </c>
      <c r="J342" s="152">
        <v>4</v>
      </c>
      <c r="K342" s="153">
        <v>1.3</v>
      </c>
      <c r="L342" s="196" t="s">
        <v>45</v>
      </c>
      <c r="M342" s="154">
        <f t="shared" si="29"/>
        <v>6400</v>
      </c>
      <c r="N342" s="155" t="s">
        <v>41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735</v>
      </c>
      <c r="F343" s="152">
        <v>25352</v>
      </c>
      <c r="G343" s="152"/>
      <c r="H343" s="152" t="s">
        <v>734</v>
      </c>
      <c r="I343" s="152" t="s">
        <v>737</v>
      </c>
      <c r="J343" s="152">
        <v>4</v>
      </c>
      <c r="K343" s="153">
        <v>1.3</v>
      </c>
      <c r="L343" s="196" t="s">
        <v>45</v>
      </c>
      <c r="M343" s="154">
        <f t="shared" si="29"/>
        <v>6400</v>
      </c>
      <c r="N343" s="155" t="s">
        <v>41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735</v>
      </c>
      <c r="F344" s="152">
        <v>25353</v>
      </c>
      <c r="G344" s="152"/>
      <c r="H344" s="152" t="s">
        <v>734</v>
      </c>
      <c r="I344" s="152" t="s">
        <v>738</v>
      </c>
      <c r="J344" s="152">
        <v>3</v>
      </c>
      <c r="K344" s="153">
        <v>1.3</v>
      </c>
      <c r="L344" s="196" t="s">
        <v>43</v>
      </c>
      <c r="M344" s="154">
        <f t="shared" si="29"/>
        <v>4800</v>
      </c>
      <c r="N344" s="155" t="s">
        <v>41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735</v>
      </c>
      <c r="F345" s="152">
        <v>25354</v>
      </c>
      <c r="G345" s="152"/>
      <c r="H345" s="152" t="s">
        <v>734</v>
      </c>
      <c r="I345" s="152" t="s">
        <v>739</v>
      </c>
      <c r="J345" s="152">
        <v>3</v>
      </c>
      <c r="K345" s="153">
        <v>1.3</v>
      </c>
      <c r="L345" s="196" t="s">
        <v>43</v>
      </c>
      <c r="M345" s="154">
        <f t="shared" si="29"/>
        <v>4800</v>
      </c>
      <c r="N345" s="155" t="s">
        <v>41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740</v>
      </c>
      <c r="F346" s="152">
        <v>25355</v>
      </c>
      <c r="G346" s="152"/>
      <c r="H346" s="152" t="s">
        <v>734</v>
      </c>
      <c r="I346" s="152" t="s">
        <v>741</v>
      </c>
      <c r="J346" s="152">
        <v>3</v>
      </c>
      <c r="K346" s="153">
        <v>1.3</v>
      </c>
      <c r="L346" s="196" t="s">
        <v>43</v>
      </c>
      <c r="M346" s="154">
        <f t="shared" si="29"/>
        <v>4800</v>
      </c>
      <c r="N346" s="155" t="s">
        <v>41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740</v>
      </c>
      <c r="F347" s="152">
        <v>25356</v>
      </c>
      <c r="G347" s="152"/>
      <c r="H347" s="152" t="s">
        <v>734</v>
      </c>
      <c r="I347" s="152" t="s">
        <v>743</v>
      </c>
      <c r="J347" s="152">
        <v>2</v>
      </c>
      <c r="K347" s="153">
        <v>1.3</v>
      </c>
      <c r="L347" s="196" t="s">
        <v>44</v>
      </c>
      <c r="M347" s="154">
        <f t="shared" si="29"/>
        <v>3200</v>
      </c>
      <c r="N347" s="155" t="s">
        <v>41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740</v>
      </c>
      <c r="F348" s="152">
        <v>25357</v>
      </c>
      <c r="G348" s="152"/>
      <c r="H348" s="152" t="s">
        <v>734</v>
      </c>
      <c r="I348" s="152" t="s">
        <v>742</v>
      </c>
      <c r="J348" s="152">
        <v>4</v>
      </c>
      <c r="K348" s="153">
        <v>1.3</v>
      </c>
      <c r="L348" s="196" t="s">
        <v>45</v>
      </c>
      <c r="M348" s="154">
        <f t="shared" si="29"/>
        <v>6400</v>
      </c>
      <c r="N348" s="155" t="s">
        <v>41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561</v>
      </c>
      <c r="F349" s="152">
        <v>25363</v>
      </c>
      <c r="G349" s="152"/>
      <c r="H349" s="152" t="s">
        <v>558</v>
      </c>
      <c r="I349" s="152" t="s">
        <v>562</v>
      </c>
      <c r="J349" s="152">
        <v>4</v>
      </c>
      <c r="K349" s="153">
        <v>1.3</v>
      </c>
      <c r="L349" s="196" t="s">
        <v>45</v>
      </c>
      <c r="M349" s="154">
        <f t="shared" si="29"/>
        <v>6400</v>
      </c>
      <c r="N349" s="155" t="s">
        <v>41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563</v>
      </c>
      <c r="F350" s="152">
        <v>25364</v>
      </c>
      <c r="G350" s="152"/>
      <c r="H350" s="152" t="s">
        <v>558</v>
      </c>
      <c r="I350" s="152" t="s">
        <v>564</v>
      </c>
      <c r="J350" s="152">
        <v>2</v>
      </c>
      <c r="K350" s="153">
        <v>1.3</v>
      </c>
      <c r="L350" s="196" t="s">
        <v>44</v>
      </c>
      <c r="M350" s="154">
        <f t="shared" si="29"/>
        <v>3200</v>
      </c>
      <c r="N350" s="155" t="s">
        <v>41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573</v>
      </c>
      <c r="F351" s="152">
        <v>25371</v>
      </c>
      <c r="G351" s="152"/>
      <c r="H351" s="152" t="s">
        <v>558</v>
      </c>
      <c r="I351" s="152" t="s">
        <v>574</v>
      </c>
      <c r="J351" s="152">
        <v>2</v>
      </c>
      <c r="K351" s="153">
        <v>1.3</v>
      </c>
      <c r="L351" s="196" t="s">
        <v>44</v>
      </c>
      <c r="M351" s="154">
        <f t="shared" si="29"/>
        <v>3200</v>
      </c>
      <c r="N351" s="155" t="s">
        <v>41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573</v>
      </c>
      <c r="F352" s="152">
        <v>25372</v>
      </c>
      <c r="G352" s="152"/>
      <c r="H352" s="152" t="s">
        <v>558</v>
      </c>
      <c r="I352" s="152" t="s">
        <v>575</v>
      </c>
      <c r="J352" s="152">
        <v>3</v>
      </c>
      <c r="K352" s="153">
        <v>1.3</v>
      </c>
      <c r="L352" s="196" t="s">
        <v>43</v>
      </c>
      <c r="M352" s="154">
        <f t="shared" si="29"/>
        <v>4800</v>
      </c>
      <c r="N352" s="155" t="s">
        <v>41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573</v>
      </c>
      <c r="F353" s="152">
        <v>25373</v>
      </c>
      <c r="G353" s="152"/>
      <c r="H353" s="152" t="s">
        <v>558</v>
      </c>
      <c r="I353" s="152" t="s">
        <v>576</v>
      </c>
      <c r="J353" s="152">
        <v>2</v>
      </c>
      <c r="K353" s="153">
        <v>1.3</v>
      </c>
      <c r="L353" s="196" t="s">
        <v>44</v>
      </c>
      <c r="M353" s="154">
        <f t="shared" si="29"/>
        <v>3200</v>
      </c>
      <c r="N353" s="155" t="s">
        <v>41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577</v>
      </c>
      <c r="F354" s="174">
        <v>25374</v>
      </c>
      <c r="G354" s="174"/>
      <c r="H354" s="174" t="s">
        <v>558</v>
      </c>
      <c r="I354" s="174" t="s">
        <v>578</v>
      </c>
      <c r="J354" s="174">
        <v>4</v>
      </c>
      <c r="K354" s="153">
        <v>1.8</v>
      </c>
      <c r="L354" s="196" t="s">
        <v>45</v>
      </c>
      <c r="M354" s="154">
        <f t="shared" si="29"/>
        <v>6400</v>
      </c>
      <c r="N354" s="155" t="s">
        <v>41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579</v>
      </c>
      <c r="F355" s="152">
        <v>25377</v>
      </c>
      <c r="G355" s="152"/>
      <c r="H355" s="152" t="s">
        <v>558</v>
      </c>
      <c r="I355" s="152" t="s">
        <v>580</v>
      </c>
      <c r="J355" s="152">
        <v>4</v>
      </c>
      <c r="K355" s="153">
        <v>1.3</v>
      </c>
      <c r="L355" s="196" t="s">
        <v>45</v>
      </c>
      <c r="M355" s="154">
        <f t="shared" si="29"/>
        <v>6400</v>
      </c>
      <c r="N355" s="155" t="s">
        <v>41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579</v>
      </c>
      <c r="F356" s="152">
        <v>25378</v>
      </c>
      <c r="G356" s="152"/>
      <c r="H356" s="152" t="s">
        <v>558</v>
      </c>
      <c r="I356" s="152" t="s">
        <v>581</v>
      </c>
      <c r="J356" s="152">
        <v>4</v>
      </c>
      <c r="K356" s="153">
        <v>1.3</v>
      </c>
      <c r="L356" s="196" t="s">
        <v>45</v>
      </c>
      <c r="M356" s="154">
        <f t="shared" si="29"/>
        <v>6400</v>
      </c>
      <c r="N356" s="155" t="s">
        <v>41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579</v>
      </c>
      <c r="F357" s="152">
        <v>25379</v>
      </c>
      <c r="G357" s="152"/>
      <c r="H357" s="152" t="s">
        <v>558</v>
      </c>
      <c r="I357" s="152" t="s">
        <v>582</v>
      </c>
      <c r="J357" s="152">
        <v>4</v>
      </c>
      <c r="K357" s="153">
        <v>1.3</v>
      </c>
      <c r="L357" s="196" t="s">
        <v>45</v>
      </c>
      <c r="M357" s="154">
        <f t="shared" si="29"/>
        <v>6400</v>
      </c>
      <c r="N357" s="155" t="s">
        <v>41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583</v>
      </c>
      <c r="F358" s="152">
        <v>25380</v>
      </c>
      <c r="G358" s="152"/>
      <c r="H358" s="152" t="s">
        <v>558</v>
      </c>
      <c r="I358" s="152" t="s">
        <v>584</v>
      </c>
      <c r="J358" s="152">
        <v>2</v>
      </c>
      <c r="K358" s="153">
        <v>1.3</v>
      </c>
      <c r="L358" s="196" t="s">
        <v>44</v>
      </c>
      <c r="M358" s="154">
        <f t="shared" si="29"/>
        <v>3200</v>
      </c>
      <c r="N358" s="155" t="s">
        <v>41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583</v>
      </c>
      <c r="F359" s="152">
        <v>25381</v>
      </c>
      <c r="G359" s="152"/>
      <c r="H359" s="152" t="s">
        <v>558</v>
      </c>
      <c r="I359" s="152" t="s">
        <v>586</v>
      </c>
      <c r="J359" s="152">
        <v>2</v>
      </c>
      <c r="K359" s="153">
        <v>1.3</v>
      </c>
      <c r="L359" s="196" t="s">
        <v>44</v>
      </c>
      <c r="M359" s="154">
        <f t="shared" si="29"/>
        <v>3200</v>
      </c>
      <c r="N359" s="155" t="s">
        <v>41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583</v>
      </c>
      <c r="F360" s="152">
        <v>25382</v>
      </c>
      <c r="G360" s="152"/>
      <c r="H360" s="152" t="s">
        <v>558</v>
      </c>
      <c r="I360" s="152" t="s">
        <v>587</v>
      </c>
      <c r="J360" s="152">
        <v>2</v>
      </c>
      <c r="K360" s="153">
        <v>1.3</v>
      </c>
      <c r="L360" s="196" t="s">
        <v>44</v>
      </c>
      <c r="M360" s="154">
        <f t="shared" si="29"/>
        <v>3200</v>
      </c>
      <c r="N360" s="155" t="s">
        <v>41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583</v>
      </c>
      <c r="F361" s="152">
        <v>25383</v>
      </c>
      <c r="G361" s="152"/>
      <c r="H361" s="152" t="s">
        <v>558</v>
      </c>
      <c r="I361" s="152" t="s">
        <v>585</v>
      </c>
      <c r="J361" s="152">
        <v>3</v>
      </c>
      <c r="K361" s="153">
        <v>1.3</v>
      </c>
      <c r="L361" s="196" t="s">
        <v>43</v>
      </c>
      <c r="M361" s="154">
        <f t="shared" si="29"/>
        <v>4800</v>
      </c>
      <c r="N361" s="155" t="s">
        <v>41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588</v>
      </c>
      <c r="F362" s="152">
        <v>25384</v>
      </c>
      <c r="G362" s="152"/>
      <c r="H362" s="152" t="s">
        <v>558</v>
      </c>
      <c r="I362" s="152" t="s">
        <v>589</v>
      </c>
      <c r="J362" s="152">
        <v>3</v>
      </c>
      <c r="K362" s="153">
        <v>1.3</v>
      </c>
      <c r="L362" s="196" t="s">
        <v>43</v>
      </c>
      <c r="M362" s="154">
        <f t="shared" si="29"/>
        <v>4800</v>
      </c>
      <c r="N362" s="155" t="s">
        <v>41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590</v>
      </c>
      <c r="F363" s="152">
        <v>25385</v>
      </c>
      <c r="G363" s="152"/>
      <c r="H363" s="152" t="s">
        <v>558</v>
      </c>
      <c r="I363" s="152" t="s">
        <v>591</v>
      </c>
      <c r="J363" s="152">
        <v>2</v>
      </c>
      <c r="K363" s="153">
        <v>1.8</v>
      </c>
      <c r="L363" s="196" t="s">
        <v>44</v>
      </c>
      <c r="M363" s="154">
        <f t="shared" si="29"/>
        <v>3200</v>
      </c>
      <c r="N363" s="155" t="s">
        <v>41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592</v>
      </c>
      <c r="F364" s="152">
        <v>25388</v>
      </c>
      <c r="G364" s="152"/>
      <c r="H364" s="152" t="s">
        <v>558</v>
      </c>
      <c r="I364" s="152" t="s">
        <v>593</v>
      </c>
      <c r="J364" s="152">
        <v>4</v>
      </c>
      <c r="K364" s="153">
        <v>1.4</v>
      </c>
      <c r="L364" s="196" t="s">
        <v>45</v>
      </c>
      <c r="M364" s="154">
        <f t="shared" si="29"/>
        <v>6400</v>
      </c>
      <c r="N364" s="155" t="s">
        <v>41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594</v>
      </c>
      <c r="F365" s="152">
        <v>25389</v>
      </c>
      <c r="G365" s="152"/>
      <c r="H365" s="152" t="s">
        <v>558</v>
      </c>
      <c r="I365" s="152" t="s">
        <v>595</v>
      </c>
      <c r="J365" s="152">
        <v>3</v>
      </c>
      <c r="K365" s="153">
        <v>1.3</v>
      </c>
      <c r="L365" s="196" t="s">
        <v>43</v>
      </c>
      <c r="M365" s="154">
        <f t="shared" si="29"/>
        <v>4800</v>
      </c>
      <c r="N365" s="155" t="s">
        <v>41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565</v>
      </c>
      <c r="F366" s="152">
        <v>25393</v>
      </c>
      <c r="G366" s="152"/>
      <c r="H366" s="152" t="s">
        <v>558</v>
      </c>
      <c r="I366" s="152" t="s">
        <v>566</v>
      </c>
      <c r="J366" s="152">
        <v>3</v>
      </c>
      <c r="K366" s="153">
        <v>1.3</v>
      </c>
      <c r="L366" s="196" t="s">
        <v>43</v>
      </c>
      <c r="M366" s="154">
        <f t="shared" si="29"/>
        <v>4800</v>
      </c>
      <c r="N366" s="155" t="s">
        <v>41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565</v>
      </c>
      <c r="F367" s="152">
        <v>25394</v>
      </c>
      <c r="G367" s="152"/>
      <c r="H367" s="152" t="s">
        <v>558</v>
      </c>
      <c r="I367" s="152" t="s">
        <v>567</v>
      </c>
      <c r="J367" s="152">
        <v>4</v>
      </c>
      <c r="K367" s="153">
        <v>1.8</v>
      </c>
      <c r="L367" s="196" t="s">
        <v>45</v>
      </c>
      <c r="M367" s="154">
        <f t="shared" si="29"/>
        <v>6400</v>
      </c>
      <c r="N367" s="155" t="s">
        <v>41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565</v>
      </c>
      <c r="F368" s="152">
        <v>25395</v>
      </c>
      <c r="G368" s="152"/>
      <c r="H368" s="152" t="s">
        <v>558</v>
      </c>
      <c r="I368" s="152" t="s">
        <v>568</v>
      </c>
      <c r="J368" s="152">
        <v>2</v>
      </c>
      <c r="K368" s="153">
        <v>1.3</v>
      </c>
      <c r="L368" s="196" t="s">
        <v>44</v>
      </c>
      <c r="M368" s="154">
        <f t="shared" si="29"/>
        <v>3200</v>
      </c>
      <c r="N368" s="155" t="s">
        <v>41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569</v>
      </c>
      <c r="F369" s="152">
        <v>25396</v>
      </c>
      <c r="G369" s="152"/>
      <c r="H369" s="152" t="s">
        <v>558</v>
      </c>
      <c r="I369" s="152" t="s">
        <v>570</v>
      </c>
      <c r="J369" s="152">
        <v>4</v>
      </c>
      <c r="K369" s="153">
        <v>1.8</v>
      </c>
      <c r="L369" s="196" t="s">
        <v>45</v>
      </c>
      <c r="M369" s="154">
        <f t="shared" si="29"/>
        <v>6400</v>
      </c>
      <c r="N369" s="155" t="s">
        <v>41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569</v>
      </c>
      <c r="F370" s="152">
        <v>25397</v>
      </c>
      <c r="G370" s="152"/>
      <c r="H370" s="152" t="s">
        <v>558</v>
      </c>
      <c r="I370" s="152" t="s">
        <v>571</v>
      </c>
      <c r="J370" s="152">
        <v>3</v>
      </c>
      <c r="K370" s="153">
        <v>1.3</v>
      </c>
      <c r="L370" s="196" t="s">
        <v>43</v>
      </c>
      <c r="M370" s="154">
        <f t="shared" si="29"/>
        <v>4800</v>
      </c>
      <c r="N370" s="155" t="s">
        <v>41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569</v>
      </c>
      <c r="F371" s="152">
        <v>25398</v>
      </c>
      <c r="G371" s="152"/>
      <c r="H371" s="152" t="s">
        <v>558</v>
      </c>
      <c r="I371" s="152" t="s">
        <v>572</v>
      </c>
      <c r="J371" s="152">
        <v>2</v>
      </c>
      <c r="K371" s="153">
        <v>1.3</v>
      </c>
      <c r="L371" s="196" t="s">
        <v>44</v>
      </c>
      <c r="M371" s="154">
        <f t="shared" si="29"/>
        <v>3200</v>
      </c>
      <c r="N371" s="155" t="s">
        <v>41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695</v>
      </c>
      <c r="F372" s="152">
        <v>25399</v>
      </c>
      <c r="G372" s="152"/>
      <c r="H372" s="152" t="s">
        <v>694</v>
      </c>
      <c r="I372" s="152" t="s">
        <v>696</v>
      </c>
      <c r="J372" s="152">
        <v>3</v>
      </c>
      <c r="K372" s="153">
        <v>1.1000000000000001</v>
      </c>
      <c r="L372" s="196" t="s">
        <v>43</v>
      </c>
      <c r="M372" s="154">
        <f t="shared" si="29"/>
        <v>4800</v>
      </c>
      <c r="N372" s="155" t="s">
        <v>41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695</v>
      </c>
      <c r="F373" s="152">
        <v>25400</v>
      </c>
      <c r="G373" s="152"/>
      <c r="H373" s="152" t="s">
        <v>694</v>
      </c>
      <c r="I373" s="152" t="s">
        <v>698</v>
      </c>
      <c r="J373" s="152">
        <v>2</v>
      </c>
      <c r="K373" s="153">
        <v>1.1000000000000001</v>
      </c>
      <c r="L373" s="196" t="s">
        <v>44</v>
      </c>
      <c r="M373" s="154">
        <f t="shared" si="29"/>
        <v>3200</v>
      </c>
      <c r="N373" s="155" t="s">
        <v>41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695</v>
      </c>
      <c r="F374" s="152">
        <v>25401</v>
      </c>
      <c r="G374" s="152"/>
      <c r="H374" s="152" t="s">
        <v>694</v>
      </c>
      <c r="I374" s="152" t="s">
        <v>697</v>
      </c>
      <c r="J374" s="152">
        <v>4</v>
      </c>
      <c r="K374" s="153">
        <v>1.1000000000000001</v>
      </c>
      <c r="L374" s="196" t="s">
        <v>45</v>
      </c>
      <c r="M374" s="154">
        <f t="shared" si="29"/>
        <v>6400</v>
      </c>
      <c r="N374" s="155" t="s">
        <v>41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699</v>
      </c>
      <c r="F375" s="152">
        <v>25402</v>
      </c>
      <c r="G375" s="152"/>
      <c r="H375" s="152" t="s">
        <v>694</v>
      </c>
      <c r="I375" s="152" t="s">
        <v>700</v>
      </c>
      <c r="J375" s="152">
        <v>4</v>
      </c>
      <c r="K375" s="153">
        <v>1.1000000000000001</v>
      </c>
      <c r="L375" s="196" t="s">
        <v>45</v>
      </c>
      <c r="M375" s="154">
        <f t="shared" si="29"/>
        <v>6400</v>
      </c>
      <c r="N375" s="155" t="s">
        <v>41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701</v>
      </c>
      <c r="F376" s="152">
        <v>25403</v>
      </c>
      <c r="G376" s="152"/>
      <c r="H376" s="152" t="s">
        <v>694</v>
      </c>
      <c r="I376" s="152" t="s">
        <v>702</v>
      </c>
      <c r="J376" s="152">
        <v>4</v>
      </c>
      <c r="K376" s="153">
        <v>1.1000000000000001</v>
      </c>
      <c r="L376" s="196" t="s">
        <v>45</v>
      </c>
      <c r="M376" s="154">
        <f t="shared" si="29"/>
        <v>6400</v>
      </c>
      <c r="N376" s="155" t="s">
        <v>41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701</v>
      </c>
      <c r="F377" s="152">
        <v>25404</v>
      </c>
      <c r="G377" s="152"/>
      <c r="H377" s="152" t="s">
        <v>694</v>
      </c>
      <c r="I377" s="152" t="s">
        <v>703</v>
      </c>
      <c r="J377" s="152">
        <v>3</v>
      </c>
      <c r="K377" s="153">
        <v>1.1000000000000001</v>
      </c>
      <c r="L377" s="196" t="s">
        <v>43</v>
      </c>
      <c r="M377" s="154">
        <f t="shared" si="29"/>
        <v>4800</v>
      </c>
      <c r="N377" s="155" t="s">
        <v>41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704</v>
      </c>
      <c r="F378" s="152">
        <v>25405</v>
      </c>
      <c r="G378" s="152"/>
      <c r="H378" s="152" t="s">
        <v>694</v>
      </c>
      <c r="I378" s="152" t="s">
        <v>705</v>
      </c>
      <c r="J378" s="152">
        <v>4</v>
      </c>
      <c r="K378" s="153">
        <v>1.1000000000000001</v>
      </c>
      <c r="L378" s="196" t="s">
        <v>45</v>
      </c>
      <c r="M378" s="154">
        <f t="shared" si="29"/>
        <v>6400</v>
      </c>
      <c r="N378" s="155" t="s">
        <v>41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704</v>
      </c>
      <c r="F379" s="152">
        <v>25406</v>
      </c>
      <c r="G379" s="152"/>
      <c r="H379" s="152" t="s">
        <v>694</v>
      </c>
      <c r="I379" s="152" t="s">
        <v>706</v>
      </c>
      <c r="J379" s="152">
        <v>3</v>
      </c>
      <c r="K379" s="153">
        <v>1.1000000000000001</v>
      </c>
      <c r="L379" s="196" t="s">
        <v>43</v>
      </c>
      <c r="M379" s="154">
        <f t="shared" si="29"/>
        <v>4800</v>
      </c>
      <c r="N379" s="155" t="s">
        <v>41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677</v>
      </c>
      <c r="F380" s="152">
        <v>25407</v>
      </c>
      <c r="G380" s="152"/>
      <c r="H380" s="152" t="s">
        <v>676</v>
      </c>
      <c r="I380" s="152" t="s">
        <v>678</v>
      </c>
      <c r="J380" s="152">
        <v>2</v>
      </c>
      <c r="K380" s="153">
        <v>1</v>
      </c>
      <c r="L380" s="196" t="s">
        <v>44</v>
      </c>
      <c r="M380" s="154">
        <f t="shared" si="29"/>
        <v>3200</v>
      </c>
      <c r="N380" s="155" t="s">
        <v>41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677</v>
      </c>
      <c r="F381" s="152">
        <v>25408</v>
      </c>
      <c r="G381" s="152"/>
      <c r="H381" s="152" t="s">
        <v>676</v>
      </c>
      <c r="I381" s="152" t="s">
        <v>679</v>
      </c>
      <c r="J381" s="152">
        <v>3</v>
      </c>
      <c r="K381" s="153">
        <v>1</v>
      </c>
      <c r="L381" s="196" t="s">
        <v>43</v>
      </c>
      <c r="M381" s="154">
        <f t="shared" si="29"/>
        <v>4800</v>
      </c>
      <c r="N381" s="155" t="s">
        <v>41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680</v>
      </c>
      <c r="F382" s="152">
        <v>25409</v>
      </c>
      <c r="G382" s="152"/>
      <c r="H382" s="152" t="s">
        <v>676</v>
      </c>
      <c r="I382" s="152" t="s">
        <v>681</v>
      </c>
      <c r="J382" s="152">
        <v>3</v>
      </c>
      <c r="K382" s="153">
        <v>1</v>
      </c>
      <c r="L382" s="196" t="s">
        <v>43</v>
      </c>
      <c r="M382" s="154">
        <f t="shared" si="29"/>
        <v>4800</v>
      </c>
      <c r="N382" s="155" t="s">
        <v>41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680</v>
      </c>
      <c r="F383" s="152">
        <v>25410</v>
      </c>
      <c r="G383" s="152"/>
      <c r="H383" s="152" t="s">
        <v>676</v>
      </c>
      <c r="I383" s="152" t="s">
        <v>682</v>
      </c>
      <c r="J383" s="152">
        <v>2</v>
      </c>
      <c r="K383" s="153">
        <v>1</v>
      </c>
      <c r="L383" s="196" t="s">
        <v>44</v>
      </c>
      <c r="M383" s="154">
        <f t="shared" si="29"/>
        <v>3200</v>
      </c>
      <c r="N383" s="155" t="s">
        <v>41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683</v>
      </c>
      <c r="F384" s="152">
        <v>25411</v>
      </c>
      <c r="G384" s="152"/>
      <c r="H384" s="152" t="s">
        <v>676</v>
      </c>
      <c r="I384" s="152" t="s">
        <v>684</v>
      </c>
      <c r="J384" s="152">
        <v>4</v>
      </c>
      <c r="K384" s="153">
        <v>1.5</v>
      </c>
      <c r="L384" s="196" t="s">
        <v>45</v>
      </c>
      <c r="M384" s="154">
        <f t="shared" si="29"/>
        <v>6400</v>
      </c>
      <c r="N384" s="155" t="s">
        <v>41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683</v>
      </c>
      <c r="F385" s="152">
        <v>25412</v>
      </c>
      <c r="G385" s="152"/>
      <c r="H385" s="152" t="s">
        <v>676</v>
      </c>
      <c r="I385" s="152" t="s">
        <v>685</v>
      </c>
      <c r="J385" s="152">
        <v>4</v>
      </c>
      <c r="K385" s="153">
        <v>1.5</v>
      </c>
      <c r="L385" s="196" t="s">
        <v>45</v>
      </c>
      <c r="M385" s="154">
        <f t="shared" si="29"/>
        <v>6400</v>
      </c>
      <c r="N385" s="155" t="s">
        <v>41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683</v>
      </c>
      <c r="F386" s="152">
        <v>25413</v>
      </c>
      <c r="G386" s="152"/>
      <c r="H386" s="152" t="s">
        <v>676</v>
      </c>
      <c r="I386" s="152" t="s">
        <v>686</v>
      </c>
      <c r="J386" s="152">
        <v>4</v>
      </c>
      <c r="K386" s="153">
        <v>1.5</v>
      </c>
      <c r="L386" s="196" t="s">
        <v>45</v>
      </c>
      <c r="M386" s="154">
        <f t="shared" si="29"/>
        <v>6400</v>
      </c>
      <c r="N386" s="155" t="s">
        <v>41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683</v>
      </c>
      <c r="F387" s="152">
        <v>25414</v>
      </c>
      <c r="G387" s="152"/>
      <c r="H387" s="152" t="s">
        <v>676</v>
      </c>
      <c r="I387" s="152" t="s">
        <v>687</v>
      </c>
      <c r="J387" s="152">
        <v>4</v>
      </c>
      <c r="K387" s="153">
        <v>1.5</v>
      </c>
      <c r="L387" s="196" t="s">
        <v>45</v>
      </c>
      <c r="M387" s="154">
        <f t="shared" si="29"/>
        <v>6400</v>
      </c>
      <c r="N387" s="155" t="s">
        <v>41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683</v>
      </c>
      <c r="F388" s="152">
        <v>25415</v>
      </c>
      <c r="G388" s="152"/>
      <c r="H388" s="152" t="s">
        <v>676</v>
      </c>
      <c r="I388" s="152" t="s">
        <v>688</v>
      </c>
      <c r="J388" s="152">
        <v>3</v>
      </c>
      <c r="K388" s="153">
        <v>1.5</v>
      </c>
      <c r="L388" s="196" t="s">
        <v>43</v>
      </c>
      <c r="M388" s="154">
        <f t="shared" ref="M388:M451" si="34">J388*1600</f>
        <v>4800</v>
      </c>
      <c r="N388" s="155" t="s">
        <v>41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689</v>
      </c>
      <c r="F389" s="152">
        <v>25416</v>
      </c>
      <c r="G389" s="152"/>
      <c r="H389" s="152" t="s">
        <v>676</v>
      </c>
      <c r="I389" s="152" t="s">
        <v>690</v>
      </c>
      <c r="J389" s="152">
        <v>2</v>
      </c>
      <c r="K389" s="153">
        <v>1</v>
      </c>
      <c r="L389" s="196" t="s">
        <v>44</v>
      </c>
      <c r="M389" s="154">
        <f t="shared" si="34"/>
        <v>3200</v>
      </c>
      <c r="N389" s="155" t="s">
        <v>41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689</v>
      </c>
      <c r="F390" s="152">
        <v>25417</v>
      </c>
      <c r="G390" s="152"/>
      <c r="H390" s="152" t="s">
        <v>676</v>
      </c>
      <c r="I390" s="152" t="s">
        <v>693</v>
      </c>
      <c r="J390" s="152">
        <v>2</v>
      </c>
      <c r="K390" s="153">
        <v>1</v>
      </c>
      <c r="L390" s="196" t="s">
        <v>44</v>
      </c>
      <c r="M390" s="154">
        <f t="shared" si="34"/>
        <v>3200</v>
      </c>
      <c r="N390" s="155" t="s">
        <v>41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689</v>
      </c>
      <c r="F391" s="152">
        <v>25418</v>
      </c>
      <c r="G391" s="152"/>
      <c r="H391" s="152" t="s">
        <v>676</v>
      </c>
      <c r="I391" s="152" t="s">
        <v>691</v>
      </c>
      <c r="J391" s="152">
        <v>3</v>
      </c>
      <c r="K391" s="153">
        <v>1</v>
      </c>
      <c r="L391" s="196" t="s">
        <v>43</v>
      </c>
      <c r="M391" s="154">
        <f t="shared" si="34"/>
        <v>4800</v>
      </c>
      <c r="N391" s="155" t="s">
        <v>41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689</v>
      </c>
      <c r="F392" s="152">
        <v>25419</v>
      </c>
      <c r="G392" s="152"/>
      <c r="H392" s="152" t="s">
        <v>676</v>
      </c>
      <c r="I392" s="152" t="s">
        <v>692</v>
      </c>
      <c r="J392" s="152">
        <v>3</v>
      </c>
      <c r="K392" s="153">
        <v>1</v>
      </c>
      <c r="L392" s="196" t="s">
        <v>43</v>
      </c>
      <c r="M392" s="154">
        <f t="shared" si="34"/>
        <v>4800</v>
      </c>
      <c r="N392" s="155" t="s">
        <v>41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775</v>
      </c>
      <c r="F393" s="152">
        <v>25420</v>
      </c>
      <c r="G393" s="152"/>
      <c r="H393" s="152" t="s">
        <v>774</v>
      </c>
      <c r="I393" s="152" t="s">
        <v>776</v>
      </c>
      <c r="J393" s="152">
        <v>4</v>
      </c>
      <c r="K393" s="153">
        <v>1.8</v>
      </c>
      <c r="L393" s="196" t="s">
        <v>45</v>
      </c>
      <c r="M393" s="154">
        <f t="shared" si="34"/>
        <v>6400</v>
      </c>
      <c r="N393" s="155" t="s">
        <v>41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777</v>
      </c>
      <c r="F394" s="152">
        <v>25422</v>
      </c>
      <c r="G394" s="152"/>
      <c r="H394" s="152" t="s">
        <v>774</v>
      </c>
      <c r="I394" s="152" t="s">
        <v>778</v>
      </c>
      <c r="J394" s="152">
        <v>4</v>
      </c>
      <c r="K394" s="153">
        <v>1.8</v>
      </c>
      <c r="L394" s="196" t="s">
        <v>45</v>
      </c>
      <c r="M394" s="154">
        <f t="shared" si="34"/>
        <v>6400</v>
      </c>
      <c r="N394" s="155" t="s">
        <v>41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779</v>
      </c>
      <c r="F395" s="152">
        <v>25423</v>
      </c>
      <c r="G395" s="152"/>
      <c r="H395" s="152" t="s">
        <v>774</v>
      </c>
      <c r="I395" s="152" t="s">
        <v>780</v>
      </c>
      <c r="J395" s="152">
        <v>2</v>
      </c>
      <c r="K395" s="153">
        <v>1.8</v>
      </c>
      <c r="L395" s="196" t="s">
        <v>44</v>
      </c>
      <c r="M395" s="154">
        <f t="shared" si="34"/>
        <v>3200</v>
      </c>
      <c r="N395" s="155" t="s">
        <v>41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779</v>
      </c>
      <c r="F396" s="152">
        <v>25424</v>
      </c>
      <c r="G396" s="152"/>
      <c r="H396" s="152" t="s">
        <v>774</v>
      </c>
      <c r="I396" s="152" t="s">
        <v>781</v>
      </c>
      <c r="J396" s="152">
        <v>3</v>
      </c>
      <c r="K396" s="153">
        <v>1.8</v>
      </c>
      <c r="L396" s="196" t="s">
        <v>43</v>
      </c>
      <c r="M396" s="154">
        <f t="shared" si="34"/>
        <v>4800</v>
      </c>
      <c r="N396" s="155" t="s">
        <v>41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779</v>
      </c>
      <c r="F397" s="152">
        <v>25425</v>
      </c>
      <c r="G397" s="152"/>
      <c r="H397" s="152" t="s">
        <v>774</v>
      </c>
      <c r="I397" s="152" t="s">
        <v>782</v>
      </c>
      <c r="J397" s="152">
        <v>3</v>
      </c>
      <c r="K397" s="153">
        <v>1.8</v>
      </c>
      <c r="L397" s="196" t="s">
        <v>43</v>
      </c>
      <c r="M397" s="154">
        <f t="shared" si="34"/>
        <v>4800</v>
      </c>
      <c r="N397" s="155" t="s">
        <v>41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779</v>
      </c>
      <c r="F398" s="152">
        <v>25426</v>
      </c>
      <c r="G398" s="152"/>
      <c r="H398" s="152" t="s">
        <v>774</v>
      </c>
      <c r="I398" s="152" t="s">
        <v>783</v>
      </c>
      <c r="J398" s="152">
        <v>3</v>
      </c>
      <c r="K398" s="153">
        <v>1.8</v>
      </c>
      <c r="L398" s="196" t="s">
        <v>43</v>
      </c>
      <c r="M398" s="154">
        <f t="shared" si="34"/>
        <v>4800</v>
      </c>
      <c r="N398" s="155" t="s">
        <v>41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784</v>
      </c>
      <c r="F399" s="152">
        <v>25427</v>
      </c>
      <c r="G399" s="152"/>
      <c r="H399" s="152" t="s">
        <v>774</v>
      </c>
      <c r="I399" s="152" t="s">
        <v>785</v>
      </c>
      <c r="J399" s="152">
        <v>3</v>
      </c>
      <c r="K399" s="153">
        <v>1.8</v>
      </c>
      <c r="L399" s="196" t="s">
        <v>43</v>
      </c>
      <c r="M399" s="154">
        <f t="shared" si="34"/>
        <v>4800</v>
      </c>
      <c r="N399" s="155" t="s">
        <v>41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784</v>
      </c>
      <c r="F400" s="152">
        <v>25428</v>
      </c>
      <c r="G400" s="152"/>
      <c r="H400" s="152" t="s">
        <v>774</v>
      </c>
      <c r="I400" s="152" t="s">
        <v>786</v>
      </c>
      <c r="J400" s="152">
        <v>2</v>
      </c>
      <c r="K400" s="153">
        <v>1.8</v>
      </c>
      <c r="L400" s="196" t="s">
        <v>44</v>
      </c>
      <c r="M400" s="154">
        <f t="shared" si="34"/>
        <v>3200</v>
      </c>
      <c r="N400" s="155" t="s">
        <v>41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789</v>
      </c>
      <c r="F401" s="160">
        <v>25430</v>
      </c>
      <c r="G401" s="160"/>
      <c r="H401" s="160" t="s">
        <v>787</v>
      </c>
      <c r="I401" s="160" t="s">
        <v>800</v>
      </c>
      <c r="J401" s="160">
        <v>2</v>
      </c>
      <c r="K401" s="163">
        <v>1.1000000000000001</v>
      </c>
      <c r="L401" s="199" t="s">
        <v>44</v>
      </c>
      <c r="M401" s="154">
        <f t="shared" si="34"/>
        <v>3200</v>
      </c>
      <c r="N401" s="155" t="s">
        <v>41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789</v>
      </c>
      <c r="F402" s="160">
        <v>25431</v>
      </c>
      <c r="G402" s="160"/>
      <c r="H402" s="160" t="s">
        <v>787</v>
      </c>
      <c r="I402" s="160" t="s">
        <v>801</v>
      </c>
      <c r="J402" s="160">
        <v>2</v>
      </c>
      <c r="K402" s="163">
        <v>1.5</v>
      </c>
      <c r="L402" s="199" t="s">
        <v>44</v>
      </c>
      <c r="M402" s="154">
        <f t="shared" si="34"/>
        <v>3200</v>
      </c>
      <c r="N402" s="155" t="s">
        <v>41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789</v>
      </c>
      <c r="F403" s="160">
        <v>25432</v>
      </c>
      <c r="G403" s="160"/>
      <c r="H403" s="160" t="s">
        <v>787</v>
      </c>
      <c r="I403" s="160" t="s">
        <v>802</v>
      </c>
      <c r="J403" s="160">
        <v>2</v>
      </c>
      <c r="K403" s="163">
        <v>1.5</v>
      </c>
      <c r="L403" s="199" t="s">
        <v>44</v>
      </c>
      <c r="M403" s="154">
        <f t="shared" si="34"/>
        <v>3200</v>
      </c>
      <c r="N403" s="155" t="s">
        <v>41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789</v>
      </c>
      <c r="F404" s="160">
        <v>25433</v>
      </c>
      <c r="G404" s="160"/>
      <c r="H404" s="160" t="s">
        <v>787</v>
      </c>
      <c r="I404" s="160" t="s">
        <v>796</v>
      </c>
      <c r="J404" s="160">
        <v>3</v>
      </c>
      <c r="K404" s="163">
        <v>1.4</v>
      </c>
      <c r="L404" s="199" t="s">
        <v>43</v>
      </c>
      <c r="M404" s="154">
        <f t="shared" si="34"/>
        <v>4800</v>
      </c>
      <c r="N404" s="155" t="s">
        <v>41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789</v>
      </c>
      <c r="F405" s="160">
        <v>25434</v>
      </c>
      <c r="G405" s="160"/>
      <c r="H405" s="160" t="s">
        <v>787</v>
      </c>
      <c r="I405" s="160" t="s">
        <v>797</v>
      </c>
      <c r="J405" s="160">
        <v>3</v>
      </c>
      <c r="K405" s="163">
        <v>1.1000000000000001</v>
      </c>
      <c r="L405" s="199" t="s">
        <v>43</v>
      </c>
      <c r="M405" s="154">
        <f t="shared" si="34"/>
        <v>4800</v>
      </c>
      <c r="N405" s="155" t="s">
        <v>41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789</v>
      </c>
      <c r="F406" s="160">
        <v>25438</v>
      </c>
      <c r="G406" s="160"/>
      <c r="H406" s="160" t="s">
        <v>787</v>
      </c>
      <c r="I406" s="160" t="s">
        <v>792</v>
      </c>
      <c r="J406" s="160">
        <v>4</v>
      </c>
      <c r="K406" s="163">
        <v>1.1000000000000001</v>
      </c>
      <c r="L406" s="199" t="s">
        <v>45</v>
      </c>
      <c r="M406" s="154">
        <f t="shared" si="34"/>
        <v>6400</v>
      </c>
      <c r="N406" s="155" t="s">
        <v>41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789</v>
      </c>
      <c r="F407" s="160">
        <v>25439</v>
      </c>
      <c r="G407" s="160"/>
      <c r="H407" s="160" t="s">
        <v>787</v>
      </c>
      <c r="I407" s="160" t="s">
        <v>793</v>
      </c>
      <c r="J407" s="160">
        <v>4</v>
      </c>
      <c r="K407" s="163">
        <v>1.6</v>
      </c>
      <c r="L407" s="199" t="s">
        <v>45</v>
      </c>
      <c r="M407" s="154">
        <f t="shared" si="34"/>
        <v>6400</v>
      </c>
      <c r="N407" s="155" t="s">
        <v>41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153</v>
      </c>
      <c r="F408" s="160">
        <v>25442</v>
      </c>
      <c r="G408" s="160"/>
      <c r="H408" s="160" t="s">
        <v>787</v>
      </c>
      <c r="I408" s="160" t="s">
        <v>803</v>
      </c>
      <c r="J408" s="160">
        <v>4</v>
      </c>
      <c r="K408" s="163">
        <v>1.3</v>
      </c>
      <c r="L408" s="199" t="s">
        <v>45</v>
      </c>
      <c r="M408" s="154">
        <f t="shared" si="34"/>
        <v>6400</v>
      </c>
      <c r="N408" s="155" t="s">
        <v>41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153</v>
      </c>
      <c r="F409" s="160">
        <v>25443</v>
      </c>
      <c r="G409" s="160"/>
      <c r="H409" s="160" t="s">
        <v>787</v>
      </c>
      <c r="I409" s="160" t="s">
        <v>806</v>
      </c>
      <c r="J409" s="160">
        <v>2</v>
      </c>
      <c r="K409" s="163">
        <v>1.3</v>
      </c>
      <c r="L409" s="199" t="s">
        <v>44</v>
      </c>
      <c r="M409" s="154">
        <f t="shared" si="34"/>
        <v>3200</v>
      </c>
      <c r="N409" s="155" t="s">
        <v>41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153</v>
      </c>
      <c r="F410" s="160">
        <v>25444</v>
      </c>
      <c r="G410" s="160"/>
      <c r="H410" s="160" t="s">
        <v>787</v>
      </c>
      <c r="I410" s="160" t="s">
        <v>805</v>
      </c>
      <c r="J410" s="160">
        <v>3</v>
      </c>
      <c r="K410" s="163">
        <v>1.4</v>
      </c>
      <c r="L410" s="199" t="s">
        <v>43</v>
      </c>
      <c r="M410" s="154">
        <f t="shared" si="34"/>
        <v>4800</v>
      </c>
      <c r="N410" s="155" t="s">
        <v>41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153</v>
      </c>
      <c r="F411" s="160">
        <v>25445</v>
      </c>
      <c r="G411" s="160"/>
      <c r="H411" s="160" t="s">
        <v>787</v>
      </c>
      <c r="I411" s="160" t="s">
        <v>804</v>
      </c>
      <c r="J411" s="160">
        <v>4</v>
      </c>
      <c r="K411" s="163">
        <v>1.3</v>
      </c>
      <c r="L411" s="199" t="s">
        <v>45</v>
      </c>
      <c r="M411" s="154">
        <f t="shared" si="34"/>
        <v>6400</v>
      </c>
      <c r="N411" s="155" t="s">
        <v>41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809</v>
      </c>
      <c r="F412" s="160">
        <v>25448</v>
      </c>
      <c r="G412" s="160"/>
      <c r="H412" s="160" t="s">
        <v>787</v>
      </c>
      <c r="I412" s="160" t="s">
        <v>54</v>
      </c>
      <c r="J412" s="160">
        <v>2</v>
      </c>
      <c r="K412" s="163">
        <v>1.3</v>
      </c>
      <c r="L412" s="199" t="s">
        <v>44</v>
      </c>
      <c r="M412" s="154">
        <f t="shared" si="34"/>
        <v>3200</v>
      </c>
      <c r="N412" s="155" t="s">
        <v>41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809</v>
      </c>
      <c r="F413" s="160">
        <v>25449</v>
      </c>
      <c r="G413" s="160"/>
      <c r="H413" s="160" t="s">
        <v>787</v>
      </c>
      <c r="I413" s="160" t="s">
        <v>811</v>
      </c>
      <c r="J413" s="160">
        <v>3</v>
      </c>
      <c r="K413" s="163">
        <v>1.3</v>
      </c>
      <c r="L413" s="199" t="s">
        <v>43</v>
      </c>
      <c r="M413" s="154">
        <f t="shared" si="34"/>
        <v>4800</v>
      </c>
      <c r="N413" s="155" t="s">
        <v>41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156</v>
      </c>
      <c r="F414" s="160">
        <v>25451</v>
      </c>
      <c r="G414" s="160"/>
      <c r="H414" s="160" t="s">
        <v>787</v>
      </c>
      <c r="I414" s="160" t="s">
        <v>815</v>
      </c>
      <c r="J414" s="160">
        <v>2</v>
      </c>
      <c r="K414" s="163">
        <v>1.4</v>
      </c>
      <c r="L414" s="199" t="s">
        <v>44</v>
      </c>
      <c r="M414" s="154">
        <f t="shared" si="34"/>
        <v>3200</v>
      </c>
      <c r="N414" s="155" t="s">
        <v>41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156</v>
      </c>
      <c r="F415" s="160">
        <v>25452</v>
      </c>
      <c r="G415" s="160"/>
      <c r="H415" s="160" t="s">
        <v>787</v>
      </c>
      <c r="I415" s="160" t="s">
        <v>820</v>
      </c>
      <c r="J415" s="160">
        <v>2</v>
      </c>
      <c r="K415" s="163">
        <v>1.3</v>
      </c>
      <c r="L415" s="199" t="s">
        <v>44</v>
      </c>
      <c r="M415" s="154">
        <f t="shared" si="34"/>
        <v>3200</v>
      </c>
      <c r="N415" s="155" t="s">
        <v>41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156</v>
      </c>
      <c r="F416" s="160">
        <v>25453</v>
      </c>
      <c r="G416" s="160"/>
      <c r="H416" s="160" t="s">
        <v>787</v>
      </c>
      <c r="I416" s="160" t="s">
        <v>821</v>
      </c>
      <c r="J416" s="160">
        <v>2</v>
      </c>
      <c r="K416" s="163">
        <v>1.3</v>
      </c>
      <c r="L416" s="199" t="s">
        <v>44</v>
      </c>
      <c r="M416" s="154">
        <f t="shared" si="34"/>
        <v>3200</v>
      </c>
      <c r="N416" s="155" t="s">
        <v>41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156</v>
      </c>
      <c r="F417" s="160">
        <v>25454</v>
      </c>
      <c r="G417" s="160"/>
      <c r="H417" s="160" t="s">
        <v>787</v>
      </c>
      <c r="I417" s="160" t="s">
        <v>816</v>
      </c>
      <c r="J417" s="160">
        <v>4</v>
      </c>
      <c r="K417" s="163">
        <v>1.3</v>
      </c>
      <c r="L417" s="199" t="s">
        <v>45</v>
      </c>
      <c r="M417" s="154">
        <f t="shared" si="34"/>
        <v>6400</v>
      </c>
      <c r="N417" s="155" t="s">
        <v>41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156</v>
      </c>
      <c r="F418" s="160">
        <v>25455</v>
      </c>
      <c r="G418" s="160"/>
      <c r="H418" s="160" t="s">
        <v>787</v>
      </c>
      <c r="I418" s="160" t="s">
        <v>817</v>
      </c>
      <c r="J418" s="160">
        <v>3</v>
      </c>
      <c r="K418" s="163">
        <v>1.4</v>
      </c>
      <c r="L418" s="199" t="s">
        <v>43</v>
      </c>
      <c r="M418" s="154">
        <f t="shared" si="34"/>
        <v>4800</v>
      </c>
      <c r="N418" s="155" t="s">
        <v>41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156</v>
      </c>
      <c r="F419" s="160">
        <v>25456</v>
      </c>
      <c r="G419" s="160"/>
      <c r="H419" s="160" t="s">
        <v>787</v>
      </c>
      <c r="I419" s="160" t="s">
        <v>818</v>
      </c>
      <c r="J419" s="160">
        <v>3</v>
      </c>
      <c r="K419" s="163">
        <v>1.4</v>
      </c>
      <c r="L419" s="199" t="s">
        <v>43</v>
      </c>
      <c r="M419" s="154">
        <f t="shared" si="34"/>
        <v>4800</v>
      </c>
      <c r="N419" s="155" t="s">
        <v>41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156</v>
      </c>
      <c r="F420" s="160">
        <v>25457</v>
      </c>
      <c r="G420" s="160"/>
      <c r="H420" s="160" t="s">
        <v>787</v>
      </c>
      <c r="I420" s="160" t="s">
        <v>819</v>
      </c>
      <c r="J420" s="160">
        <v>3</v>
      </c>
      <c r="K420" s="163">
        <v>1.3</v>
      </c>
      <c r="L420" s="199" t="s">
        <v>43</v>
      </c>
      <c r="M420" s="154">
        <f t="shared" si="34"/>
        <v>4800</v>
      </c>
      <c r="N420" s="155" t="s">
        <v>41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823</v>
      </c>
      <c r="F421" s="160">
        <v>25458</v>
      </c>
      <c r="G421" s="160"/>
      <c r="H421" s="160" t="s">
        <v>787</v>
      </c>
      <c r="I421" s="160" t="s">
        <v>824</v>
      </c>
      <c r="J421" s="160">
        <v>4</v>
      </c>
      <c r="K421" s="163">
        <v>1.3</v>
      </c>
      <c r="L421" s="199" t="s">
        <v>45</v>
      </c>
      <c r="M421" s="154">
        <f t="shared" si="34"/>
        <v>6400</v>
      </c>
      <c r="N421" s="155" t="s">
        <v>41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823</v>
      </c>
      <c r="F422" s="160">
        <v>25459</v>
      </c>
      <c r="G422" s="160"/>
      <c r="H422" s="160" t="s">
        <v>787</v>
      </c>
      <c r="I422" s="160" t="s">
        <v>825</v>
      </c>
      <c r="J422" s="160">
        <v>4</v>
      </c>
      <c r="K422" s="163">
        <v>1.4</v>
      </c>
      <c r="L422" s="199" t="s">
        <v>45</v>
      </c>
      <c r="M422" s="154">
        <f t="shared" si="34"/>
        <v>6400</v>
      </c>
      <c r="N422" s="155" t="s">
        <v>41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158</v>
      </c>
      <c r="F423" s="160">
        <v>25460</v>
      </c>
      <c r="G423" s="160"/>
      <c r="H423" s="160" t="s">
        <v>787</v>
      </c>
      <c r="I423" s="160" t="s">
        <v>830</v>
      </c>
      <c r="J423" s="160">
        <v>2</v>
      </c>
      <c r="K423" s="163">
        <v>1.6</v>
      </c>
      <c r="L423" s="199" t="s">
        <v>44</v>
      </c>
      <c r="M423" s="154">
        <f t="shared" si="34"/>
        <v>3200</v>
      </c>
      <c r="N423" s="155" t="s">
        <v>41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158</v>
      </c>
      <c r="F424" s="160">
        <v>25461</v>
      </c>
      <c r="G424" s="160"/>
      <c r="H424" s="160" t="s">
        <v>787</v>
      </c>
      <c r="I424" s="160" t="s">
        <v>834</v>
      </c>
      <c r="J424" s="160">
        <v>3</v>
      </c>
      <c r="K424" s="163">
        <v>1.6</v>
      </c>
      <c r="L424" s="199" t="s">
        <v>43</v>
      </c>
      <c r="M424" s="154">
        <f t="shared" si="34"/>
        <v>4800</v>
      </c>
      <c r="N424" s="155" t="s">
        <v>41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158</v>
      </c>
      <c r="F425" s="160">
        <v>25462</v>
      </c>
      <c r="G425" s="160"/>
      <c r="H425" s="160" t="s">
        <v>787</v>
      </c>
      <c r="I425" s="160" t="s">
        <v>831</v>
      </c>
      <c r="J425" s="160">
        <v>4</v>
      </c>
      <c r="K425" s="163">
        <v>1.4</v>
      </c>
      <c r="L425" s="199" t="s">
        <v>45</v>
      </c>
      <c r="M425" s="154">
        <f t="shared" si="34"/>
        <v>6400</v>
      </c>
      <c r="N425" s="155" t="s">
        <v>41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158</v>
      </c>
      <c r="F426" s="160">
        <v>25463</v>
      </c>
      <c r="G426" s="160"/>
      <c r="H426" s="160" t="s">
        <v>787</v>
      </c>
      <c r="I426" s="160" t="s">
        <v>832</v>
      </c>
      <c r="J426" s="160">
        <v>4</v>
      </c>
      <c r="K426" s="163">
        <v>1.6</v>
      </c>
      <c r="L426" s="199" t="s">
        <v>45</v>
      </c>
      <c r="M426" s="154">
        <f t="shared" si="34"/>
        <v>6400</v>
      </c>
      <c r="N426" s="155" t="s">
        <v>41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158</v>
      </c>
      <c r="F427" s="160">
        <v>25464</v>
      </c>
      <c r="G427" s="160"/>
      <c r="H427" s="160" t="s">
        <v>787</v>
      </c>
      <c r="I427" s="160" t="s">
        <v>833</v>
      </c>
      <c r="J427" s="160">
        <v>4</v>
      </c>
      <c r="K427" s="163">
        <v>1.3</v>
      </c>
      <c r="L427" s="199" t="s">
        <v>45</v>
      </c>
      <c r="M427" s="154">
        <f t="shared" si="34"/>
        <v>6400</v>
      </c>
      <c r="N427" s="155" t="s">
        <v>41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813</v>
      </c>
      <c r="F428" s="160">
        <v>25466</v>
      </c>
      <c r="G428" s="160"/>
      <c r="H428" s="160" t="s">
        <v>787</v>
      </c>
      <c r="I428" s="160" t="s">
        <v>814</v>
      </c>
      <c r="J428" s="160">
        <v>4</v>
      </c>
      <c r="K428" s="163">
        <v>1.6</v>
      </c>
      <c r="L428" s="199" t="s">
        <v>248</v>
      </c>
      <c r="M428" s="154">
        <f t="shared" si="34"/>
        <v>6400</v>
      </c>
      <c r="N428" s="155" t="s">
        <v>41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822</v>
      </c>
      <c r="F429" s="160">
        <v>25467</v>
      </c>
      <c r="G429" s="160"/>
      <c r="H429" s="160" t="s">
        <v>787</v>
      </c>
      <c r="I429" s="160" t="s">
        <v>58</v>
      </c>
      <c r="J429" s="160">
        <v>3</v>
      </c>
      <c r="K429" s="163">
        <v>1.8</v>
      </c>
      <c r="L429" s="199" t="s">
        <v>43</v>
      </c>
      <c r="M429" s="154">
        <f t="shared" si="34"/>
        <v>4800</v>
      </c>
      <c r="N429" s="155" t="s">
        <v>41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826</v>
      </c>
      <c r="F430" s="160">
        <v>25468</v>
      </c>
      <c r="G430" s="160"/>
      <c r="H430" s="160" t="s">
        <v>787</v>
      </c>
      <c r="I430" s="160" t="s">
        <v>827</v>
      </c>
      <c r="J430" s="160">
        <v>4</v>
      </c>
      <c r="K430" s="163">
        <v>1.3</v>
      </c>
      <c r="L430" s="199" t="s">
        <v>45</v>
      </c>
      <c r="M430" s="154">
        <f t="shared" si="34"/>
        <v>6400</v>
      </c>
      <c r="N430" s="155" t="s">
        <v>41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826</v>
      </c>
      <c r="F431" s="160">
        <v>25469</v>
      </c>
      <c r="G431" s="160"/>
      <c r="H431" s="160" t="s">
        <v>787</v>
      </c>
      <c r="I431" s="160" t="s">
        <v>828</v>
      </c>
      <c r="J431" s="160">
        <v>4</v>
      </c>
      <c r="K431" s="163">
        <v>1.6</v>
      </c>
      <c r="L431" s="199" t="s">
        <v>45</v>
      </c>
      <c r="M431" s="154">
        <f t="shared" si="34"/>
        <v>6400</v>
      </c>
      <c r="N431" s="155" t="s">
        <v>41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826</v>
      </c>
      <c r="F432" s="160">
        <v>25470</v>
      </c>
      <c r="G432" s="160"/>
      <c r="H432" s="160" t="s">
        <v>787</v>
      </c>
      <c r="I432" s="160" t="s">
        <v>829</v>
      </c>
      <c r="J432" s="160">
        <v>3</v>
      </c>
      <c r="K432" s="163">
        <v>1.6</v>
      </c>
      <c r="L432" s="199" t="s">
        <v>43</v>
      </c>
      <c r="M432" s="154">
        <f t="shared" si="34"/>
        <v>4800</v>
      </c>
      <c r="N432" s="155" t="s">
        <v>41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745</v>
      </c>
      <c r="F433" s="152">
        <v>25471</v>
      </c>
      <c r="G433" s="152"/>
      <c r="H433" s="152" t="s">
        <v>744</v>
      </c>
      <c r="I433" s="152" t="s">
        <v>745</v>
      </c>
      <c r="J433" s="152">
        <v>4</v>
      </c>
      <c r="K433" s="153">
        <v>1.5</v>
      </c>
      <c r="L433" s="196" t="s">
        <v>45</v>
      </c>
      <c r="M433" s="154">
        <f t="shared" si="34"/>
        <v>6400</v>
      </c>
      <c r="N433" s="155" t="s">
        <v>41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746</v>
      </c>
      <c r="F434" s="152">
        <v>25472</v>
      </c>
      <c r="G434" s="152"/>
      <c r="H434" s="152" t="s">
        <v>744</v>
      </c>
      <c r="I434" s="152" t="s">
        <v>747</v>
      </c>
      <c r="J434" s="152">
        <v>4</v>
      </c>
      <c r="K434" s="153">
        <v>1.4</v>
      </c>
      <c r="L434" s="196" t="s">
        <v>45</v>
      </c>
      <c r="M434" s="154">
        <f t="shared" si="34"/>
        <v>6400</v>
      </c>
      <c r="N434" s="155" t="s">
        <v>41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755</v>
      </c>
      <c r="F435" s="152">
        <v>25473</v>
      </c>
      <c r="G435" s="152"/>
      <c r="H435" s="152" t="s">
        <v>744</v>
      </c>
      <c r="I435" s="152" t="s">
        <v>755</v>
      </c>
      <c r="J435" s="152">
        <v>4</v>
      </c>
      <c r="K435" s="153">
        <v>1.5</v>
      </c>
      <c r="L435" s="196" t="s">
        <v>45</v>
      </c>
      <c r="M435" s="154">
        <f t="shared" si="34"/>
        <v>6400</v>
      </c>
      <c r="N435" s="155" t="s">
        <v>41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756</v>
      </c>
      <c r="F436" s="152">
        <v>25474</v>
      </c>
      <c r="G436" s="152"/>
      <c r="H436" s="152" t="s">
        <v>744</v>
      </c>
      <c r="I436" s="152" t="s">
        <v>757</v>
      </c>
      <c r="J436" s="152">
        <v>4</v>
      </c>
      <c r="K436" s="153">
        <v>1.1000000000000001</v>
      </c>
      <c r="L436" s="196" t="s">
        <v>45</v>
      </c>
      <c r="M436" s="154">
        <f t="shared" si="34"/>
        <v>6400</v>
      </c>
      <c r="N436" s="155" t="s">
        <v>41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756</v>
      </c>
      <c r="F437" s="152">
        <v>25475</v>
      </c>
      <c r="G437" s="152"/>
      <c r="H437" s="152" t="s">
        <v>744</v>
      </c>
      <c r="I437" s="152" t="s">
        <v>761</v>
      </c>
      <c r="J437" s="152">
        <v>3</v>
      </c>
      <c r="K437" s="153">
        <v>1.1000000000000001</v>
      </c>
      <c r="L437" s="196" t="s">
        <v>43</v>
      </c>
      <c r="M437" s="154">
        <f t="shared" si="34"/>
        <v>4800</v>
      </c>
      <c r="N437" s="155" t="s">
        <v>41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756</v>
      </c>
      <c r="F438" s="152">
        <v>25476</v>
      </c>
      <c r="G438" s="152"/>
      <c r="H438" s="152" t="s">
        <v>744</v>
      </c>
      <c r="I438" s="152" t="s">
        <v>762</v>
      </c>
      <c r="J438" s="152">
        <v>3</v>
      </c>
      <c r="K438" s="153">
        <v>1.1000000000000001</v>
      </c>
      <c r="L438" s="196" t="s">
        <v>43</v>
      </c>
      <c r="M438" s="154">
        <f t="shared" si="34"/>
        <v>4800</v>
      </c>
      <c r="N438" s="155" t="s">
        <v>41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756</v>
      </c>
      <c r="F439" s="152">
        <v>25477</v>
      </c>
      <c r="G439" s="152"/>
      <c r="H439" s="152" t="s">
        <v>744</v>
      </c>
      <c r="I439" s="152" t="s">
        <v>758</v>
      </c>
      <c r="J439" s="152">
        <v>4</v>
      </c>
      <c r="K439" s="153">
        <v>1.1000000000000001</v>
      </c>
      <c r="L439" s="196" t="s">
        <v>45</v>
      </c>
      <c r="M439" s="154">
        <f t="shared" si="34"/>
        <v>6400</v>
      </c>
      <c r="N439" s="155" t="s">
        <v>41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756</v>
      </c>
      <c r="F440" s="152">
        <v>25478</v>
      </c>
      <c r="G440" s="152"/>
      <c r="H440" s="152" t="s">
        <v>744</v>
      </c>
      <c r="I440" s="152" t="s">
        <v>759</v>
      </c>
      <c r="J440" s="152">
        <v>4</v>
      </c>
      <c r="K440" s="153">
        <v>1.1000000000000001</v>
      </c>
      <c r="L440" s="196" t="s">
        <v>45</v>
      </c>
      <c r="M440" s="154">
        <f t="shared" si="34"/>
        <v>6400</v>
      </c>
      <c r="N440" s="155" t="s">
        <v>41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756</v>
      </c>
      <c r="F441" s="152">
        <v>25479</v>
      </c>
      <c r="G441" s="152"/>
      <c r="H441" s="152" t="s">
        <v>744</v>
      </c>
      <c r="I441" s="152" t="s">
        <v>760</v>
      </c>
      <c r="J441" s="152">
        <v>4</v>
      </c>
      <c r="K441" s="153">
        <v>1.1000000000000001</v>
      </c>
      <c r="L441" s="196" t="s">
        <v>45</v>
      </c>
      <c r="M441" s="154">
        <f t="shared" si="34"/>
        <v>6400</v>
      </c>
      <c r="N441" s="155" t="s">
        <v>41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763</v>
      </c>
      <c r="F442" s="152">
        <v>25480</v>
      </c>
      <c r="G442" s="152"/>
      <c r="H442" s="152" t="s">
        <v>744</v>
      </c>
      <c r="I442" s="152" t="s">
        <v>763</v>
      </c>
      <c r="J442" s="152">
        <v>4</v>
      </c>
      <c r="K442" s="153">
        <v>1.5</v>
      </c>
      <c r="L442" s="196" t="s">
        <v>45</v>
      </c>
      <c r="M442" s="154">
        <f t="shared" si="34"/>
        <v>6400</v>
      </c>
      <c r="N442" s="155" t="s">
        <v>41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764</v>
      </c>
      <c r="F443" s="152">
        <v>25484</v>
      </c>
      <c r="G443" s="152"/>
      <c r="H443" s="152" t="s">
        <v>744</v>
      </c>
      <c r="I443" s="152" t="s">
        <v>765</v>
      </c>
      <c r="J443" s="152">
        <v>4</v>
      </c>
      <c r="K443" s="153">
        <v>1.1000000000000001</v>
      </c>
      <c r="L443" s="196" t="s">
        <v>45</v>
      </c>
      <c r="M443" s="154">
        <f t="shared" si="34"/>
        <v>6400</v>
      </c>
      <c r="N443" s="155" t="s">
        <v>41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764</v>
      </c>
      <c r="F444" s="152">
        <v>25485</v>
      </c>
      <c r="G444" s="152"/>
      <c r="H444" s="152" t="s">
        <v>744</v>
      </c>
      <c r="I444" s="152" t="s">
        <v>766</v>
      </c>
      <c r="J444" s="152">
        <v>4</v>
      </c>
      <c r="K444" s="153">
        <v>1.1000000000000001</v>
      </c>
      <c r="L444" s="196" t="s">
        <v>45</v>
      </c>
      <c r="M444" s="154">
        <f t="shared" si="34"/>
        <v>6400</v>
      </c>
      <c r="N444" s="155" t="s">
        <v>41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764</v>
      </c>
      <c r="F445" s="152">
        <v>25486</v>
      </c>
      <c r="G445" s="152"/>
      <c r="H445" s="152" t="s">
        <v>744</v>
      </c>
      <c r="I445" s="152" t="s">
        <v>767</v>
      </c>
      <c r="J445" s="152">
        <v>3</v>
      </c>
      <c r="K445" s="153">
        <v>1.1000000000000001</v>
      </c>
      <c r="L445" s="196" t="s">
        <v>43</v>
      </c>
      <c r="M445" s="154">
        <f t="shared" si="34"/>
        <v>4800</v>
      </c>
      <c r="N445" s="155" t="s">
        <v>41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768</v>
      </c>
      <c r="F446" s="152">
        <v>25487</v>
      </c>
      <c r="G446" s="152"/>
      <c r="H446" s="152" t="s">
        <v>744</v>
      </c>
      <c r="I446" s="152" t="s">
        <v>768</v>
      </c>
      <c r="J446" s="152">
        <v>4</v>
      </c>
      <c r="K446" s="153">
        <v>1.1000000000000001</v>
      </c>
      <c r="L446" s="196" t="s">
        <v>248</v>
      </c>
      <c r="M446" s="154">
        <f t="shared" si="34"/>
        <v>6400</v>
      </c>
      <c r="N446" s="155" t="s">
        <v>8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769</v>
      </c>
      <c r="F447" s="152">
        <v>25488</v>
      </c>
      <c r="G447" s="152"/>
      <c r="H447" s="152" t="s">
        <v>744</v>
      </c>
      <c r="I447" s="152" t="s">
        <v>770</v>
      </c>
      <c r="J447" s="152">
        <v>4</v>
      </c>
      <c r="K447" s="153">
        <v>1.1000000000000001</v>
      </c>
      <c r="L447" s="196" t="s">
        <v>45</v>
      </c>
      <c r="M447" s="154">
        <f t="shared" si="34"/>
        <v>6400</v>
      </c>
      <c r="N447" s="155" t="s">
        <v>41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769</v>
      </c>
      <c r="F448" s="152">
        <v>25489</v>
      </c>
      <c r="G448" s="152"/>
      <c r="H448" s="152" t="s">
        <v>744</v>
      </c>
      <c r="I448" s="152" t="s">
        <v>771</v>
      </c>
      <c r="J448" s="152">
        <v>4</v>
      </c>
      <c r="K448" s="153">
        <v>1.1000000000000001</v>
      </c>
      <c r="L448" s="196" t="s">
        <v>45</v>
      </c>
      <c r="M448" s="154">
        <f t="shared" si="34"/>
        <v>6400</v>
      </c>
      <c r="N448" s="155" t="s">
        <v>41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772</v>
      </c>
      <c r="F449" s="152">
        <v>25490</v>
      </c>
      <c r="G449" s="152"/>
      <c r="H449" s="152" t="s">
        <v>744</v>
      </c>
      <c r="I449" s="152" t="s">
        <v>772</v>
      </c>
      <c r="J449" s="152">
        <v>4</v>
      </c>
      <c r="K449" s="153">
        <v>1.5</v>
      </c>
      <c r="L449" s="196" t="s">
        <v>45</v>
      </c>
      <c r="M449" s="154">
        <f t="shared" si="34"/>
        <v>6400</v>
      </c>
      <c r="N449" s="155" t="s">
        <v>41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773</v>
      </c>
      <c r="F450" s="152">
        <v>25491</v>
      </c>
      <c r="G450" s="152"/>
      <c r="H450" s="152" t="s">
        <v>744</v>
      </c>
      <c r="I450" s="152" t="s">
        <v>773</v>
      </c>
      <c r="J450" s="152">
        <v>3</v>
      </c>
      <c r="K450" s="153">
        <v>1.5</v>
      </c>
      <c r="L450" s="196" t="s">
        <v>43</v>
      </c>
      <c r="M450" s="154">
        <f t="shared" si="34"/>
        <v>4800</v>
      </c>
      <c r="N450" s="155" t="s">
        <v>41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746</v>
      </c>
      <c r="F451" s="152">
        <v>25495</v>
      </c>
      <c r="G451" s="152"/>
      <c r="H451" s="152" t="s">
        <v>744</v>
      </c>
      <c r="I451" s="152" t="s">
        <v>748</v>
      </c>
      <c r="J451" s="152">
        <v>4</v>
      </c>
      <c r="K451" s="153">
        <v>1.4</v>
      </c>
      <c r="L451" s="196" t="s">
        <v>45</v>
      </c>
      <c r="M451" s="154">
        <f t="shared" si="34"/>
        <v>6400</v>
      </c>
      <c r="N451" s="155" t="s">
        <v>41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746</v>
      </c>
      <c r="F452" s="152">
        <v>25496</v>
      </c>
      <c r="G452" s="152"/>
      <c r="H452" s="152" t="s">
        <v>744</v>
      </c>
      <c r="I452" s="152" t="s">
        <v>749</v>
      </c>
      <c r="J452" s="152">
        <v>4</v>
      </c>
      <c r="K452" s="153">
        <v>1.4</v>
      </c>
      <c r="L452" s="196" t="s">
        <v>45</v>
      </c>
      <c r="M452" s="154">
        <f t="shared" ref="M452:M497" si="39">J452*1600</f>
        <v>6400</v>
      </c>
      <c r="N452" s="155" t="s">
        <v>41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746</v>
      </c>
      <c r="F453" s="152">
        <v>25497</v>
      </c>
      <c r="G453" s="152"/>
      <c r="H453" s="152" t="s">
        <v>744</v>
      </c>
      <c r="I453" s="152" t="s">
        <v>750</v>
      </c>
      <c r="J453" s="152">
        <v>4</v>
      </c>
      <c r="K453" s="153">
        <v>1.4</v>
      </c>
      <c r="L453" s="196" t="s">
        <v>45</v>
      </c>
      <c r="M453" s="154">
        <f t="shared" si="39"/>
        <v>6400</v>
      </c>
      <c r="N453" s="155" t="s">
        <v>41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751</v>
      </c>
      <c r="F454" s="152">
        <v>25498</v>
      </c>
      <c r="G454" s="152"/>
      <c r="H454" s="152" t="s">
        <v>744</v>
      </c>
      <c r="I454" s="152" t="s">
        <v>752</v>
      </c>
      <c r="J454" s="152">
        <v>2</v>
      </c>
      <c r="K454" s="153">
        <v>1.1000000000000001</v>
      </c>
      <c r="L454" s="196" t="s">
        <v>44</v>
      </c>
      <c r="M454" s="154">
        <f t="shared" si="39"/>
        <v>3200</v>
      </c>
      <c r="N454" s="155" t="s">
        <v>41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751</v>
      </c>
      <c r="F455" s="152">
        <v>25499</v>
      </c>
      <c r="G455" s="152"/>
      <c r="H455" s="152" t="s">
        <v>744</v>
      </c>
      <c r="I455" s="152" t="s">
        <v>753</v>
      </c>
      <c r="J455" s="152">
        <v>2</v>
      </c>
      <c r="K455" s="153">
        <v>1.3</v>
      </c>
      <c r="L455" s="196" t="s">
        <v>44</v>
      </c>
      <c r="M455" s="154">
        <f t="shared" si="39"/>
        <v>3200</v>
      </c>
      <c r="N455" s="155" t="s">
        <v>41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751</v>
      </c>
      <c r="F456" s="152">
        <v>25500</v>
      </c>
      <c r="G456" s="152"/>
      <c r="H456" s="152" t="s">
        <v>744</v>
      </c>
      <c r="I456" s="152" t="s">
        <v>754</v>
      </c>
      <c r="J456" s="152">
        <v>2</v>
      </c>
      <c r="K456" s="153">
        <v>1.3</v>
      </c>
      <c r="L456" s="196" t="s">
        <v>44</v>
      </c>
      <c r="M456" s="154">
        <f t="shared" si="39"/>
        <v>3200</v>
      </c>
      <c r="N456" s="155" t="s">
        <v>41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150</v>
      </c>
      <c r="F457" s="160">
        <v>25501</v>
      </c>
      <c r="G457" s="160"/>
      <c r="H457" s="160" t="s">
        <v>787</v>
      </c>
      <c r="I457" s="179" t="s">
        <v>788</v>
      </c>
      <c r="J457" s="179">
        <v>3</v>
      </c>
      <c r="K457" s="163">
        <v>1.1000000000000001</v>
      </c>
      <c r="L457" s="199" t="s">
        <v>43</v>
      </c>
      <c r="M457" s="154">
        <f t="shared" si="39"/>
        <v>4800</v>
      </c>
      <c r="N457" s="155" t="s">
        <v>41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634</v>
      </c>
      <c r="F458" s="160">
        <v>25502</v>
      </c>
      <c r="G458" s="160"/>
      <c r="H458" s="160" t="s">
        <v>787</v>
      </c>
      <c r="I458" s="160" t="s">
        <v>635</v>
      </c>
      <c r="J458" s="160">
        <v>4</v>
      </c>
      <c r="K458" s="163">
        <v>1.1000000000000001</v>
      </c>
      <c r="L458" s="199" t="s">
        <v>45</v>
      </c>
      <c r="M458" s="154">
        <f t="shared" si="39"/>
        <v>6400</v>
      </c>
      <c r="N458" s="155" t="s">
        <v>41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643</v>
      </c>
      <c r="F459" s="160">
        <v>25503</v>
      </c>
      <c r="G459" s="160"/>
      <c r="H459" s="160" t="s">
        <v>787</v>
      </c>
      <c r="I459" s="160" t="s">
        <v>644</v>
      </c>
      <c r="J459" s="160">
        <v>2</v>
      </c>
      <c r="K459" s="163">
        <v>1.1000000000000001</v>
      </c>
      <c r="L459" s="199" t="s">
        <v>44</v>
      </c>
      <c r="M459" s="154">
        <f t="shared" si="39"/>
        <v>3200</v>
      </c>
      <c r="N459" s="155" t="s">
        <v>41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235</v>
      </c>
      <c r="F460" s="162">
        <v>25504</v>
      </c>
      <c r="G460" s="162"/>
      <c r="H460" s="162" t="s">
        <v>177</v>
      </c>
      <c r="I460" s="152" t="s">
        <v>238</v>
      </c>
      <c r="J460" s="152">
        <v>3</v>
      </c>
      <c r="K460" s="163">
        <v>1.3</v>
      </c>
      <c r="L460" s="196" t="s">
        <v>43</v>
      </c>
      <c r="M460" s="154">
        <f t="shared" si="39"/>
        <v>4800</v>
      </c>
      <c r="N460" s="155" t="s">
        <v>41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246</v>
      </c>
      <c r="F461" s="162">
        <v>25505</v>
      </c>
      <c r="G461" s="162"/>
      <c r="H461" s="162" t="s">
        <v>177</v>
      </c>
      <c r="I461" s="152" t="s">
        <v>247</v>
      </c>
      <c r="J461" s="152">
        <v>4</v>
      </c>
      <c r="K461" s="163">
        <v>1.3</v>
      </c>
      <c r="L461" s="196" t="s">
        <v>248</v>
      </c>
      <c r="M461" s="154">
        <f t="shared" si="39"/>
        <v>6400</v>
      </c>
      <c r="N461" s="155" t="s">
        <v>41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246</v>
      </c>
      <c r="F462" s="162">
        <v>25506</v>
      </c>
      <c r="G462" s="162"/>
      <c r="H462" s="162" t="s">
        <v>177</v>
      </c>
      <c r="I462" s="152" t="s">
        <v>249</v>
      </c>
      <c r="J462" s="152">
        <v>4</v>
      </c>
      <c r="K462" s="163">
        <v>1.3</v>
      </c>
      <c r="L462" s="196" t="s">
        <v>248</v>
      </c>
      <c r="M462" s="154">
        <f t="shared" si="39"/>
        <v>6400</v>
      </c>
      <c r="N462" s="155" t="s">
        <v>41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379</v>
      </c>
      <c r="F463" s="162">
        <v>25507</v>
      </c>
      <c r="G463" s="162"/>
      <c r="H463" s="162" t="s">
        <v>312</v>
      </c>
      <c r="I463" s="152" t="s">
        <v>385</v>
      </c>
      <c r="J463" s="152">
        <v>4</v>
      </c>
      <c r="K463" s="163">
        <v>1.3</v>
      </c>
      <c r="L463" s="196" t="s">
        <v>43</v>
      </c>
      <c r="M463" s="154">
        <f t="shared" si="39"/>
        <v>6400</v>
      </c>
      <c r="N463" s="155" t="s">
        <v>41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468</v>
      </c>
      <c r="F464" s="162">
        <v>25508</v>
      </c>
      <c r="G464" s="162"/>
      <c r="H464" s="162" t="s">
        <v>418</v>
      </c>
      <c r="I464" s="177" t="s">
        <v>469</v>
      </c>
      <c r="J464" s="152">
        <v>3</v>
      </c>
      <c r="K464" s="163">
        <v>1.8</v>
      </c>
      <c r="L464" s="196" t="s">
        <v>43</v>
      </c>
      <c r="M464" s="154">
        <f t="shared" si="39"/>
        <v>4800</v>
      </c>
      <c r="N464" s="155" t="s">
        <v>41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596</v>
      </c>
      <c r="F465" s="178">
        <v>25509</v>
      </c>
      <c r="G465" s="178"/>
      <c r="H465" s="178" t="s">
        <v>558</v>
      </c>
      <c r="I465" s="177" t="s">
        <v>597</v>
      </c>
      <c r="J465" s="177">
        <v>2</v>
      </c>
      <c r="K465" s="153">
        <v>1.8</v>
      </c>
      <c r="L465" s="196" t="s">
        <v>44</v>
      </c>
      <c r="M465" s="154">
        <f t="shared" si="39"/>
        <v>3200</v>
      </c>
      <c r="N465" s="155" t="s">
        <v>41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596</v>
      </c>
      <c r="F466" s="178">
        <v>25510</v>
      </c>
      <c r="G466" s="178"/>
      <c r="H466" s="178" t="s">
        <v>558</v>
      </c>
      <c r="I466" s="177" t="s">
        <v>598</v>
      </c>
      <c r="J466" s="177">
        <v>3</v>
      </c>
      <c r="K466" s="153">
        <v>1.8</v>
      </c>
      <c r="L466" s="196" t="s">
        <v>43</v>
      </c>
      <c r="M466" s="154">
        <f t="shared" si="39"/>
        <v>4800</v>
      </c>
      <c r="N466" s="155" t="s">
        <v>41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596</v>
      </c>
      <c r="F467" s="178">
        <v>25511</v>
      </c>
      <c r="G467" s="178"/>
      <c r="H467" s="178" t="s">
        <v>558</v>
      </c>
      <c r="I467" s="177" t="s">
        <v>599</v>
      </c>
      <c r="J467" s="177">
        <v>4</v>
      </c>
      <c r="K467" s="153">
        <v>1.8</v>
      </c>
      <c r="L467" s="196" t="s">
        <v>45</v>
      </c>
      <c r="M467" s="154">
        <f t="shared" si="39"/>
        <v>6400</v>
      </c>
      <c r="N467" s="155" t="s">
        <v>41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600</v>
      </c>
      <c r="F468" s="178">
        <v>25512</v>
      </c>
      <c r="G468" s="178"/>
      <c r="H468" s="178" t="s">
        <v>558</v>
      </c>
      <c r="I468" s="177" t="s">
        <v>601</v>
      </c>
      <c r="J468" s="177">
        <v>3</v>
      </c>
      <c r="K468" s="153">
        <v>1.8</v>
      </c>
      <c r="L468" s="196" t="s">
        <v>43</v>
      </c>
      <c r="M468" s="154">
        <f t="shared" si="39"/>
        <v>4800</v>
      </c>
      <c r="N468" s="155" t="s">
        <v>41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602</v>
      </c>
      <c r="F469" s="178">
        <v>25513</v>
      </c>
      <c r="G469" s="178"/>
      <c r="H469" s="178" t="s">
        <v>558</v>
      </c>
      <c r="I469" s="177" t="s">
        <v>603</v>
      </c>
      <c r="J469" s="177">
        <v>3</v>
      </c>
      <c r="K469" s="153">
        <v>1.8</v>
      </c>
      <c r="L469" s="196" t="s">
        <v>43</v>
      </c>
      <c r="M469" s="154">
        <f t="shared" si="39"/>
        <v>4800</v>
      </c>
      <c r="N469" s="155" t="s">
        <v>41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602</v>
      </c>
      <c r="F470" s="178">
        <v>25514</v>
      </c>
      <c r="G470" s="178"/>
      <c r="H470" s="178" t="s">
        <v>558</v>
      </c>
      <c r="I470" s="177" t="s">
        <v>604</v>
      </c>
      <c r="J470" s="177">
        <v>3</v>
      </c>
      <c r="K470" s="153">
        <v>1.8</v>
      </c>
      <c r="L470" s="196" t="s">
        <v>43</v>
      </c>
      <c r="M470" s="154">
        <f t="shared" si="39"/>
        <v>4800</v>
      </c>
      <c r="N470" s="155" t="s">
        <v>41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602</v>
      </c>
      <c r="F471" s="178">
        <v>25515</v>
      </c>
      <c r="G471" s="178"/>
      <c r="H471" s="178" t="s">
        <v>558</v>
      </c>
      <c r="I471" s="177" t="s">
        <v>605</v>
      </c>
      <c r="J471" s="177">
        <v>3</v>
      </c>
      <c r="K471" s="153">
        <v>1.8</v>
      </c>
      <c r="L471" s="196" t="s">
        <v>43</v>
      </c>
      <c r="M471" s="154">
        <f t="shared" si="39"/>
        <v>4800</v>
      </c>
      <c r="N471" s="155" t="s">
        <v>41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602</v>
      </c>
      <c r="F472" s="178">
        <v>25516</v>
      </c>
      <c r="G472" s="178"/>
      <c r="H472" s="178" t="s">
        <v>558</v>
      </c>
      <c r="I472" s="177" t="s">
        <v>606</v>
      </c>
      <c r="J472" s="177">
        <v>4</v>
      </c>
      <c r="K472" s="153">
        <v>1.8</v>
      </c>
      <c r="L472" s="196" t="s">
        <v>45</v>
      </c>
      <c r="M472" s="154">
        <f t="shared" si="39"/>
        <v>6400</v>
      </c>
      <c r="N472" s="155" t="s">
        <v>41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602</v>
      </c>
      <c r="F473" s="178">
        <v>25517</v>
      </c>
      <c r="G473" s="178"/>
      <c r="H473" s="178" t="s">
        <v>558</v>
      </c>
      <c r="I473" s="177" t="s">
        <v>607</v>
      </c>
      <c r="J473" s="177">
        <v>4</v>
      </c>
      <c r="K473" s="153">
        <v>1.8</v>
      </c>
      <c r="L473" s="196" t="s">
        <v>45</v>
      </c>
      <c r="M473" s="154">
        <f t="shared" si="39"/>
        <v>6400</v>
      </c>
      <c r="N473" s="155" t="s">
        <v>41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602</v>
      </c>
      <c r="F474" s="178">
        <v>25518</v>
      </c>
      <c r="G474" s="178"/>
      <c r="H474" s="178" t="s">
        <v>558</v>
      </c>
      <c r="I474" s="177" t="s">
        <v>608</v>
      </c>
      <c r="J474" s="177">
        <v>4</v>
      </c>
      <c r="K474" s="153">
        <v>1.8</v>
      </c>
      <c r="L474" s="196" t="s">
        <v>45</v>
      </c>
      <c r="M474" s="154">
        <f t="shared" si="39"/>
        <v>6400</v>
      </c>
      <c r="N474" s="155" t="s">
        <v>41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609</v>
      </c>
      <c r="F475" s="178">
        <v>25519</v>
      </c>
      <c r="G475" s="178"/>
      <c r="H475" s="178" t="s">
        <v>558</v>
      </c>
      <c r="I475" s="177" t="s">
        <v>610</v>
      </c>
      <c r="J475" s="177">
        <v>2</v>
      </c>
      <c r="K475" s="153">
        <v>1.8</v>
      </c>
      <c r="L475" s="196" t="s">
        <v>44</v>
      </c>
      <c r="M475" s="154">
        <f t="shared" si="39"/>
        <v>3200</v>
      </c>
      <c r="N475" s="155" t="s">
        <v>41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611</v>
      </c>
      <c r="F476" s="178">
        <v>25520</v>
      </c>
      <c r="G476" s="178"/>
      <c r="H476" s="178" t="s">
        <v>558</v>
      </c>
      <c r="I476" s="177" t="s">
        <v>612</v>
      </c>
      <c r="J476" s="177">
        <v>4</v>
      </c>
      <c r="K476" s="153">
        <v>1.8</v>
      </c>
      <c r="L476" s="196" t="s">
        <v>45</v>
      </c>
      <c r="M476" s="154">
        <f t="shared" si="39"/>
        <v>6400</v>
      </c>
      <c r="N476" s="155" t="s">
        <v>41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611</v>
      </c>
      <c r="F477" s="178">
        <v>25521</v>
      </c>
      <c r="G477" s="178"/>
      <c r="H477" s="178" t="s">
        <v>558</v>
      </c>
      <c r="I477" s="177" t="s">
        <v>613</v>
      </c>
      <c r="J477" s="177">
        <v>4</v>
      </c>
      <c r="K477" s="153">
        <v>1.8</v>
      </c>
      <c r="L477" s="196" t="s">
        <v>45</v>
      </c>
      <c r="M477" s="154">
        <f t="shared" si="39"/>
        <v>6400</v>
      </c>
      <c r="N477" s="155" t="s">
        <v>41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614</v>
      </c>
      <c r="F478" s="178">
        <v>25522</v>
      </c>
      <c r="G478" s="178"/>
      <c r="H478" s="178" t="s">
        <v>558</v>
      </c>
      <c r="I478" s="177" t="s">
        <v>615</v>
      </c>
      <c r="J478" s="177">
        <v>3</v>
      </c>
      <c r="K478" s="153">
        <v>1.8</v>
      </c>
      <c r="L478" s="196" t="s">
        <v>43</v>
      </c>
      <c r="M478" s="154">
        <f t="shared" si="39"/>
        <v>4800</v>
      </c>
      <c r="N478" s="155" t="s">
        <v>41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614</v>
      </c>
      <c r="F479" s="178">
        <v>25523</v>
      </c>
      <c r="G479" s="178"/>
      <c r="H479" s="178" t="s">
        <v>558</v>
      </c>
      <c r="I479" s="177" t="s">
        <v>616</v>
      </c>
      <c r="J479" s="177">
        <v>4</v>
      </c>
      <c r="K479" s="153">
        <v>1.8</v>
      </c>
      <c r="L479" s="196" t="s">
        <v>45</v>
      </c>
      <c r="M479" s="154">
        <f t="shared" si="39"/>
        <v>6400</v>
      </c>
      <c r="N479" s="155" t="s">
        <v>41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614</v>
      </c>
      <c r="F480" s="178">
        <v>25524</v>
      </c>
      <c r="G480" s="178"/>
      <c r="H480" s="178" t="s">
        <v>558</v>
      </c>
      <c r="I480" s="177" t="s">
        <v>617</v>
      </c>
      <c r="J480" s="177">
        <v>4</v>
      </c>
      <c r="K480" s="153">
        <v>1.8</v>
      </c>
      <c r="L480" s="196" t="s">
        <v>45</v>
      </c>
      <c r="M480" s="154">
        <f t="shared" si="39"/>
        <v>6400</v>
      </c>
      <c r="N480" s="155" t="s">
        <v>41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618</v>
      </c>
      <c r="F481" s="178">
        <v>25525</v>
      </c>
      <c r="G481" s="178"/>
      <c r="H481" s="178" t="s">
        <v>558</v>
      </c>
      <c r="I481" s="177" t="s">
        <v>619</v>
      </c>
      <c r="J481" s="177">
        <v>2</v>
      </c>
      <c r="K481" s="153">
        <v>1.8</v>
      </c>
      <c r="L481" s="196" t="s">
        <v>44</v>
      </c>
      <c r="M481" s="154">
        <f t="shared" si="39"/>
        <v>3200</v>
      </c>
      <c r="N481" s="155" t="s">
        <v>41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624</v>
      </c>
      <c r="F482" s="162">
        <v>25526</v>
      </c>
      <c r="G482" s="162"/>
      <c r="H482" s="162" t="s">
        <v>620</v>
      </c>
      <c r="I482" s="152" t="s">
        <v>625</v>
      </c>
      <c r="J482" s="152">
        <v>4</v>
      </c>
      <c r="K482" s="153">
        <v>1.4</v>
      </c>
      <c r="L482" s="196" t="s">
        <v>45</v>
      </c>
      <c r="M482" s="154">
        <f t="shared" si="39"/>
        <v>6400</v>
      </c>
      <c r="N482" s="155" t="s">
        <v>41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624</v>
      </c>
      <c r="F483" s="162">
        <v>25527</v>
      </c>
      <c r="G483" s="162"/>
      <c r="H483" s="162" t="s">
        <v>620</v>
      </c>
      <c r="I483" s="152" t="s">
        <v>626</v>
      </c>
      <c r="J483" s="152">
        <v>4</v>
      </c>
      <c r="K483" s="153">
        <v>1.4</v>
      </c>
      <c r="L483" s="196" t="s">
        <v>45</v>
      </c>
      <c r="M483" s="154">
        <f t="shared" si="39"/>
        <v>6400</v>
      </c>
      <c r="N483" s="155" t="s">
        <v>41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631</v>
      </c>
      <c r="F484" s="162">
        <v>25528</v>
      </c>
      <c r="G484" s="162"/>
      <c r="H484" s="162" t="s">
        <v>787</v>
      </c>
      <c r="I484" s="152" t="s">
        <v>632</v>
      </c>
      <c r="J484" s="152">
        <v>4</v>
      </c>
      <c r="K484" s="153">
        <v>1.1000000000000001</v>
      </c>
      <c r="L484" s="196" t="s">
        <v>248</v>
      </c>
      <c r="M484" s="154">
        <f t="shared" si="39"/>
        <v>6400</v>
      </c>
      <c r="N484" s="155" t="s">
        <v>41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631</v>
      </c>
      <c r="F485" s="162">
        <v>25529</v>
      </c>
      <c r="G485" s="162"/>
      <c r="H485" s="162" t="s">
        <v>787</v>
      </c>
      <c r="I485" s="152" t="s">
        <v>633</v>
      </c>
      <c r="J485" s="152">
        <v>4</v>
      </c>
      <c r="K485" s="153">
        <v>1.1000000000000001</v>
      </c>
      <c r="L485" s="196" t="s">
        <v>248</v>
      </c>
      <c r="M485" s="154">
        <f t="shared" si="39"/>
        <v>6400</v>
      </c>
      <c r="N485" s="155" t="s">
        <v>41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639</v>
      </c>
      <c r="F486" s="162">
        <v>25530</v>
      </c>
      <c r="G486" s="162"/>
      <c r="H486" s="162" t="s">
        <v>787</v>
      </c>
      <c r="I486" s="152" t="s">
        <v>640</v>
      </c>
      <c r="J486" s="152">
        <v>4</v>
      </c>
      <c r="K486" s="153">
        <v>1.1000000000000001</v>
      </c>
      <c r="L486" s="196" t="s">
        <v>248</v>
      </c>
      <c r="M486" s="154">
        <f t="shared" si="39"/>
        <v>6400</v>
      </c>
      <c r="N486" s="155" t="s">
        <v>41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559</v>
      </c>
      <c r="F487" s="175">
        <v>25531</v>
      </c>
      <c r="G487" s="175"/>
      <c r="H487" s="175" t="s">
        <v>558</v>
      </c>
      <c r="I487" s="174" t="s">
        <v>560</v>
      </c>
      <c r="J487" s="174">
        <v>4</v>
      </c>
      <c r="K487" s="153">
        <v>1.8</v>
      </c>
      <c r="L487" s="196" t="s">
        <v>45</v>
      </c>
      <c r="M487" s="154">
        <f t="shared" si="39"/>
        <v>6400</v>
      </c>
      <c r="N487" s="155" t="s">
        <v>41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789</v>
      </c>
      <c r="F488" s="162">
        <v>25532</v>
      </c>
      <c r="G488" s="162"/>
      <c r="H488" s="162" t="s">
        <v>787</v>
      </c>
      <c r="I488" s="160" t="s">
        <v>790</v>
      </c>
      <c r="J488" s="160">
        <v>2</v>
      </c>
      <c r="K488" s="163">
        <v>1.4</v>
      </c>
      <c r="L488" s="199" t="s">
        <v>44</v>
      </c>
      <c r="M488" s="154">
        <f t="shared" si="39"/>
        <v>3200</v>
      </c>
      <c r="N488" s="155" t="s">
        <v>41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789</v>
      </c>
      <c r="F489" s="162">
        <v>25533</v>
      </c>
      <c r="G489" s="162"/>
      <c r="H489" s="162" t="s">
        <v>787</v>
      </c>
      <c r="I489" s="160" t="s">
        <v>791</v>
      </c>
      <c r="J489" s="160">
        <v>4</v>
      </c>
      <c r="K489" s="163">
        <v>1.4</v>
      </c>
      <c r="L489" s="199" t="s">
        <v>45</v>
      </c>
      <c r="M489" s="154">
        <f t="shared" si="39"/>
        <v>6400</v>
      </c>
      <c r="N489" s="155" t="s">
        <v>41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789</v>
      </c>
      <c r="F490" s="162">
        <v>25534</v>
      </c>
      <c r="G490" s="162"/>
      <c r="H490" s="162" t="s">
        <v>787</v>
      </c>
      <c r="I490" s="160" t="s">
        <v>794</v>
      </c>
      <c r="J490" s="160">
        <v>4</v>
      </c>
      <c r="K490" s="163">
        <v>1.5</v>
      </c>
      <c r="L490" s="199" t="s">
        <v>45</v>
      </c>
      <c r="M490" s="154">
        <f t="shared" si="39"/>
        <v>6400</v>
      </c>
      <c r="N490" s="155" t="s">
        <v>41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789</v>
      </c>
      <c r="F491" s="162">
        <v>25535</v>
      </c>
      <c r="G491" s="162"/>
      <c r="H491" s="162" t="s">
        <v>787</v>
      </c>
      <c r="I491" s="160" t="s">
        <v>795</v>
      </c>
      <c r="J491" s="160">
        <v>4</v>
      </c>
      <c r="K491" s="163">
        <v>1.5</v>
      </c>
      <c r="L491" s="199" t="s">
        <v>45</v>
      </c>
      <c r="M491" s="154">
        <f t="shared" si="39"/>
        <v>6400</v>
      </c>
      <c r="N491" s="155" t="s">
        <v>41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789</v>
      </c>
      <c r="F492" s="162">
        <v>25536</v>
      </c>
      <c r="G492" s="162"/>
      <c r="H492" s="162" t="s">
        <v>787</v>
      </c>
      <c r="I492" s="160" t="s">
        <v>798</v>
      </c>
      <c r="J492" s="160">
        <v>3</v>
      </c>
      <c r="K492" s="163">
        <v>1.5</v>
      </c>
      <c r="L492" s="199" t="s">
        <v>43</v>
      </c>
      <c r="M492" s="154">
        <f t="shared" si="39"/>
        <v>4800</v>
      </c>
      <c r="N492" s="155" t="s">
        <v>41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789</v>
      </c>
      <c r="F493" s="162">
        <v>25537</v>
      </c>
      <c r="G493" s="162"/>
      <c r="H493" s="162" t="s">
        <v>787</v>
      </c>
      <c r="I493" s="160" t="s">
        <v>799</v>
      </c>
      <c r="J493" s="160">
        <v>3</v>
      </c>
      <c r="K493" s="163">
        <v>1.5</v>
      </c>
      <c r="L493" s="199" t="s">
        <v>43</v>
      </c>
      <c r="M493" s="154">
        <f t="shared" si="39"/>
        <v>4800</v>
      </c>
      <c r="N493" s="155" t="s">
        <v>41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807</v>
      </c>
      <c r="F494" s="162">
        <v>25538</v>
      </c>
      <c r="G494" s="162"/>
      <c r="H494" s="162" t="s">
        <v>787</v>
      </c>
      <c r="I494" s="160" t="s">
        <v>808</v>
      </c>
      <c r="J494" s="160">
        <v>4</v>
      </c>
      <c r="K494" s="163">
        <v>1.6</v>
      </c>
      <c r="L494" s="199" t="s">
        <v>248</v>
      </c>
      <c r="M494" s="154">
        <f t="shared" si="39"/>
        <v>6400</v>
      </c>
      <c r="N494" s="155" t="s">
        <v>41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809</v>
      </c>
      <c r="F495" s="162">
        <v>25539</v>
      </c>
      <c r="G495" s="162"/>
      <c r="H495" s="162" t="s">
        <v>787</v>
      </c>
      <c r="I495" s="160" t="s">
        <v>810</v>
      </c>
      <c r="J495" s="160">
        <v>4</v>
      </c>
      <c r="K495" s="163">
        <v>1.3</v>
      </c>
      <c r="L495" s="199" t="s">
        <v>45</v>
      </c>
      <c r="M495" s="154">
        <f t="shared" si="39"/>
        <v>6400</v>
      </c>
      <c r="N495" s="155" t="s">
        <v>41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809</v>
      </c>
      <c r="F496" s="162">
        <v>25540</v>
      </c>
      <c r="G496" s="162"/>
      <c r="H496" s="162" t="s">
        <v>787</v>
      </c>
      <c r="I496" s="160" t="s">
        <v>71</v>
      </c>
      <c r="J496" s="160">
        <v>4</v>
      </c>
      <c r="K496" s="163">
        <v>1.5</v>
      </c>
      <c r="L496" s="199" t="s">
        <v>45</v>
      </c>
      <c r="M496" s="154">
        <f t="shared" si="39"/>
        <v>6400</v>
      </c>
      <c r="N496" s="155" t="s">
        <v>41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809</v>
      </c>
      <c r="F497" s="162">
        <v>25541</v>
      </c>
      <c r="G497" s="162"/>
      <c r="H497" s="162" t="s">
        <v>787</v>
      </c>
      <c r="I497" s="160" t="s">
        <v>812</v>
      </c>
      <c r="J497" s="160">
        <v>3</v>
      </c>
      <c r="K497" s="163">
        <v>1.3</v>
      </c>
      <c r="L497" s="199" t="s">
        <v>43</v>
      </c>
      <c r="M497" s="154">
        <f t="shared" si="39"/>
        <v>4800</v>
      </c>
      <c r="N497" s="155" t="s">
        <v>41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5" x14ac:dyDescent="0.2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5" x14ac:dyDescent="0.2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5" x14ac:dyDescent="0.2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5" x14ac:dyDescent="0.2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5" x14ac:dyDescent="0.2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5" x14ac:dyDescent="0.2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5" x14ac:dyDescent="0.2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5" x14ac:dyDescent="0.2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5" x14ac:dyDescent="0.2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5" x14ac:dyDescent="0.2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5" x14ac:dyDescent="0.2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5" x14ac:dyDescent="0.2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5" x14ac:dyDescent="0.2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5" x14ac:dyDescent="0.2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5" x14ac:dyDescent="0.2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5" x14ac:dyDescent="0.2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5" x14ac:dyDescent="0.2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5" x14ac:dyDescent="0.2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5" x14ac:dyDescent="0.2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5" x14ac:dyDescent="0.2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5" x14ac:dyDescent="0.2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5" x14ac:dyDescent="0.2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5" x14ac:dyDescent="0.2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5" x14ac:dyDescent="0.2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5" x14ac:dyDescent="0.2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5" x14ac:dyDescent="0.2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5" x14ac:dyDescent="0.2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5" x14ac:dyDescent="0.2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5" x14ac:dyDescent="0.2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5" x14ac:dyDescent="0.2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5" x14ac:dyDescent="0.2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5" x14ac:dyDescent="0.2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5" x14ac:dyDescent="0.2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5" x14ac:dyDescent="0.2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5" x14ac:dyDescent="0.2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5" x14ac:dyDescent="0.2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5" x14ac:dyDescent="0.2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5" x14ac:dyDescent="0.2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5" x14ac:dyDescent="0.2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5" x14ac:dyDescent="0.2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5" x14ac:dyDescent="0.2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5" x14ac:dyDescent="0.2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5" x14ac:dyDescent="0.2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5" x14ac:dyDescent="0.2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5" x14ac:dyDescent="0.2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5" x14ac:dyDescent="0.2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5" x14ac:dyDescent="0.2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5" x14ac:dyDescent="0.2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5" x14ac:dyDescent="0.2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5" x14ac:dyDescent="0.2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5" x14ac:dyDescent="0.2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5" x14ac:dyDescent="0.2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5" x14ac:dyDescent="0.2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5" x14ac:dyDescent="0.2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5" x14ac:dyDescent="0.2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5" x14ac:dyDescent="0.2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5" x14ac:dyDescent="0.2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5" x14ac:dyDescent="0.2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5" x14ac:dyDescent="0.2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5" x14ac:dyDescent="0.2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5" x14ac:dyDescent="0.2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5" x14ac:dyDescent="0.2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5" x14ac:dyDescent="0.2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5" x14ac:dyDescent="0.2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5" x14ac:dyDescent="0.2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5" x14ac:dyDescent="0.2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5" x14ac:dyDescent="0.2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5" x14ac:dyDescent="0.2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5" x14ac:dyDescent="0.2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5" x14ac:dyDescent="0.2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5" x14ac:dyDescent="0.2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5" x14ac:dyDescent="0.2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5" x14ac:dyDescent="0.2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5" x14ac:dyDescent="0.2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5" x14ac:dyDescent="0.2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5" x14ac:dyDescent="0.2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5" x14ac:dyDescent="0.2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5" x14ac:dyDescent="0.2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5" x14ac:dyDescent="0.2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5" x14ac:dyDescent="0.2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5" x14ac:dyDescent="0.2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5" x14ac:dyDescent="0.2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5" x14ac:dyDescent="0.2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5" x14ac:dyDescent="0.2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5" x14ac:dyDescent="0.2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5" x14ac:dyDescent="0.2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5" x14ac:dyDescent="0.2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5" x14ac:dyDescent="0.2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5" x14ac:dyDescent="0.2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5" x14ac:dyDescent="0.2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5" x14ac:dyDescent="0.2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5" x14ac:dyDescent="0.2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5" x14ac:dyDescent="0.2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5" x14ac:dyDescent="0.2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5" x14ac:dyDescent="0.2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5" x14ac:dyDescent="0.2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5" x14ac:dyDescent="0.2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5" x14ac:dyDescent="0.2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5" x14ac:dyDescent="0.2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5" x14ac:dyDescent="0.2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5" x14ac:dyDescent="0.2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5" x14ac:dyDescent="0.2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5" x14ac:dyDescent="0.2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5" x14ac:dyDescent="0.2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5" x14ac:dyDescent="0.2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5" x14ac:dyDescent="0.2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5" x14ac:dyDescent="0.2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5" x14ac:dyDescent="0.2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5" x14ac:dyDescent="0.2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5" x14ac:dyDescent="0.2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5" x14ac:dyDescent="0.2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5" x14ac:dyDescent="0.2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5" x14ac:dyDescent="0.2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5" x14ac:dyDescent="0.2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85546875" defaultRowHeight="15" x14ac:dyDescent="0.25"/>
  <cols>
    <col min="6" max="6" width="10.140625" bestFit="1" customWidth="1"/>
    <col min="7" max="7" width="10.140625" customWidth="1"/>
    <col min="8" max="8" width="11.42578125" customWidth="1"/>
  </cols>
  <sheetData>
    <row r="1" spans="1:16" x14ac:dyDescent="0.25">
      <c r="B1" t="s">
        <v>842</v>
      </c>
      <c r="C1" t="s">
        <v>27</v>
      </c>
      <c r="D1" t="s">
        <v>174</v>
      </c>
      <c r="E1" t="s">
        <v>841</v>
      </c>
      <c r="F1" t="s">
        <v>840</v>
      </c>
      <c r="G1" t="s">
        <v>846</v>
      </c>
      <c r="H1" t="s">
        <v>839</v>
      </c>
      <c r="I1" t="s">
        <v>838</v>
      </c>
      <c r="J1" t="s">
        <v>4</v>
      </c>
      <c r="N1" t="s">
        <v>27</v>
      </c>
      <c r="P1" t="s">
        <v>849</v>
      </c>
    </row>
    <row r="2" spans="1:16" x14ac:dyDescent="0.25">
      <c r="A2">
        <v>11</v>
      </c>
      <c r="B2" t="str">
        <f>CONCATENATE(C2,";",D2)</f>
        <v>BBL;1</v>
      </c>
      <c r="C2" t="s">
        <v>8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8</v>
      </c>
      <c r="P2" t="s">
        <v>850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8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2</v>
      </c>
      <c r="P3" t="s">
        <v>851</v>
      </c>
    </row>
    <row r="4" spans="1:16" x14ac:dyDescent="0.25">
      <c r="A4">
        <v>13</v>
      </c>
      <c r="B4" t="str">
        <f t="shared" si="0"/>
        <v>BBL;3</v>
      </c>
      <c r="C4" t="s">
        <v>8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28</v>
      </c>
    </row>
    <row r="5" spans="1:16" x14ac:dyDescent="0.25">
      <c r="A5">
        <v>14</v>
      </c>
      <c r="B5" t="str">
        <f t="shared" si="0"/>
        <v>BBL;4</v>
      </c>
      <c r="C5" t="s">
        <v>8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2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2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2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2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2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884</v>
      </c>
      <c r="C11" t="s">
        <v>28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85546875" defaultRowHeight="15" x14ac:dyDescent="0.25"/>
  <cols>
    <col min="1" max="1" width="5.42578125" customWidth="1"/>
    <col min="2" max="2" width="14.42578125" customWidth="1"/>
    <col min="4" max="4" width="6.42578125" customWidth="1"/>
    <col min="7" max="7" width="6.5703125" bestFit="1" customWidth="1"/>
    <col min="11" max="12" width="4.5703125" customWidth="1"/>
    <col min="15" max="16" width="5.5703125" customWidth="1"/>
    <col min="19" max="19" width="5.42578125" customWidth="1"/>
  </cols>
  <sheetData>
    <row r="4" spans="1:24" ht="15.75" thickBot="1" x14ac:dyDescent="0.3"/>
    <row r="5" spans="1:24" ht="15.75" thickBot="1" x14ac:dyDescent="0.3">
      <c r="A5" s="8"/>
      <c r="B5" s="11" t="s">
        <v>135</v>
      </c>
      <c r="C5" s="12"/>
      <c r="D5" s="11"/>
      <c r="E5" s="11"/>
      <c r="F5" s="12" t="s">
        <v>21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316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8"/>
      <c r="X6" s="13"/>
    </row>
    <row r="7" spans="1:24" ht="15.75" thickBot="1" x14ac:dyDescent="0.3">
      <c r="A7" s="14"/>
      <c r="B7" s="20" t="s">
        <v>128</v>
      </c>
      <c r="C7" s="56" t="s">
        <v>129</v>
      </c>
      <c r="D7" s="11"/>
      <c r="E7" s="54"/>
      <c r="F7" s="55" t="s">
        <v>132</v>
      </c>
      <c r="G7" s="55"/>
      <c r="H7" s="319" t="s">
        <v>134</v>
      </c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54"/>
      <c r="X7" s="13"/>
    </row>
    <row r="8" spans="1:24" ht="15.75" thickBot="1" x14ac:dyDescent="0.3">
      <c r="A8" s="14"/>
      <c r="B8" s="49" t="s">
        <v>34</v>
      </c>
      <c r="C8" s="50">
        <v>1</v>
      </c>
      <c r="D8" s="11"/>
      <c r="E8" s="320"/>
      <c r="F8" s="321"/>
      <c r="G8" s="321">
        <f>IF(ISERROR(VLOOKUP($D$5,Crebolijst!$A:$C,3,0)),0,VLOOKUP($D$5,Crebolijst!$A:$C,3,0))</f>
        <v>0</v>
      </c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2"/>
      <c r="X8" s="13"/>
    </row>
    <row r="9" spans="1:24" ht="15.75" thickBot="1" x14ac:dyDescent="0.3">
      <c r="A9" s="14"/>
      <c r="B9" s="9" t="s">
        <v>130</v>
      </c>
      <c r="C9" s="9" t="s">
        <v>131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2</v>
      </c>
      <c r="C10" s="46">
        <v>1</v>
      </c>
      <c r="D10" s="11"/>
      <c r="E10" s="323" t="s">
        <v>133</v>
      </c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5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127</v>
      </c>
      <c r="C12" s="17"/>
      <c r="D12" s="11"/>
      <c r="E12" s="323" t="s">
        <v>5</v>
      </c>
      <c r="F12" s="324"/>
      <c r="G12" s="325"/>
      <c r="H12" s="23"/>
      <c r="I12" s="326" t="s">
        <v>6</v>
      </c>
      <c r="J12" s="327"/>
      <c r="K12" s="328"/>
      <c r="L12" s="23"/>
      <c r="M12" s="326" t="s">
        <v>7</v>
      </c>
      <c r="N12" s="327"/>
      <c r="O12" s="328"/>
      <c r="P12" s="16"/>
      <c r="Q12" s="326" t="s">
        <v>10</v>
      </c>
      <c r="R12" s="327"/>
      <c r="S12" s="328"/>
      <c r="T12" s="16"/>
      <c r="U12" s="323" t="s">
        <v>1</v>
      </c>
      <c r="V12" s="324"/>
      <c r="W12" s="325"/>
      <c r="X12" s="13"/>
    </row>
    <row r="13" spans="1:24" ht="19.5" thickBot="1" x14ac:dyDescent="0.3">
      <c r="A13" s="14"/>
      <c r="B13" s="59">
        <v>0.05</v>
      </c>
      <c r="C13" s="18" t="s">
        <v>3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11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11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1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11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97b25a6-fa41-4542-978b-0fa8b2367b29"/>
    <ds:schemaRef ds:uri="http://purl.org/dc/terms/"/>
    <ds:schemaRef ds:uri="f02e1074-483b-42b4-900e-9352b47a0b3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2C7B1-6E33-4DF9-8109-6E98F15F4E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15</vt:i4>
      </vt:variant>
    </vt:vector>
  </HeadingPairs>
  <TitlesOfParts>
    <vt:vector size="22" baseType="lpstr">
      <vt:lpstr>Opleidingseis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2019-02-07T10:33:27Z</cp:lastPrinted>
  <dcterms:created xsi:type="dcterms:W3CDTF">2014-02-10T13:02:17Z</dcterms:created>
  <dcterms:modified xsi:type="dcterms:W3CDTF">2020-06-25T14:56:42Z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6e70250f-2ce1-452d-8482-fa78a1e016ec</vt:lpwstr>
  </property>
</Properties>
</file>