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20" documentId="8_{0F53AB11-492D-4457-8FE9-0AAC00557E47}" xr6:coauthVersionLast="34" xr6:coauthVersionMax="45" xr10:uidLastSave="{3EE08FA0-9302-43A2-8537-8CF646DAA772}"/>
  <bookViews>
    <workbookView xWindow="-105" yWindow="-105" windowWidth="19425" windowHeight="10560" tabRatio="855" firstSheet="6" activeTab="6" xr2:uid="{00000000-000D-0000-FFFF-FFFF00000000}"/>
  </bookViews>
  <sheets>
    <sheet name="Crebolijst" sheetId="16" state="hidden" r:id="rId1"/>
    <sheet name="Variabelen" sheetId="8" state="hidden" r:id="rId2"/>
    <sheet name="db_crebolijst_all" sheetId="24" state="hidden" r:id="rId3"/>
    <sheet name="db_duur" sheetId="23" state="hidden" r:id="rId4"/>
    <sheet name="Blad1" sheetId="17" state="hidden" r:id="rId5"/>
    <sheet name="Opleidingseis" sheetId="10" state="hidden" r:id="rId6"/>
    <sheet name="Examenprogramma" sheetId="14" r:id="rId7"/>
  </sheets>
  <externalReferences>
    <externalReference r:id="rId8"/>
  </externalReferences>
  <definedNames>
    <definedName name="_xlnm._FilterDatabase" localSheetId="0" hidden="1">Crebolijst!$A$1:$M$1</definedName>
    <definedName name="_xlnm._FilterDatabase" localSheetId="2" hidden="1">db_crebolijst_all!$A$2:$AW$497</definedName>
    <definedName name="_xlnm.Print_Area" localSheetId="2">db_crebolijst_all!$C$2:$N$497</definedName>
    <definedName name="_xlnm.Print_Area" localSheetId="6">Examenprogramma!$A$1:$F$25</definedName>
    <definedName name="_xlnm.Print_Area" localSheetId="5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4" l="1"/>
  <c r="B7" i="14"/>
  <c r="B6" i="14"/>
  <c r="B5" i="14"/>
  <c r="B4" i="14"/>
  <c r="B2" i="14"/>
  <c r="O43" i="10" l="1"/>
  <c r="O27" i="10" l="1"/>
  <c r="K41" i="10" l="1"/>
  <c r="S45" i="10"/>
  <c r="S29" i="10"/>
  <c r="K25" i="10"/>
  <c r="G42" i="16" l="1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K66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K21" i="10"/>
  <c r="K53" i="10" s="1"/>
  <c r="G12" i="10"/>
  <c r="S12" i="10"/>
  <c r="O12" i="10"/>
  <c r="M67" i="16" l="1"/>
  <c r="M64" i="16"/>
  <c r="AY9" i="10"/>
  <c r="M10" i="16"/>
  <c r="M15" i="16"/>
  <c r="G53" i="10"/>
  <c r="M39" i="16"/>
  <c r="M61" i="16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53" i="10" s="1"/>
  <c r="W12" i="10"/>
  <c r="M54" i="16"/>
  <c r="M30" i="16"/>
  <c r="M14" i="16"/>
  <c r="J3" i="23"/>
  <c r="O56" i="10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X12" i="10" l="1"/>
  <c r="G39" i="10"/>
  <c r="W45" i="10" s="1"/>
  <c r="S56" i="10"/>
  <c r="O55" i="10"/>
  <c r="O62" i="10" s="1"/>
  <c r="K56" i="10"/>
  <c r="K47" i="10"/>
  <c r="O47" i="10"/>
  <c r="X10" i="10"/>
  <c r="F18" i="10"/>
  <c r="F34" i="10"/>
  <c r="X11" i="10"/>
  <c r="O31" i="10" l="1"/>
  <c r="O58" i="10"/>
  <c r="O60" i="10"/>
  <c r="G56" i="10"/>
  <c r="W56" i="10" s="1"/>
  <c r="G47" i="10"/>
  <c r="W47" i="10" s="1"/>
  <c r="F50" i="10"/>
  <c r="G23" i="10" l="1"/>
  <c r="W29" i="10" s="1"/>
  <c r="K55" i="10"/>
  <c r="K31" i="10"/>
  <c r="S55" i="10"/>
  <c r="S31" i="10"/>
  <c r="G55" i="10" l="1"/>
  <c r="G58" i="10" s="1"/>
  <c r="W31" i="10"/>
  <c r="G31" i="10"/>
  <c r="K60" i="10"/>
  <c r="K62" i="10"/>
  <c r="K58" i="10"/>
  <c r="S62" i="10"/>
  <c r="S60" i="10"/>
  <c r="S58" i="10"/>
  <c r="G60" i="10" l="1"/>
  <c r="W60" i="10" s="1"/>
  <c r="W55" i="10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<sst xmlns="http://schemas.openxmlformats.org/spreadsheetml/2006/main" count="3029" uniqueCount="913">
  <si>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</si>
  <si>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</si>
  <si>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</si>
  <si>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</si>
  <si>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</si>
  <si>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</si>
  <si>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</si>
  <si>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</si>
  <si>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</si>
  <si>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</si>
  <si>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</si>
  <si>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</si>
  <si>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</si>
  <si>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</si>
  <si>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</si>
  <si>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</si>
  <si>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</si>
  <si>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</si>
  <si>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</si>
  <si>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</si>
  <si>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</si>
  <si>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</si>
  <si>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</si>
  <si>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</si>
  <si>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</si>
  <si>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</si>
  <si>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</si>
  <si>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</si>
  <si>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</si>
  <si>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</si>
  <si>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</si>
  <si>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</si>
  <si>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</si>
  <si>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</si>
  <si>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</si>
  <si>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</si>
  <si>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</si>
  <si>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</si>
  <si>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</si>
  <si>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</si>
  <si>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</si>
  <si>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</si>
  <si>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</si>
  <si>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</si>
  <si>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</si>
  <si>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</si>
  <si>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</si>
  <si>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</si>
  <si>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</si>
  <si>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</si>
  <si>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</si>
  <si>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</si>
  <si>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</si>
  <si>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</si>
  <si>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</si>
  <si>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</si>
  <si>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</si>
  <si>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</si>
  <si>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</si>
  <si>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</si>
  <si>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</si>
  <si>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</si>
  <si>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</si>
  <si>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</si>
  <si>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</si>
  <si>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</si>
  <si>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</si>
  <si>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</si>
  <si>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</si>
  <si>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</si>
  <si>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</si>
  <si>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</si>
  <si>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</si>
  <si>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</si>
  <si>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</si>
  <si>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</si>
  <si>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</si>
  <si>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</si>
  <si>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</si>
  <si>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</si>
  <si>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</si>
  <si>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</si>
  <si>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</si>
  <si>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</si>
  <si>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</si>
  <si>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</si>
  <si>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</si>
  <si>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</si>
  <si>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</si>
  <si>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</si>
  <si>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</si>
  <si>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</si>
  <si>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</si>
  <si>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</si>
  <si>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</si>
  <si>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</si>
  <si>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</si>
  <si>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</si>
  <si>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</si>
  <si>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</si>
  <si>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</si>
  <si>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</si>
  <si>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</si>
  <si>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</si>
  <si>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</si>
  <si>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</si>
  <si>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</si>
  <si>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</si>
  <si>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</si>
  <si>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</si>
  <si>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</si>
  <si>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</si>
  <si>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</si>
  <si>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</si>
  <si>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</si>
  <si>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</si>
  <si>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</si>
  <si>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</si>
  <si>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</si>
  <si>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</si>
  <si>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</si>
  <si>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</si>
  <si>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</si>
  <si>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</si>
  <si>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</si>
  <si>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</si>
  <si>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</si>
  <si>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</si>
  <si>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</si>
  <si>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</si>
  <si>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</si>
  <si>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</si>
  <si>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</si>
  <si>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</si>
  <si>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</si>
  <si>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</si>
  <si>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</si>
  <si>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</si>
  <si>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>BPV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</si>
  <si>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</si>
  <si>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</si>
  <si>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</si>
  <si>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Voldaan</t>
  </si>
  <si>
    <t>Totaal</t>
  </si>
  <si>
    <t>Voldoende</t>
  </si>
  <si>
    <t>Minimaal voldoende</t>
  </si>
  <si>
    <t>Examens</t>
  </si>
  <si>
    <t>Nederlands lezen/luisteren</t>
  </si>
  <si>
    <t>Nederlands schrijven</t>
  </si>
  <si>
    <t>Nederlands spreken</t>
  </si>
  <si>
    <t>Nederlands gesprekken voeren</t>
  </si>
  <si>
    <t>Rekenen</t>
  </si>
  <si>
    <t>Loopbaan &amp; Burgerschap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</si>
  <si>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</si>
  <si>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</si>
  <si>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</si>
  <si>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</si>
  <si>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</si>
  <si>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</si>
  <si>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</si>
  <si>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</si>
  <si>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</si>
  <si>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</si>
  <si>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</si>
  <si>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</si>
  <si>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</si>
  <si>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</si>
  <si>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</si>
  <si>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</si>
  <si>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</si>
  <si>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</si>
  <si>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</si>
  <si>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</si>
  <si>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</si>
  <si>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</si>
  <si>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</si>
  <si>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</si>
  <si>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</si>
  <si>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</si>
  <si>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</si>
  <si>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</si>
  <si>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</si>
  <si>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</si>
  <si>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</si>
  <si>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</si>
  <si>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</si>
  <si>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</si>
  <si>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</si>
  <si>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</si>
  <si>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</si>
  <si>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</si>
  <si>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</si>
  <si>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</si>
  <si>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</si>
  <si>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</si>
  <si>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</si>
  <si>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</si>
  <si>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</si>
  <si>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</si>
  <si>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</si>
  <si>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</si>
  <si>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</si>
  <si>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</si>
  <si>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</si>
  <si>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</si>
  <si>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</si>
  <si>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</si>
  <si>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</si>
  <si>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</si>
  <si>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</si>
  <si>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</si>
  <si>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</si>
  <si>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</si>
  <si>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</si>
  <si>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</si>
  <si>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</si>
  <si>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</si>
  <si>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</si>
  <si>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</si>
  <si>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</si>
  <si>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</si>
  <si>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</si>
  <si>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</si>
  <si>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</si>
  <si>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</si>
  <si>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</si>
  <si>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</si>
  <si>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</si>
  <si>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</si>
  <si>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</si>
  <si>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</si>
  <si>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</si>
  <si>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</si>
  <si>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</si>
  <si>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</si>
  <si>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</si>
  <si>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</si>
  <si>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</si>
  <si>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</si>
  <si>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</si>
  <si>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</si>
  <si>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</si>
  <si>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</si>
  <si>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</si>
  <si>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</si>
  <si>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</si>
  <si>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</si>
  <si>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</si>
  <si>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</si>
  <si>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</si>
  <si>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</si>
  <si>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</si>
  <si>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</si>
  <si>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</si>
  <si>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</si>
  <si>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</si>
  <si>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</si>
  <si>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</si>
  <si>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</si>
  <si>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</si>
  <si>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</si>
  <si>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</si>
  <si>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</si>
  <si>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</si>
  <si>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</si>
  <si>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</si>
  <si>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</si>
  <si>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</si>
  <si>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</si>
  <si>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</si>
  <si>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</si>
  <si>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</si>
  <si>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</si>
  <si>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</si>
  <si>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</si>
  <si>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</si>
  <si>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</si>
  <si>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</si>
  <si>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</si>
  <si>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</si>
  <si>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</si>
  <si>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</si>
  <si>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</si>
  <si>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</si>
  <si>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</si>
  <si>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</si>
  <si>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</si>
  <si>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</si>
  <si>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</si>
  <si>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</si>
  <si>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</si>
  <si>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</si>
  <si>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</si>
  <si>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</si>
  <si>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</si>
  <si>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</si>
  <si>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</si>
  <si>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</si>
  <si>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</si>
  <si>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</si>
  <si>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</si>
  <si>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</si>
  <si>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</si>
  <si>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</si>
  <si>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</si>
  <si>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</si>
  <si>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</si>
  <si>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</si>
  <si>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</si>
  <si>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</si>
  <si>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</si>
  <si>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</si>
  <si>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</si>
  <si>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</si>
  <si>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</si>
  <si>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</si>
  <si>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</si>
  <si>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</si>
  <si>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</si>
  <si>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</si>
  <si>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</si>
  <si>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</si>
  <si>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</si>
  <si>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</si>
  <si>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</si>
  <si>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</si>
  <si>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</si>
  <si>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</si>
  <si>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</si>
  <si>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</si>
  <si>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</si>
  <si>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</si>
  <si>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</si>
  <si>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</si>
  <si>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</si>
  <si>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</si>
  <si>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</si>
  <si>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</si>
  <si>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</si>
  <si>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</si>
  <si>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</si>
  <si>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</si>
  <si>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</si>
  <si>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</si>
  <si>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</si>
  <si>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</si>
  <si>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</si>
  <si>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</si>
  <si>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</si>
  <si>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</si>
  <si>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</si>
  <si>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</si>
  <si>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</si>
  <si>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</si>
  <si>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</si>
  <si>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</si>
  <si>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</si>
  <si>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</si>
  <si>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</si>
  <si>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</si>
  <si>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</si>
  <si>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</si>
  <si>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</si>
  <si>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</si>
  <si>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</si>
  <si>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</si>
  <si>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</si>
  <si>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</si>
  <si>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</si>
  <si>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</si>
  <si>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</si>
  <si>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</si>
  <si>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</si>
  <si>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</si>
  <si>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</si>
  <si>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</si>
  <si>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</si>
  <si>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</si>
  <si>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</si>
  <si>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</si>
  <si>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</si>
  <si>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</si>
  <si>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</si>
  <si>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</si>
  <si>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</si>
  <si>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</si>
  <si>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</si>
  <si>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</si>
  <si>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</si>
  <si>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</si>
  <si>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</si>
  <si>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</si>
  <si>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</si>
  <si>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</si>
  <si>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</si>
  <si>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</si>
  <si>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</si>
  <si>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</si>
  <si>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</si>
  <si>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</si>
  <si>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</si>
  <si>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</si>
  <si>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</si>
  <si>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</si>
  <si>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</si>
  <si>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</si>
  <si>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</si>
  <si>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</si>
  <si>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</si>
  <si>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</si>
  <si>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</si>
  <si>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</si>
  <si>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</si>
  <si>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</si>
  <si>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</si>
  <si>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</si>
  <si>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</si>
  <si>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</si>
  <si>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</si>
  <si>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</si>
  <si>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</si>
  <si>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</si>
  <si>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</si>
  <si>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</si>
  <si>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</si>
  <si>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</si>
  <si>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</si>
  <si>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</si>
  <si>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</si>
  <si>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</si>
  <si>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</si>
  <si>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</si>
  <si>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</si>
  <si>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</si>
  <si>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</si>
  <si>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</si>
  <si>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</si>
  <si>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</si>
  <si>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</si>
  <si>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</si>
  <si>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</si>
  <si>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</si>
  <si>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</si>
  <si>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</si>
  <si>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</si>
  <si>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</si>
  <si>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</si>
  <si>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</si>
  <si>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</si>
  <si>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</si>
  <si>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</si>
  <si>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</si>
  <si>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</si>
  <si>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</si>
  <si>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</si>
  <si>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</si>
  <si>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</si>
  <si>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</si>
  <si>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</si>
  <si>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</si>
  <si>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</si>
  <si>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</si>
  <si>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</si>
  <si>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</si>
  <si>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</si>
  <si>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</si>
  <si>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</si>
  <si>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</si>
  <si>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</si>
  <si>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</si>
  <si>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</si>
  <si>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</si>
  <si>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</si>
  <si>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</si>
  <si>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</si>
  <si>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</si>
  <si>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</si>
  <si>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</si>
  <si>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</si>
  <si>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</si>
  <si>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</si>
  <si>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</si>
  <si>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</si>
  <si>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</si>
  <si>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</si>
  <si>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</si>
  <si>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</si>
  <si>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</si>
  <si>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</si>
  <si>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</si>
  <si>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</si>
  <si>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</si>
  <si>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</si>
  <si>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</si>
  <si>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</si>
  <si>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</si>
  <si>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</si>
  <si>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</si>
  <si>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</si>
  <si>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</si>
  <si>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</si>
  <si>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</si>
  <si>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</si>
  <si>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</si>
  <si>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</si>
  <si>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</si>
  <si>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</si>
  <si>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</si>
  <si>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</si>
  <si>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</si>
  <si>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</si>
  <si>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</si>
  <si>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</si>
  <si>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</si>
  <si>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</si>
  <si>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</si>
  <si>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</si>
  <si>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</si>
  <si>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</si>
  <si>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</si>
  <si>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</si>
  <si>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</si>
  <si>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</si>
  <si>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</si>
  <si>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</si>
  <si>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</si>
  <si>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</si>
  <si>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</si>
  <si>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</si>
  <si>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</si>
  <si>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</si>
  <si>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</si>
  <si>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</si>
  <si>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</si>
  <si>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</si>
  <si>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</si>
  <si>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</si>
  <si>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</si>
  <si>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</si>
  <si>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</si>
  <si>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</si>
  <si>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</si>
  <si>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</si>
  <si>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</si>
  <si>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</si>
  <si>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</si>
  <si>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</si>
  <si>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</si>
  <si>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</si>
  <si>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</si>
  <si>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</si>
  <si>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</si>
  <si>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</si>
  <si>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</si>
  <si>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</si>
  <si>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</si>
  <si>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</si>
  <si>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</si>
  <si>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</si>
  <si>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</si>
  <si>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</si>
  <si>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</si>
  <si>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</si>
  <si>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</si>
  <si>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</si>
  <si>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</si>
  <si>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</si>
  <si>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</si>
  <si>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</si>
  <si>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</si>
  <si>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</si>
  <si>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</si>
  <si>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</si>
  <si>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</si>
  <si>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</si>
  <si>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</si>
  <si>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</si>
  <si>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</si>
  <si>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</si>
  <si>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</si>
  <si>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</si>
  <si>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</si>
  <si>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</si>
  <si>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</si>
  <si>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</si>
  <si>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</si>
  <si>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</si>
  <si>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</si>
  <si>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</si>
  <si>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</si>
  <si>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</si>
  <si>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</si>
  <si>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</si>
  <si>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</si>
  <si>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</si>
  <si>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</si>
  <si>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</si>
  <si>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</si>
  <si>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</si>
  <si>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</si>
  <si>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</si>
  <si>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</si>
  <si>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</si>
  <si>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</si>
  <si>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</si>
  <si>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</si>
  <si>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</si>
  <si>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</si>
  <si>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</si>
  <si>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</si>
  <si>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</si>
  <si>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</si>
  <si>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</si>
  <si>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</si>
  <si>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</si>
  <si>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</si>
  <si>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</si>
  <si>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</si>
  <si>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</si>
  <si>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</si>
  <si>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</si>
  <si>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</si>
  <si>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</si>
  <si>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</si>
  <si>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</si>
  <si>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</si>
  <si>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</si>
  <si>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</si>
  <si>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</si>
  <si>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</si>
  <si>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</si>
  <si>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</si>
  <si>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</si>
  <si>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</si>
  <si>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</si>
  <si>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</si>
  <si>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</si>
  <si>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</si>
  <si>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</si>
  <si>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</si>
  <si>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</si>
  <si>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</si>
  <si>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</si>
  <si>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</si>
  <si>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</si>
  <si>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</si>
  <si>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</si>
  <si>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</si>
  <si>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</si>
  <si>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</si>
  <si>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</si>
  <si>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</si>
  <si>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</si>
  <si>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</si>
  <si>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</si>
  <si>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</si>
  <si>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</si>
  <si>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</si>
  <si>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</si>
  <si>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</si>
  <si>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</si>
  <si>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</si>
  <si>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</si>
  <si>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</si>
  <si>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</si>
  <si>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</si>
  <si>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</si>
  <si>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</si>
  <si>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</si>
  <si>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</si>
  <si>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</si>
  <si>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</si>
  <si>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</si>
  <si>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</si>
  <si>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</si>
  <si>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</si>
  <si>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</si>
  <si>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</si>
  <si>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</si>
  <si>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</si>
  <si>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</si>
  <si>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</si>
  <si>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</si>
  <si>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</si>
  <si>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</si>
  <si>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</si>
  <si>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</si>
  <si>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</si>
  <si>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</si>
  <si>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</si>
  <si>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</si>
  <si>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</si>
  <si>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</si>
  <si>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</si>
  <si>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</si>
  <si>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</si>
  <si>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</si>
  <si>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</si>
  <si>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</si>
  <si>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</si>
  <si>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</si>
  <si>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</si>
  <si>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</si>
  <si>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</si>
  <si>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</si>
  <si>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</si>
  <si>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</si>
  <si>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</si>
  <si>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</si>
  <si>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</si>
  <si>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</si>
  <si>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</si>
  <si>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</si>
  <si>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</si>
  <si>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</si>
  <si>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</si>
  <si>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</si>
  <si>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</si>
  <si>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</si>
  <si>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</si>
  <si>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</si>
  <si>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</si>
  <si>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</si>
  <si>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</si>
  <si>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</si>
  <si>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</si>
  <si>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</si>
  <si>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</si>
  <si>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</si>
  <si>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</si>
  <si>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</si>
  <si>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</si>
  <si>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</si>
  <si>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</si>
  <si>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</si>
  <si>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</si>
  <si>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</si>
  <si>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</si>
  <si>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</si>
  <si>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</si>
  <si>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</si>
  <si>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</si>
  <si>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</si>
  <si>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</si>
  <si>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</si>
  <si>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</si>
  <si>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</si>
  <si>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</si>
  <si>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</si>
  <si>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</si>
  <si>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</si>
  <si>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</si>
  <si>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</si>
  <si>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</si>
  <si>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</si>
  <si>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</si>
  <si>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</si>
  <si>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</si>
  <si>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</si>
  <si>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</si>
  <si>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</si>
  <si>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</si>
  <si>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</si>
  <si>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</si>
  <si>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</si>
  <si>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</si>
  <si>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</si>
  <si>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</si>
  <si>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</si>
  <si>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</si>
  <si>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</si>
  <si>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</si>
  <si>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</si>
  <si>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</si>
  <si>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</si>
  <si>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</si>
  <si>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</si>
  <si>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</si>
  <si>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</si>
  <si>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</si>
  <si>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</si>
  <si>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</si>
  <si>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</si>
  <si>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</si>
  <si>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</si>
  <si>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</si>
  <si>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</si>
  <si>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</si>
  <si>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</si>
  <si>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</si>
  <si>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</si>
  <si>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</si>
  <si>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</si>
  <si>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</si>
  <si>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</si>
  <si>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</si>
  <si>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</si>
  <si>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</si>
  <si>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</si>
  <si>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</si>
  <si>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</si>
  <si>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</si>
  <si>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</si>
  <si>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</si>
  <si>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</si>
  <si>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</si>
  <si>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</si>
  <si>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</si>
  <si>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</si>
  <si>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</si>
  <si>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</si>
  <si>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</si>
  <si>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</si>
  <si>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</si>
  <si>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</si>
  <si>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</si>
  <si>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</si>
  <si>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</si>
  <si>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</si>
  <si>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</si>
  <si>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</si>
  <si>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</si>
  <si>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</si>
  <si>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</si>
  <si>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</si>
  <si>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</si>
  <si>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</si>
  <si>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</si>
  <si>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</si>
  <si>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</si>
  <si>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</si>
  <si>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</si>
  <si>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</si>
  <si>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</si>
  <si>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</si>
  <si>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</si>
  <si>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</si>
  <si>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</si>
  <si>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</si>
  <si>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</si>
  <si>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</si>
  <si>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</si>
  <si>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</si>
  <si>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</si>
  <si>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</si>
  <si>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</si>
  <si>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</si>
  <si>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</si>
  <si>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</si>
  <si>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</si>
  <si>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</si>
  <si>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</si>
  <si>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</si>
  <si>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</si>
  <si>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</si>
  <si>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</si>
  <si>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</si>
  <si>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</si>
  <si>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</si>
  <si>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</si>
  <si>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</si>
  <si>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</si>
  <si>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</si>
  <si>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</si>
  <si>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</si>
  <si>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Naam locatie:</t>
  </si>
  <si>
    <t>Uitvoering te:</t>
  </si>
  <si>
    <t>2020-2021</t>
  </si>
  <si>
    <t>BOT</t>
  </si>
  <si>
    <t>Keuzedelen</t>
  </si>
  <si>
    <t>Datum:</t>
  </si>
  <si>
    <t>Plaats:</t>
  </si>
  <si>
    <t>Namens de opleiding:</t>
  </si>
  <si>
    <t>controlegebied</t>
  </si>
  <si>
    <t>uitgelezen uit db_duur</t>
  </si>
  <si>
    <t>Logistiek niveau 3</t>
  </si>
  <si>
    <t>gcg</t>
  </si>
  <si>
    <t>Lj1</t>
  </si>
  <si>
    <t>lj2</t>
  </si>
  <si>
    <t>lj3</t>
  </si>
  <si>
    <t>l4</t>
  </si>
  <si>
    <t>tot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</si>
  <si>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</si>
  <si>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</si>
  <si>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</si>
  <si>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</si>
  <si>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</si>
  <si>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</si>
  <si>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</si>
  <si>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</si>
  <si>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</si>
  <si>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</si>
  <si>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</si>
  <si>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</si>
  <si>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</si>
  <si>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</si>
  <si>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</si>
  <si>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</si>
  <si>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</si>
  <si>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tenminste een 5. Cijfer voor rekenen telt niet mee voor behalen van het diploma.</t>
  </si>
  <si>
    <t>90 minuten</t>
  </si>
  <si>
    <t>60 minuten</t>
  </si>
  <si>
    <t>15 minuten</t>
  </si>
  <si>
    <t>1 en 2</t>
  </si>
  <si>
    <t>1. Loopbaan, 2. Burgerschap; 
2.1 De politiek-juridische dimensie, 
2.2 De economische dimensie, 
2.3 De sociaal-maatschappelijke dimensie, 
2.4 De dimensie vitaal burgerschap</t>
  </si>
  <si>
    <t>Verwijzing naar beschrijving per individueel keuzedeel</t>
  </si>
  <si>
    <t>Minimaal 3 uur</t>
  </si>
  <si>
    <t>Schiedam</t>
  </si>
  <si>
    <t>A.J. de Graaf</t>
  </si>
  <si>
    <t>BOL en BBL</t>
  </si>
  <si>
    <t>Het gemiddelde resultaat en minimaal de helft van de keuzedelen moet tenminste een 6 of een “voldoende” zijn. De omvang van het keuzedeel maakt daarbij niet uit. Een keuzedeelresultaat mag nooit lager zijn dan een 4.</t>
  </si>
  <si>
    <t>B1-K1 Zorgdragen voor het agrobusinessproduct 
P7-K1 Verzorgen aangeleverd en af te leveren product</t>
  </si>
  <si>
    <t xml:space="preserve">B1-K1-W1 Draagt zorg voor de kwaliteit van het agrobusinessproduct
B1-K1-W2 Draagt zorg voor machines, apparatuur en technische installaties
B1-K1-W3 Draagt zorg voor bedrijfsgebouwen en terreinen
B1-K1-W4 Draagt zorg voor informatie in de keten
P7-K1-W1 Draagt zorg voor ontvangst en bewaren producten 
P7-K1-W2 Draagt zorg voor het verzendklaar maken van producten 
P7-K1-W3 Bewaakt planning 
P7-K1-W4 Begeleidt medewerkers op vaktechnisch gebied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</si>
</sst>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9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164" fontId="14" fillId="4" borderId="0" xfId="1" applyNumberFormat="1" applyFont="1" applyFill="1"/>
    <xf numFmtId="0" fontId="15" fillId="0" borderId="0" xfId="0" applyFont="1"/>
    <xf numFmtId="164" fontId="15" fillId="0" borderId="0" xfId="1" applyNumberFormat="1" applyFont="1"/>
    <xf numFmtId="0" fontId="15" fillId="5" borderId="0" xfId="0" applyFont="1" applyFill="1"/>
    <xf numFmtId="0" fontId="5" fillId="6" borderId="0" xfId="0" applyFont="1" applyFill="1"/>
    <xf numFmtId="166" fontId="2" fillId="0" borderId="0" xfId="0" applyNumberFormat="1" applyFont="1"/>
    <xf numFmtId="0" fontId="16" fillId="0" borderId="0" xfId="0" applyFont="1"/>
    <xf numFmtId="164" fontId="2" fillId="0" borderId="0" xfId="1" applyNumberFormat="1" applyFont="1"/>
    <xf numFmtId="43" fontId="6" fillId="0" borderId="1" xfId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3" fontId="6" fillId="0" borderId="1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23" fillId="0" borderId="0" xfId="0" applyFont="1"/>
    <xf numFmtId="0" fontId="15" fillId="0" borderId="0" xfId="0" applyFont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6" fillId="8" borderId="14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9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9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/>
    <xf numFmtId="0" fontId="45" fillId="43" borderId="0" xfId="0" applyFont="1" applyFill="1"/>
    <xf numFmtId="0" fontId="45" fillId="43" borderId="0" xfId="0" applyFont="1" applyFill="1" applyAlignment="1">
      <alignment horizontal="center"/>
    </xf>
    <xf numFmtId="0" fontId="18" fillId="42" borderId="0" xfId="0" applyFont="1" applyFill="1" applyAlignment="1">
      <alignment horizontal="center" vertical="center"/>
    </xf>
    <xf numFmtId="0" fontId="6" fillId="42" borderId="0" xfId="0" applyFont="1" applyFill="1" applyAlignment="1">
      <alignment horizontal="center" vertical="center"/>
    </xf>
    <xf numFmtId="0" fontId="5" fillId="42" borderId="0" xfId="0" applyFont="1" applyFill="1" applyAlignment="1">
      <alignment horizontal="center" vertical="center"/>
    </xf>
    <xf numFmtId="0" fontId="6" fillId="42" borderId="0" xfId="0" quotePrefix="1" applyFont="1" applyFill="1" applyAlignment="1">
      <alignment horizontal="center" vertical="center"/>
    </xf>
    <xf numFmtId="9" fontId="5" fillId="42" borderId="0" xfId="0" applyNumberFormat="1" applyFont="1" applyFill="1" applyAlignment="1">
      <alignment horizontal="center" vertical="center"/>
    </xf>
    <xf numFmtId="0" fontId="5" fillId="42" borderId="0" xfId="0" applyFont="1" applyFill="1"/>
    <xf numFmtId="0" fontId="5" fillId="42" borderId="0" xfId="0" applyFont="1" applyFill="1" applyAlignment="1">
      <alignment vertical="center"/>
    </xf>
    <xf numFmtId="0" fontId="8" fillId="42" borderId="0" xfId="0" applyFont="1" applyFill="1" applyAlignment="1">
      <alignment horizontal="center" vertical="center"/>
    </xf>
    <xf numFmtId="0" fontId="5" fillId="42" borderId="37" xfId="0" applyFont="1" applyFill="1" applyBorder="1"/>
    <xf numFmtId="0" fontId="5" fillId="42" borderId="38" xfId="0" applyFont="1" applyFill="1" applyBorder="1"/>
    <xf numFmtId="0" fontId="2" fillId="42" borderId="39" xfId="0" applyFont="1" applyFill="1" applyBorder="1"/>
    <xf numFmtId="0" fontId="2" fillId="42" borderId="40" xfId="0" applyFont="1" applyFill="1" applyBorder="1"/>
    <xf numFmtId="0" fontId="2" fillId="42" borderId="41" xfId="0" applyFont="1" applyFill="1" applyBorder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2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1" fontId="48" fillId="41" borderId="42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1" fontId="48" fillId="0" borderId="43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2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2" xfId="0" applyNumberFormat="1" applyFont="1" applyBorder="1" applyAlignment="1">
      <alignment vertical="center" wrapText="1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0" xfId="0" applyFont="1" applyFill="1" applyAlignment="1">
      <alignment horizontal="left" vertical="center" textRotation="90"/>
    </xf>
    <xf numFmtId="0" fontId="2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2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0" borderId="0" xfId="0" applyFont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/>
    <xf numFmtId="0" fontId="5" fillId="42" borderId="35" xfId="0" applyFont="1" applyFill="1" applyBorder="1"/>
    <xf numFmtId="0" fontId="5" fillId="42" borderId="35" xfId="0" applyFont="1" applyFill="1" applyBorder="1" applyAlignment="1">
      <alignment horizontal="center"/>
    </xf>
    <xf numFmtId="0" fontId="5" fillId="42" borderId="36" xfId="0" applyFont="1" applyFill="1" applyBorder="1"/>
    <xf numFmtId="0" fontId="5" fillId="42" borderId="0" xfId="0" applyFont="1" applyFill="1" applyAlignment="1">
      <alignment horizontal="right"/>
    </xf>
    <xf numFmtId="0" fontId="5" fillId="42" borderId="7" xfId="0" applyFont="1" applyFill="1" applyBorder="1"/>
    <xf numFmtId="0" fontId="5" fillId="42" borderId="12" xfId="0" applyFont="1" applyFill="1" applyBorder="1" applyAlignment="1">
      <alignment horizontal="center"/>
    </xf>
    <xf numFmtId="0" fontId="5" fillId="42" borderId="4" xfId="0" applyFont="1" applyFill="1" applyBorder="1"/>
    <xf numFmtId="0" fontId="5" fillId="42" borderId="4" xfId="0" applyFont="1" applyFill="1" applyBorder="1" applyAlignment="1">
      <alignment horizontal="center"/>
    </xf>
    <xf numFmtId="0" fontId="5" fillId="42" borderId="0" xfId="0" applyFont="1" applyFill="1" applyAlignment="1">
      <alignment horizontal="center"/>
    </xf>
    <xf numFmtId="0" fontId="6" fillId="42" borderId="0" xfId="0" applyFont="1" applyFill="1" applyAlignment="1">
      <alignment horizontal="center"/>
    </xf>
    <xf numFmtId="0" fontId="6" fillId="42" borderId="7" xfId="0" applyFont="1" applyFill="1" applyBorder="1" applyAlignment="1">
      <alignment horizontal="center"/>
    </xf>
    <xf numFmtId="0" fontId="5" fillId="47" borderId="0" xfId="0" applyFont="1" applyFill="1"/>
    <xf numFmtId="0" fontId="5" fillId="47" borderId="0" xfId="0" applyFont="1" applyFill="1" applyAlignment="1">
      <alignment horizontal="center"/>
    </xf>
    <xf numFmtId="0" fontId="46" fillId="47" borderId="0" xfId="0" applyFont="1" applyFill="1"/>
    <xf numFmtId="0" fontId="50" fillId="47" borderId="0" xfId="0" applyFont="1" applyFill="1"/>
    <xf numFmtId="0" fontId="51" fillId="47" borderId="0" xfId="0" applyFont="1" applyFill="1"/>
    <xf numFmtId="0" fontId="8" fillId="47" borderId="0" xfId="0" applyFont="1" applyFill="1"/>
    <xf numFmtId="0" fontId="46" fillId="47" borderId="0" xfId="0" applyFont="1" applyFill="1" applyAlignment="1">
      <alignment horizontal="center" vertical="center"/>
    </xf>
    <xf numFmtId="0" fontId="6" fillId="47" borderId="0" xfId="0" applyFont="1" applyFill="1"/>
    <xf numFmtId="0" fontId="6" fillId="47" borderId="10" xfId="0" quotePrefix="1" applyFont="1" applyFill="1" applyBorder="1" applyAlignment="1">
      <alignment vertical="center"/>
    </xf>
    <xf numFmtId="0" fontId="6" fillId="47" borderId="0" xfId="0" quotePrefix="1" applyFont="1" applyFill="1" applyAlignment="1">
      <alignment vertical="center"/>
    </xf>
    <xf numFmtId="3" fontId="6" fillId="47" borderId="1" xfId="0" applyNumberFormat="1" applyFont="1" applyFill="1" applyBorder="1" applyAlignment="1">
      <alignment horizontal="center" vertical="center"/>
    </xf>
    <xf numFmtId="167" fontId="6" fillId="47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48" borderId="0" xfId="0" applyFont="1" applyFill="1" applyAlignment="1">
      <alignment horizontal="center"/>
    </xf>
    <xf numFmtId="0" fontId="5" fillId="48" borderId="0" xfId="0" applyFont="1" applyFill="1"/>
    <xf numFmtId="0" fontId="5" fillId="44" borderId="0" xfId="0" applyFont="1" applyFill="1" applyAlignment="1">
      <alignment horizontal="center"/>
    </xf>
    <xf numFmtId="0" fontId="5" fillId="44" borderId="0" xfId="0" applyFont="1" applyFill="1"/>
    <xf numFmtId="0" fontId="2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9" fillId="8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49" fillId="0" borderId="6" xfId="0" applyFont="1" applyBorder="1" applyAlignment="1" applyProtection="1">
      <alignment vertical="center"/>
      <protection locked="0"/>
    </xf>
    <xf numFmtId="3" fontId="6" fillId="46" borderId="44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>
      <alignment horizontal="center" vertical="center"/>
    </xf>
    <xf numFmtId="169" fontId="6" fillId="47" borderId="1" xfId="0" applyNumberFormat="1" applyFont="1" applyFill="1" applyBorder="1" applyAlignment="1">
      <alignment horizontal="center" vertical="center"/>
    </xf>
    <xf numFmtId="0" fontId="5" fillId="42" borderId="12" xfId="0" applyFont="1" applyFill="1" applyBorder="1"/>
    <xf numFmtId="0" fontId="5" fillId="2" borderId="12" xfId="0" applyFont="1" applyFill="1" applyBorder="1"/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26" fillId="4" borderId="45" xfId="0" applyFont="1" applyFill="1" applyBorder="1" applyAlignment="1">
      <alignment horizontal="center" vertical="center" textRotation="90"/>
    </xf>
    <xf numFmtId="0" fontId="27" fillId="0" borderId="45" xfId="0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5" fillId="40" borderId="46" xfId="0" applyFont="1" applyFill="1" applyBorder="1" applyAlignment="1">
      <alignment vertical="center"/>
    </xf>
    <xf numFmtId="0" fontId="25" fillId="40" borderId="47" xfId="0" applyFont="1" applyFill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1" fontId="48" fillId="0" borderId="49" xfId="0" applyNumberFormat="1" applyFont="1" applyBorder="1" applyAlignment="1">
      <alignment vertical="center" wrapText="1"/>
    </xf>
    <xf numFmtId="0" fontId="46" fillId="47" borderId="50" xfId="0" applyFont="1" applyFill="1" applyBorder="1"/>
    <xf numFmtId="0" fontId="46" fillId="47" borderId="51" xfId="0" applyFont="1" applyFill="1" applyBorder="1" applyAlignment="1">
      <alignment horizontal="center" vertical="center"/>
    </xf>
    <xf numFmtId="0" fontId="46" fillId="47" borderId="49" xfId="0" applyFont="1" applyFill="1" applyBorder="1" applyAlignment="1">
      <alignment horizontal="center" vertical="center"/>
    </xf>
    <xf numFmtId="3" fontId="6" fillId="46" borderId="50" xfId="0" applyNumberFormat="1" applyFont="1" applyFill="1" applyBorder="1" applyAlignment="1" applyProtection="1">
      <alignment horizontal="center" vertical="center"/>
      <protection locked="0"/>
    </xf>
    <xf numFmtId="3" fontId="6" fillId="7" borderId="50" xfId="0" applyNumberFormat="1" applyFont="1" applyFill="1" applyBorder="1" applyAlignment="1">
      <alignment horizontal="center" vertical="center"/>
    </xf>
    <xf numFmtId="0" fontId="9" fillId="0" borderId="53" xfId="0" applyFont="1" applyBorder="1" applyAlignment="1" applyProtection="1">
      <alignment vertical="center" wrapText="1"/>
      <protection locked="0"/>
    </xf>
    <xf numFmtId="0" fontId="9" fillId="0" borderId="5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14" fontId="19" fillId="0" borderId="1" xfId="0" applyNumberFormat="1" applyFont="1" applyBorder="1" applyAlignment="1" applyProtection="1">
      <alignment horizontal="left"/>
      <protection locked="0"/>
    </xf>
    <xf numFmtId="0" fontId="6" fillId="42" borderId="15" xfId="0" applyFont="1" applyFill="1" applyBorder="1" applyAlignment="1">
      <alignment horizontal="center" vertical="center" wrapText="1"/>
    </xf>
    <xf numFmtId="0" fontId="6" fillId="42" borderId="16" xfId="0" applyFont="1" applyFill="1" applyBorder="1" applyAlignment="1">
      <alignment horizontal="center" vertical="center" wrapText="1"/>
    </xf>
    <xf numFmtId="0" fontId="6" fillId="42" borderId="17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2" borderId="15" xfId="0" applyFont="1" applyFill="1" applyBorder="1" applyAlignment="1">
      <alignment horizontal="center" vertical="center"/>
    </xf>
    <xf numFmtId="0" fontId="6" fillId="42" borderId="16" xfId="0" applyFont="1" applyFill="1" applyBorder="1" applyAlignment="1">
      <alignment horizontal="center" vertical="center"/>
    </xf>
    <xf numFmtId="0" fontId="6" fillId="42" borderId="17" xfId="0" applyFont="1" applyFill="1" applyBorder="1" applyAlignment="1">
      <alignment horizontal="center" vertical="center"/>
    </xf>
    <xf numFmtId="3" fontId="6" fillId="42" borderId="10" xfId="0" applyNumberFormat="1" applyFont="1" applyFill="1" applyBorder="1" applyAlignment="1">
      <alignment horizontal="center" vertical="center"/>
    </xf>
    <xf numFmtId="3" fontId="6" fillId="42" borderId="12" xfId="0" applyNumberFormat="1" applyFont="1" applyFill="1" applyBorder="1" applyAlignment="1">
      <alignment horizontal="center" vertical="center"/>
    </xf>
    <xf numFmtId="3" fontId="6" fillId="42" borderId="1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8" borderId="1" xfId="0" applyFont="1" applyFill="1" applyBorder="1" applyAlignment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/>
    <xf numFmtId="0" fontId="6" fillId="8" borderId="7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21" fillId="2" borderId="0" xfId="0" applyFont="1" applyFill="1" applyAlignment="1">
      <alignment vertical="center" wrapText="1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hd%203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36" bestFit="1" customWidth="1"/>
    <col min="2" max="2" width="6.7109375" style="1" bestFit="1" customWidth="1"/>
    <col min="3" max="3" width="69.28515625" style="1" bestFit="1" customWidth="1"/>
    <col min="4" max="4" width="6.7109375" style="35" bestFit="1" customWidth="1"/>
    <col min="5" max="5" width="40.85546875" style="36" bestFit="1" customWidth="1"/>
    <col min="6" max="6" width="12.5703125" style="36" customWidth="1"/>
    <col min="7" max="7" width="108.85546875" style="36" customWidth="1"/>
    <col min="8" max="8" width="18.5703125" style="1" customWidth="1"/>
    <col min="9" max="9" width="7.7109375" style="1" customWidth="1"/>
    <col min="10" max="10" width="6.42578125" style="1" bestFit="1" customWidth="1"/>
    <col min="11" max="11" width="6.28515625" style="37" bestFit="1" customWidth="1"/>
    <col min="12" max="16384" width="9.140625" style="1"/>
  </cols>
  <sheetData>
    <row r="1" spans="1:13" s="31" customFormat="1" ht="42.75" customHeight="1" x14ac:dyDescent="0.2">
      <c r="A1" s="28" t="s">
        <v>0</v>
      </c>
      <c r="B1" s="27" t="s">
        <v>1</v>
      </c>
      <c r="C1" s="28" t="s">
        <v>2</v>
      </c>
      <c r="D1" s="27" t="s">
        <v>1</v>
      </c>
      <c r="E1" s="28" t="s">
        <v>3</v>
      </c>
      <c r="F1" s="28" t="s">
        <v>4</v>
      </c>
      <c r="G1" s="28" t="s">
        <v>5</v>
      </c>
      <c r="H1" s="29" t="s">
        <v>6</v>
      </c>
      <c r="I1" s="29" t="s">
        <v>7</v>
      </c>
      <c r="J1" s="29" t="s">
        <v>8</v>
      </c>
      <c r="K1" s="30" t="s">
        <v>9</v>
      </c>
      <c r="L1" s="31" t="s">
        <v>10</v>
      </c>
      <c r="M1" s="31" t="s">
        <v>11</v>
      </c>
    </row>
    <row r="2" spans="1:13" s="31" customFormat="1" x14ac:dyDescent="0.2">
      <c r="A2" s="31" t="str">
        <f t="shared" ref="A2:A73" si="0">CONCATENATE(B2," ","(",D2,")")</f>
        <v>97120 (22203)</v>
      </c>
      <c r="B2" s="1">
        <v>97120</v>
      </c>
      <c r="C2" s="1" t="s">
        <v>12</v>
      </c>
      <c r="D2" s="1">
        <v>22203</v>
      </c>
      <c r="E2" s="1" t="s">
        <v>13</v>
      </c>
      <c r="F2" s="31" t="str">
        <f>CONCATENATE(D2," ","(",B2,")")</f>
        <v>22203 (97120)</v>
      </c>
      <c r="G2" s="31" t="str">
        <f>CONCATENATE(E2," ","(",C2,")")</f>
        <v>Biologisch-dynamisch bedrijf (Biologisch-dynamisch bedrijf(Medewerker biologisch-dynamisch bedrijf))</v>
      </c>
      <c r="H2" s="31" t="s">
        <v>14</v>
      </c>
      <c r="I2" s="31" t="s">
        <v>15</v>
      </c>
      <c r="J2" s="31">
        <v>2</v>
      </c>
      <c r="K2" s="32">
        <v>3200</v>
      </c>
      <c r="M2" s="31">
        <f>COUNTIF($A$2:$A$2000,A2)</f>
        <v>1</v>
      </c>
    </row>
    <row r="3" spans="1:13" s="31" customFormat="1" x14ac:dyDescent="0.2">
      <c r="A3" s="31" t="str">
        <f t="shared" si="0"/>
        <v>97130 (22203)</v>
      </c>
      <c r="B3" s="1">
        <v>97130</v>
      </c>
      <c r="C3" s="1" t="s">
        <v>16</v>
      </c>
      <c r="D3" s="1">
        <v>22203</v>
      </c>
      <c r="E3" s="1" t="s">
        <v>13</v>
      </c>
      <c r="F3" s="31" t="str">
        <f t="shared" ref="F3:F74" si="1">CONCATENATE(D3," ","(",B3,")")</f>
        <v>22203 (97130)</v>
      </c>
      <c r="G3" s="31" t="str">
        <f t="shared" ref="G3:G74" si="2">CONCATENATE(E3," ","(",C3,")")</f>
        <v>Biologisch-dynamisch bedrijf (Biologisch-dynamisch bedrijf (Vakbekwaam medewerker biologisch-dynamisch bedrijf))</v>
      </c>
      <c r="H3" s="31" t="s">
        <v>17</v>
      </c>
      <c r="I3" s="31" t="s">
        <v>15</v>
      </c>
      <c r="J3" s="31">
        <v>3</v>
      </c>
      <c r="K3" s="32">
        <v>4800</v>
      </c>
      <c r="M3" s="31">
        <f t="shared" ref="M3:M66" si="3">COUNTIF($A$2:$A$2000,A3)</f>
        <v>1</v>
      </c>
    </row>
    <row r="4" spans="1:13" s="31" customFormat="1" x14ac:dyDescent="0.2">
      <c r="A4" s="31" t="str">
        <f t="shared" si="0"/>
        <v>97640 (22203)</v>
      </c>
      <c r="B4" s="1">
        <v>97640</v>
      </c>
      <c r="C4" s="1" t="s">
        <v>18</v>
      </c>
      <c r="D4" s="1">
        <v>22203</v>
      </c>
      <c r="E4" s="1" t="s">
        <v>13</v>
      </c>
      <c r="F4" s="31" t="str">
        <f t="shared" si="1"/>
        <v>22203 (97640)</v>
      </c>
      <c r="G4" s="31" t="str">
        <f t="shared" si="2"/>
        <v>Biologisch-dynamisch bedrijf (Biologisch-dynamisch bedrijf (Manager biologisch-dynamisch bedrijf))</v>
      </c>
      <c r="H4" s="31" t="s">
        <v>19</v>
      </c>
      <c r="I4" s="31" t="s">
        <v>15</v>
      </c>
      <c r="J4" s="31">
        <v>4</v>
      </c>
      <c r="K4" s="32">
        <v>6400</v>
      </c>
      <c r="M4" s="31">
        <f t="shared" si="3"/>
        <v>1</v>
      </c>
    </row>
    <row r="5" spans="1:13" s="31" customFormat="1" x14ac:dyDescent="0.2">
      <c r="A5" s="31" t="str">
        <f t="shared" si="0"/>
        <v>97681 (22204)</v>
      </c>
      <c r="B5" s="1">
        <v>97681</v>
      </c>
      <c r="C5" s="1" t="s">
        <v>20</v>
      </c>
      <c r="D5" s="1">
        <v>22204</v>
      </c>
      <c r="E5" s="1" t="s">
        <v>21</v>
      </c>
      <c r="F5" s="31" t="str">
        <f t="shared" si="1"/>
        <v>22204 (97681)</v>
      </c>
      <c r="G5" s="31" t="str">
        <f t="shared" si="2"/>
        <v>teelt 4 (Teelt 4 (Manager teelt))</v>
      </c>
      <c r="H5" s="31" t="s">
        <v>19</v>
      </c>
      <c r="I5" s="31" t="s">
        <v>15</v>
      </c>
      <c r="J5" s="31">
        <v>4</v>
      </c>
      <c r="K5" s="32">
        <v>6400</v>
      </c>
      <c r="M5" s="31">
        <f t="shared" si="3"/>
        <v>1</v>
      </c>
    </row>
    <row r="6" spans="1:13" s="31" customFormat="1" x14ac:dyDescent="0.2">
      <c r="A6" s="31" t="str">
        <f t="shared" si="0"/>
        <v>97682 (22204)</v>
      </c>
      <c r="B6" s="1">
        <v>97682</v>
      </c>
      <c r="C6" s="1" t="s">
        <v>22</v>
      </c>
      <c r="D6" s="1">
        <v>22204</v>
      </c>
      <c r="E6" s="1" t="s">
        <v>21</v>
      </c>
      <c r="F6" s="31" t="str">
        <f t="shared" si="1"/>
        <v>22204 (97682)</v>
      </c>
      <c r="G6" s="31" t="str">
        <f t="shared" si="2"/>
        <v>teelt 4 (Teelt 4 (Specialist teelt en techniek))</v>
      </c>
      <c r="H6" s="31" t="s">
        <v>19</v>
      </c>
      <c r="I6" s="31" t="s">
        <v>15</v>
      </c>
      <c r="J6" s="31">
        <v>4</v>
      </c>
      <c r="K6" s="32">
        <v>6400</v>
      </c>
      <c r="M6" s="31">
        <f t="shared" si="3"/>
        <v>1</v>
      </c>
    </row>
    <row r="7" spans="1:13" s="31" customFormat="1" x14ac:dyDescent="0.2">
      <c r="A7" s="31" t="str">
        <f t="shared" si="0"/>
        <v>97683 (22204)</v>
      </c>
      <c r="B7" s="1">
        <v>97683</v>
      </c>
      <c r="C7" s="1" t="s">
        <v>23</v>
      </c>
      <c r="D7" s="1">
        <v>22204</v>
      </c>
      <c r="E7" s="1" t="s">
        <v>21</v>
      </c>
      <c r="F7" s="31" t="str">
        <f t="shared" si="1"/>
        <v>22204 (97683)</v>
      </c>
      <c r="G7" s="31" t="str">
        <f t="shared" si="2"/>
        <v>teelt 4 (Teelt 4 (Teamleider teelt en arbeid))</v>
      </c>
      <c r="H7" s="31" t="s">
        <v>19</v>
      </c>
      <c r="I7" s="31" t="s">
        <v>15</v>
      </c>
      <c r="J7" s="31">
        <v>4</v>
      </c>
      <c r="K7" s="32">
        <v>6400</v>
      </c>
      <c r="M7" s="31">
        <f t="shared" si="3"/>
        <v>1</v>
      </c>
    </row>
    <row r="8" spans="1:13" s="31" customFormat="1" x14ac:dyDescent="0.2">
      <c r="A8" s="31" t="str">
        <f t="shared" si="0"/>
        <v>97520 (22205)</v>
      </c>
      <c r="B8" s="1">
        <v>97520</v>
      </c>
      <c r="C8" s="1" t="s">
        <v>24</v>
      </c>
      <c r="D8" s="1">
        <v>22205</v>
      </c>
      <c r="E8" s="1" t="s">
        <v>25</v>
      </c>
      <c r="F8" s="31" t="str">
        <f t="shared" si="1"/>
        <v>22205 (97520)</v>
      </c>
      <c r="G8" s="31" t="str">
        <f t="shared" si="2"/>
        <v>Kwaliteitsmanagement voeding (Kwaliteitscoordinator)</v>
      </c>
      <c r="H8" s="31" t="s">
        <v>19</v>
      </c>
      <c r="I8" s="31" t="s">
        <v>15</v>
      </c>
      <c r="J8" s="31">
        <v>4</v>
      </c>
      <c r="K8" s="32">
        <v>6400</v>
      </c>
      <c r="M8" s="31">
        <f t="shared" si="3"/>
        <v>1</v>
      </c>
    </row>
    <row r="9" spans="1:13" s="31" customFormat="1" x14ac:dyDescent="0.2">
      <c r="A9" s="31" t="str">
        <f t="shared" si="0"/>
        <v>97541 (22206)</v>
      </c>
      <c r="B9" s="1">
        <v>97541</v>
      </c>
      <c r="C9" s="1" t="s">
        <v>26</v>
      </c>
      <c r="D9" s="1">
        <v>22206</v>
      </c>
      <c r="E9" s="1" t="s">
        <v>27</v>
      </c>
      <c r="F9" s="31" t="str">
        <f t="shared" si="1"/>
        <v>22206 (97541)</v>
      </c>
      <c r="G9" s="31" t="str">
        <f t="shared" si="2"/>
        <v>Voedingsmanagement (Voedingsmanagement (Voedingsspecialist))</v>
      </c>
      <c r="H9" s="31" t="s">
        <v>19</v>
      </c>
      <c r="I9" s="31" t="s">
        <v>15</v>
      </c>
      <c r="J9" s="31">
        <v>4</v>
      </c>
      <c r="K9" s="32">
        <v>6400</v>
      </c>
      <c r="M9" s="31">
        <f t="shared" si="3"/>
        <v>1</v>
      </c>
    </row>
    <row r="10" spans="1:13" s="31" customFormat="1" x14ac:dyDescent="0.2">
      <c r="A10" s="31" t="str">
        <f t="shared" si="0"/>
        <v>97542 (22206)</v>
      </c>
      <c r="B10" s="1">
        <v>97542</v>
      </c>
      <c r="C10" s="1" t="s">
        <v>28</v>
      </c>
      <c r="D10" s="1">
        <v>22206</v>
      </c>
      <c r="E10" s="1" t="s">
        <v>27</v>
      </c>
      <c r="F10" s="31" t="str">
        <f t="shared" si="1"/>
        <v>22206 (97542)</v>
      </c>
      <c r="G10" s="31" t="str">
        <f t="shared" si="2"/>
        <v>Voedingsmanagement (Voedingsmanagement (Manager voeding))</v>
      </c>
      <c r="H10" s="31" t="s">
        <v>19</v>
      </c>
      <c r="I10" s="31" t="s">
        <v>15</v>
      </c>
      <c r="J10" s="31">
        <v>4</v>
      </c>
      <c r="K10" s="32">
        <v>6400</v>
      </c>
      <c r="M10" s="31">
        <f t="shared" si="3"/>
        <v>1</v>
      </c>
    </row>
    <row r="11" spans="1:13" s="31" customFormat="1" x14ac:dyDescent="0.2">
      <c r="A11" s="31" t="str">
        <f t="shared" si="0"/>
        <v>97660 (22208)</v>
      </c>
      <c r="B11" s="1">
        <v>97660</v>
      </c>
      <c r="C11" s="1" t="s">
        <v>29</v>
      </c>
      <c r="D11" s="1">
        <v>22208</v>
      </c>
      <c r="E11" s="1" t="s">
        <v>30</v>
      </c>
      <c r="F11" s="31" t="str">
        <f t="shared" si="1"/>
        <v>22208 (97660)</v>
      </c>
      <c r="G11" s="31" t="str">
        <f t="shared" si="2"/>
        <v>Teelt 2/3 (Teelt 2/3 (Medewerker teelt))</v>
      </c>
      <c r="H11" s="31" t="s">
        <v>14</v>
      </c>
      <c r="I11" s="31" t="s">
        <v>15</v>
      </c>
      <c r="J11" s="31">
        <v>2</v>
      </c>
      <c r="K11" s="32">
        <v>3200</v>
      </c>
      <c r="M11" s="31">
        <f t="shared" si="3"/>
        <v>1</v>
      </c>
    </row>
    <row r="12" spans="1:13" s="31" customFormat="1" x14ac:dyDescent="0.2">
      <c r="A12" s="31" t="str">
        <f t="shared" si="0"/>
        <v>97670 (22208)</v>
      </c>
      <c r="B12" s="1">
        <v>97670</v>
      </c>
      <c r="C12" s="1" t="s">
        <v>31</v>
      </c>
      <c r="D12" s="1">
        <v>22208</v>
      </c>
      <c r="E12" s="1" t="s">
        <v>30</v>
      </c>
      <c r="F12" s="31" t="str">
        <f t="shared" si="1"/>
        <v>22208 (97670)</v>
      </c>
      <c r="G12" s="31" t="str">
        <f t="shared" si="2"/>
        <v>Teelt 2/3 (Teelt 2/3 (Vakbekwaam medewerker teelt))</v>
      </c>
      <c r="H12" s="31" t="s">
        <v>17</v>
      </c>
      <c r="I12" s="31" t="s">
        <v>15</v>
      </c>
      <c r="J12" s="31">
        <v>3</v>
      </c>
      <c r="K12" s="32">
        <v>4800</v>
      </c>
      <c r="M12" s="31">
        <f t="shared" si="3"/>
        <v>1</v>
      </c>
    </row>
    <row r="13" spans="1:13" s="31" customFormat="1" x14ac:dyDescent="0.2">
      <c r="A13" s="31" t="str">
        <f t="shared" si="0"/>
        <v>97740 (22210)</v>
      </c>
      <c r="B13" s="1">
        <v>97740</v>
      </c>
      <c r="C13" s="1" t="s">
        <v>32</v>
      </c>
      <c r="D13" s="1">
        <v>22210</v>
      </c>
      <c r="E13" s="1" t="s">
        <v>33</v>
      </c>
      <c r="F13" s="31" t="str">
        <f t="shared" si="1"/>
        <v>22210 (97740)</v>
      </c>
      <c r="G13" s="31" t="str">
        <f t="shared" si="2"/>
        <v>Logistiek vakman (Logistiek vakman (Medewerker vershandel, logistiek en transport))</v>
      </c>
      <c r="H13" s="31" t="s">
        <v>14</v>
      </c>
      <c r="I13" s="31" t="s">
        <v>15</v>
      </c>
      <c r="J13" s="31">
        <v>2</v>
      </c>
      <c r="K13" s="32">
        <v>3200</v>
      </c>
      <c r="M13" s="31">
        <f t="shared" si="3"/>
        <v>1</v>
      </c>
    </row>
    <row r="14" spans="1:13" s="31" customFormat="1" x14ac:dyDescent="0.2">
      <c r="A14" s="31" t="str">
        <f t="shared" si="0"/>
        <v>97750 (22210)</v>
      </c>
      <c r="B14" s="1">
        <v>97750</v>
      </c>
      <c r="C14" s="1" t="s">
        <v>34</v>
      </c>
      <c r="D14" s="1">
        <v>22210</v>
      </c>
      <c r="E14" s="1" t="s">
        <v>33</v>
      </c>
      <c r="F14" s="31" t="str">
        <f t="shared" si="1"/>
        <v>22210 (97750)</v>
      </c>
      <c r="G14" s="31" t="str">
        <f t="shared" si="2"/>
        <v>Logistiek vakman (Logistiek vakman (Vakbekwaam medewerker vershandel, logistiek en transport))</v>
      </c>
      <c r="H14" s="31" t="s">
        <v>17</v>
      </c>
      <c r="I14" s="31" t="s">
        <v>15</v>
      </c>
      <c r="J14" s="31">
        <v>3</v>
      </c>
      <c r="K14" s="32">
        <v>4800</v>
      </c>
      <c r="M14" s="31">
        <f t="shared" si="3"/>
        <v>1</v>
      </c>
    </row>
    <row r="15" spans="1:13" s="31" customFormat="1" x14ac:dyDescent="0.2">
      <c r="A15" s="31" t="str">
        <f t="shared" si="0"/>
        <v>97761 (22210)</v>
      </c>
      <c r="B15" s="1">
        <v>97761</v>
      </c>
      <c r="C15" s="1" t="s">
        <v>35</v>
      </c>
      <c r="D15" s="1">
        <v>22210</v>
      </c>
      <c r="E15" s="1" t="s">
        <v>33</v>
      </c>
      <c r="F15" s="31" t="str">
        <f t="shared" si="1"/>
        <v>22210 (97761)</v>
      </c>
      <c r="G15" s="31" t="str">
        <f t="shared" si="2"/>
        <v>Logistiek vakman (Logistiek vakman (Manager vershandel, logistiek en transport))</v>
      </c>
      <c r="H15" s="31" t="s">
        <v>19</v>
      </c>
      <c r="I15" s="31" t="s">
        <v>15</v>
      </c>
      <c r="J15" s="31">
        <v>4</v>
      </c>
      <c r="K15" s="32">
        <v>6400</v>
      </c>
      <c r="M15" s="31">
        <f t="shared" si="3"/>
        <v>1</v>
      </c>
    </row>
    <row r="16" spans="1:13" s="31" customFormat="1" x14ac:dyDescent="0.2">
      <c r="A16" s="31" t="str">
        <f t="shared" si="0"/>
        <v>97690 (22211)</v>
      </c>
      <c r="B16" s="1">
        <v>97690</v>
      </c>
      <c r="C16" s="1" t="s">
        <v>36</v>
      </c>
      <c r="D16" s="1">
        <v>22211</v>
      </c>
      <c r="E16" s="1" t="s">
        <v>37</v>
      </c>
      <c r="F16" s="31" t="str">
        <f t="shared" si="1"/>
        <v>22211 (97690)</v>
      </c>
      <c r="G16" s="31" t="str">
        <f t="shared" si="2"/>
        <v>In- en verkoop vershandel (In- en verkoop vershandel (in- en verkoper vershandel))</v>
      </c>
      <c r="H16" s="31" t="s">
        <v>19</v>
      </c>
      <c r="I16" s="31" t="s">
        <v>15</v>
      </c>
      <c r="J16" s="31">
        <v>4</v>
      </c>
      <c r="K16" s="32">
        <v>6400</v>
      </c>
      <c r="M16" s="31">
        <f t="shared" si="3"/>
        <v>1</v>
      </c>
    </row>
    <row r="17" spans="1:13" s="31" customFormat="1" x14ac:dyDescent="0.2">
      <c r="A17" s="31" t="str">
        <f t="shared" si="0"/>
        <v>97531 (22219)</v>
      </c>
      <c r="B17" s="1">
        <v>97531</v>
      </c>
      <c r="C17" s="1" t="s">
        <v>38</v>
      </c>
      <c r="D17" s="1">
        <v>22219</v>
      </c>
      <c r="E17" s="1" t="s">
        <v>39</v>
      </c>
      <c r="F17" s="31" t="str">
        <f t="shared" si="1"/>
        <v>22219 (97531)</v>
      </c>
      <c r="G17" s="31" t="str">
        <f t="shared" si="2"/>
        <v>Natuur en groene ruimte 2 (Natuur en groene ruimte 2 (Medewerker buitenruimte))</v>
      </c>
      <c r="H17" s="31" t="s">
        <v>14</v>
      </c>
      <c r="I17" s="31" t="s">
        <v>15</v>
      </c>
      <c r="J17" s="31">
        <v>2</v>
      </c>
      <c r="K17" s="32">
        <v>3200</v>
      </c>
      <c r="M17" s="31">
        <f t="shared" si="3"/>
        <v>1</v>
      </c>
    </row>
    <row r="18" spans="1:13" s="31" customFormat="1" x14ac:dyDescent="0.2">
      <c r="A18" s="31" t="str">
        <f t="shared" si="0"/>
        <v>97532 (22219)</v>
      </c>
      <c r="B18" s="1">
        <v>97532</v>
      </c>
      <c r="C18" s="1" t="s">
        <v>40</v>
      </c>
      <c r="D18" s="1">
        <v>22219</v>
      </c>
      <c r="E18" s="1" t="s">
        <v>39</v>
      </c>
      <c r="F18" s="31" t="str">
        <f t="shared" si="1"/>
        <v>22219 (97532)</v>
      </c>
      <c r="G18" s="31" t="str">
        <f t="shared" si="2"/>
        <v>Natuur en groene ruimte 2 (Natuur en groene ruimte 2 (Medewerker recreatiebedrijf))</v>
      </c>
      <c r="H18" s="31" t="s">
        <v>14</v>
      </c>
      <c r="I18" s="31" t="s">
        <v>15</v>
      </c>
      <c r="J18" s="31">
        <v>2</v>
      </c>
      <c r="K18" s="32">
        <v>3200</v>
      </c>
      <c r="M18" s="31">
        <f t="shared" si="3"/>
        <v>1</v>
      </c>
    </row>
    <row r="19" spans="1:13" s="31" customFormat="1" x14ac:dyDescent="0.2">
      <c r="A19" s="31" t="str">
        <f t="shared" si="0"/>
        <v>97252 (22220)</v>
      </c>
      <c r="B19" s="1">
        <v>97252</v>
      </c>
      <c r="C19" s="1" t="s">
        <v>41</v>
      </c>
      <c r="D19" s="1">
        <v>22220</v>
      </c>
      <c r="E19" s="1" t="s">
        <v>42</v>
      </c>
      <c r="F19" s="31" t="str">
        <f t="shared" si="1"/>
        <v>22220 (97252)</v>
      </c>
      <c r="G19" s="31" t="str">
        <f t="shared" si="2"/>
        <v>Natuur en groene ruimte 3 (Natuur en groene ruimte 3 (Vakbekwaam medewerker groenvoorziening))</v>
      </c>
      <c r="H19" s="31" t="s">
        <v>17</v>
      </c>
      <c r="I19" s="31" t="s">
        <v>15</v>
      </c>
      <c r="J19" s="31">
        <v>3</v>
      </c>
      <c r="K19" s="32">
        <v>4800</v>
      </c>
      <c r="M19" s="31">
        <f t="shared" si="3"/>
        <v>1</v>
      </c>
    </row>
    <row r="20" spans="1:13" s="31" customFormat="1" x14ac:dyDescent="0.2">
      <c r="A20" s="31" t="str">
        <f t="shared" si="0"/>
        <v>97253 (22220)</v>
      </c>
      <c r="B20" s="1">
        <v>97253</v>
      </c>
      <c r="C20" s="1" t="s">
        <v>43</v>
      </c>
      <c r="D20" s="1">
        <v>22220</v>
      </c>
      <c r="E20" s="1" t="s">
        <v>42</v>
      </c>
      <c r="F20" s="31" t="str">
        <f t="shared" si="1"/>
        <v>22220 (97253)</v>
      </c>
      <c r="G20" s="31" t="str">
        <f t="shared" si="2"/>
        <v>Natuur en groene ruimte 3 (natuur en groene ruimte 3 (Vakbekwaam hovenier))</v>
      </c>
      <c r="H20" s="31" t="s">
        <v>17</v>
      </c>
      <c r="I20" s="31" t="s">
        <v>15</v>
      </c>
      <c r="J20" s="31">
        <v>3</v>
      </c>
      <c r="K20" s="32">
        <v>4800</v>
      </c>
      <c r="M20" s="31">
        <f t="shared" si="3"/>
        <v>1</v>
      </c>
    </row>
    <row r="21" spans="1:13" s="31" customFormat="1" x14ac:dyDescent="0.2">
      <c r="A21" s="31" t="str">
        <f t="shared" si="0"/>
        <v>97254 (22220)</v>
      </c>
      <c r="B21" s="1">
        <v>97254</v>
      </c>
      <c r="C21" s="1" t="s">
        <v>44</v>
      </c>
      <c r="D21" s="1">
        <v>22220</v>
      </c>
      <c r="E21" s="1" t="s">
        <v>42</v>
      </c>
      <c r="F21" s="31" t="str">
        <f t="shared" si="1"/>
        <v>22220 (97254)</v>
      </c>
      <c r="G21" s="31" t="str">
        <f t="shared" si="2"/>
        <v>Natuur en groene ruimte 3 (Natuur en groene ruimte 3 (Vakbekwaam medewerker land, water en milieu))</v>
      </c>
      <c r="H21" s="31" t="s">
        <v>17</v>
      </c>
      <c r="I21" s="31" t="s">
        <v>15</v>
      </c>
      <c r="J21" s="31">
        <v>3</v>
      </c>
      <c r="K21" s="32">
        <v>4800</v>
      </c>
      <c r="M21" s="31">
        <f t="shared" si="3"/>
        <v>1</v>
      </c>
    </row>
    <row r="22" spans="1:13" s="31" customFormat="1" x14ac:dyDescent="0.2">
      <c r="A22" s="31" t="str">
        <f t="shared" si="0"/>
        <v>97255 (22220)</v>
      </c>
      <c r="B22" s="1">
        <v>97255</v>
      </c>
      <c r="C22" s="1" t="s">
        <v>45</v>
      </c>
      <c r="D22" s="1">
        <v>22220</v>
      </c>
      <c r="E22" s="1" t="s">
        <v>42</v>
      </c>
      <c r="F22" s="31" t="str">
        <f t="shared" si="1"/>
        <v>22220 (97255)</v>
      </c>
      <c r="G22" s="31" t="str">
        <f t="shared" si="2"/>
        <v>Natuur en groene ruimte 3 (natuur en groene ruimte 3 (Vakbekwaam medewerker en recreatiebedrijf))</v>
      </c>
      <c r="H22" s="31" t="s">
        <v>17</v>
      </c>
      <c r="I22" s="31" t="s">
        <v>15</v>
      </c>
      <c r="J22" s="31">
        <v>3</v>
      </c>
      <c r="K22" s="32">
        <v>4800</v>
      </c>
      <c r="M22" s="31">
        <f t="shared" si="3"/>
        <v>1</v>
      </c>
    </row>
    <row r="23" spans="1:13" s="31" customFormat="1" x14ac:dyDescent="0.2">
      <c r="A23" s="31" t="str">
        <f t="shared" si="0"/>
        <v>97090 (22221)</v>
      </c>
      <c r="B23" s="1">
        <v>97090</v>
      </c>
      <c r="C23" s="1" t="s">
        <v>46</v>
      </c>
      <c r="D23" s="1">
        <v>22221</v>
      </c>
      <c r="E23" s="1" t="s">
        <v>47</v>
      </c>
      <c r="F23" s="31" t="str">
        <f t="shared" si="1"/>
        <v>22221 (97090)</v>
      </c>
      <c r="G23" s="31" t="str">
        <f t="shared" si="2"/>
        <v>Natuur en groene ruimte 4 (Manager natuur en recreatie)</v>
      </c>
      <c r="H23" s="31" t="s">
        <v>19</v>
      </c>
      <c r="I23" s="31" t="s">
        <v>15</v>
      </c>
      <c r="J23" s="31">
        <v>4</v>
      </c>
      <c r="K23" s="32">
        <v>6400</v>
      </c>
      <c r="M23" s="31">
        <f t="shared" si="3"/>
        <v>1</v>
      </c>
    </row>
    <row r="24" spans="1:13" s="31" customFormat="1" x14ac:dyDescent="0.2">
      <c r="A24" s="31" t="str">
        <f t="shared" si="0"/>
        <v>97371 (22222)</v>
      </c>
      <c r="B24" s="1">
        <v>97371</v>
      </c>
      <c r="C24" s="1" t="s">
        <v>48</v>
      </c>
      <c r="D24" s="1">
        <v>22222</v>
      </c>
      <c r="E24" s="1" t="s">
        <v>49</v>
      </c>
      <c r="F24" s="31" t="str">
        <f t="shared" si="1"/>
        <v>22222 (97371)</v>
      </c>
      <c r="G24" s="31" t="str">
        <f t="shared" si="2"/>
        <v>Milieu en ruimte (Milieu en ruimte (Toezichthouder milieu en ruimte))</v>
      </c>
      <c r="H24" s="31" t="s">
        <v>19</v>
      </c>
      <c r="I24" s="31" t="s">
        <v>15</v>
      </c>
      <c r="J24" s="31">
        <v>4</v>
      </c>
      <c r="K24" s="32">
        <v>6400</v>
      </c>
      <c r="M24" s="31">
        <f t="shared" si="3"/>
        <v>1</v>
      </c>
    </row>
    <row r="25" spans="1:13" s="31" customFormat="1" x14ac:dyDescent="0.2">
      <c r="A25" s="31" t="str">
        <f t="shared" si="0"/>
        <v>97372 (22222)</v>
      </c>
      <c r="B25" s="1">
        <v>97372</v>
      </c>
      <c r="C25" s="1" t="s">
        <v>50</v>
      </c>
      <c r="D25" s="1">
        <v>22222</v>
      </c>
      <c r="E25" s="1" t="s">
        <v>49</v>
      </c>
      <c r="F25" s="31" t="str">
        <f t="shared" si="1"/>
        <v>22222 (97372)</v>
      </c>
      <c r="G25" s="31" t="str">
        <f t="shared" si="2"/>
        <v>Milieu en ruimte (Milieu en ruimte (Milieufunctionaris))</v>
      </c>
      <c r="H25" s="31" t="s">
        <v>19</v>
      </c>
      <c r="I25" s="31" t="s">
        <v>15</v>
      </c>
      <c r="J25" s="31">
        <v>4</v>
      </c>
      <c r="K25" s="32">
        <v>6400</v>
      </c>
      <c r="M25" s="31">
        <f t="shared" si="3"/>
        <v>1</v>
      </c>
    </row>
    <row r="26" spans="1:13" s="31" customFormat="1" x14ac:dyDescent="0.2">
      <c r="A26" s="31" t="str">
        <f t="shared" si="0"/>
        <v>97420 (22223)</v>
      </c>
      <c r="B26" s="1">
        <v>97420</v>
      </c>
      <c r="C26" s="1" t="s">
        <v>51</v>
      </c>
      <c r="D26" s="1">
        <v>22223</v>
      </c>
      <c r="E26" s="1" t="s">
        <v>52</v>
      </c>
      <c r="F26" s="31" t="str">
        <f t="shared" si="1"/>
        <v>22223 (97420)</v>
      </c>
      <c r="G26" s="31" t="str">
        <f t="shared" si="2"/>
        <v>Bloemendetailhandel (Bloemendetailhandel (Medewerker bloembinden))</v>
      </c>
      <c r="H26" s="31" t="s">
        <v>14</v>
      </c>
      <c r="I26" s="31" t="s">
        <v>15</v>
      </c>
      <c r="J26" s="31">
        <v>2</v>
      </c>
      <c r="K26" s="32">
        <v>3200</v>
      </c>
      <c r="M26" s="31">
        <f t="shared" si="3"/>
        <v>1</v>
      </c>
    </row>
    <row r="27" spans="1:13" s="31" customFormat="1" x14ac:dyDescent="0.2">
      <c r="A27" s="31" t="str">
        <f t="shared" si="0"/>
        <v>97430 (22223)</v>
      </c>
      <c r="B27" s="1">
        <v>97430</v>
      </c>
      <c r="C27" s="1" t="s">
        <v>53</v>
      </c>
      <c r="D27" s="1">
        <v>22223</v>
      </c>
      <c r="E27" s="1" t="s">
        <v>52</v>
      </c>
      <c r="F27" s="31" t="str">
        <f t="shared" si="1"/>
        <v>22223 (97430)</v>
      </c>
      <c r="G27" s="31" t="str">
        <f t="shared" si="2"/>
        <v>Bloemendetailhandel (Bloemendetailhandel (Vakbekwaam medewerker bloembinden))</v>
      </c>
      <c r="H27" s="31" t="s">
        <v>17</v>
      </c>
      <c r="I27" s="31" t="s">
        <v>15</v>
      </c>
      <c r="J27" s="31">
        <v>3</v>
      </c>
      <c r="K27" s="32">
        <v>4800</v>
      </c>
      <c r="M27" s="31">
        <f t="shared" si="3"/>
        <v>1</v>
      </c>
    </row>
    <row r="28" spans="1:13" s="31" customFormat="1" x14ac:dyDescent="0.2">
      <c r="A28" s="31" t="str">
        <f t="shared" si="0"/>
        <v>97440 (22223)</v>
      </c>
      <c r="B28" s="1">
        <v>97440</v>
      </c>
      <c r="C28" s="1" t="s">
        <v>54</v>
      </c>
      <c r="D28" s="1">
        <v>22223</v>
      </c>
      <c r="E28" s="1" t="s">
        <v>52</v>
      </c>
      <c r="F28" s="31" t="str">
        <f t="shared" si="1"/>
        <v>22223 (97440)</v>
      </c>
      <c r="G28" s="31" t="str">
        <f t="shared" si="2"/>
        <v>Bloemendetailhandel (Bloemendetailhandel (Manager bloembinden))</v>
      </c>
      <c r="H28" s="31" t="s">
        <v>19</v>
      </c>
      <c r="I28" s="31" t="s">
        <v>15</v>
      </c>
      <c r="J28" s="31">
        <v>4</v>
      </c>
      <c r="K28" s="32">
        <v>6400</v>
      </c>
      <c r="M28" s="31">
        <f t="shared" si="3"/>
        <v>1</v>
      </c>
    </row>
    <row r="29" spans="1:13" s="31" customFormat="1" x14ac:dyDescent="0.2">
      <c r="A29" s="31" t="str">
        <f t="shared" si="0"/>
        <v>97480 (22224)</v>
      </c>
      <c r="B29" s="1">
        <v>97480</v>
      </c>
      <c r="C29" s="1" t="s">
        <v>55</v>
      </c>
      <c r="D29" s="1">
        <v>22224</v>
      </c>
      <c r="E29" s="1" t="s">
        <v>56</v>
      </c>
      <c r="F29" s="31" t="str">
        <f t="shared" si="1"/>
        <v>22224 (97480)</v>
      </c>
      <c r="G29" s="31" t="str">
        <f t="shared" si="2"/>
        <v>Natuur en vormgeving (Natuur en vormgeving (Vakbekwaam medewerker natuur en vormgeving))</v>
      </c>
      <c r="H29" s="31" t="s">
        <v>17</v>
      </c>
      <c r="I29" s="31" t="s">
        <v>15</v>
      </c>
      <c r="J29" s="31">
        <v>3</v>
      </c>
      <c r="K29" s="32">
        <v>4800</v>
      </c>
      <c r="M29" s="31">
        <f t="shared" si="3"/>
        <v>1</v>
      </c>
    </row>
    <row r="30" spans="1:13" s="31" customFormat="1" x14ac:dyDescent="0.2">
      <c r="A30" s="31" t="str">
        <f t="shared" si="0"/>
        <v>97490 (22224)</v>
      </c>
      <c r="B30" s="1">
        <v>97490</v>
      </c>
      <c r="C30" s="1" t="s">
        <v>57</v>
      </c>
      <c r="D30" s="1">
        <v>22224</v>
      </c>
      <c r="E30" s="1" t="s">
        <v>56</v>
      </c>
      <c r="F30" s="31" t="str">
        <f t="shared" si="1"/>
        <v>22224 (97490)</v>
      </c>
      <c r="G30" s="31" t="str">
        <f t="shared" si="2"/>
        <v>Natuur en vormgeving (Natuur en vormgeving (specialist natuur en vormgeving))</v>
      </c>
      <c r="H30" s="31" t="s">
        <v>19</v>
      </c>
      <c r="I30" s="31" t="s">
        <v>15</v>
      </c>
      <c r="J30" s="31">
        <v>4</v>
      </c>
      <c r="K30" s="32">
        <v>6400</v>
      </c>
      <c r="M30" s="31">
        <f t="shared" si="3"/>
        <v>1</v>
      </c>
    </row>
    <row r="31" spans="1:13" s="31" customFormat="1" x14ac:dyDescent="0.2">
      <c r="A31" s="31" t="str">
        <f t="shared" si="0"/>
        <v>97551 (22225)</v>
      </c>
      <c r="B31" s="1">
        <v>97551</v>
      </c>
      <c r="C31" s="1" t="s">
        <v>58</v>
      </c>
      <c r="D31" s="1">
        <v>22225</v>
      </c>
      <c r="E31" s="1" t="s">
        <v>59</v>
      </c>
      <c r="F31" s="31" t="str">
        <f t="shared" si="1"/>
        <v>22225 (97551)</v>
      </c>
      <c r="G31" s="31" t="str">
        <f t="shared" si="2"/>
        <v>Zorg, natuur en gezondheid (Zorg, natuur en gezondheid (Werkbegeleider zorgbedrijf dier))</v>
      </c>
      <c r="H31" s="31" t="s">
        <v>17</v>
      </c>
      <c r="I31" s="31" t="s">
        <v>15</v>
      </c>
      <c r="J31" s="31">
        <v>3</v>
      </c>
      <c r="K31" s="32">
        <v>4800</v>
      </c>
      <c r="M31" s="31">
        <f t="shared" si="3"/>
        <v>1</v>
      </c>
    </row>
    <row r="32" spans="1:13" s="31" customFormat="1" x14ac:dyDescent="0.2">
      <c r="A32" s="31" t="str">
        <f t="shared" si="0"/>
        <v>97552 (22225)</v>
      </c>
      <c r="B32" s="1">
        <v>97552</v>
      </c>
      <c r="C32" s="1" t="s">
        <v>60</v>
      </c>
      <c r="D32" s="1">
        <v>22225</v>
      </c>
      <c r="E32" s="1" t="s">
        <v>59</v>
      </c>
      <c r="F32" s="31" t="str">
        <f t="shared" si="1"/>
        <v>22225 (97552)</v>
      </c>
      <c r="G32" s="31" t="str">
        <f t="shared" si="2"/>
        <v>Zorg, natuur en gezondheid (Zorg, natuur en gezondheid (Werkbegeleider zorgbedriijf plant))</v>
      </c>
      <c r="H32" s="31" t="s">
        <v>17</v>
      </c>
      <c r="I32" s="31" t="s">
        <v>15</v>
      </c>
      <c r="J32" s="31">
        <v>3</v>
      </c>
      <c r="K32" s="32">
        <v>4800</v>
      </c>
      <c r="M32" s="31">
        <f t="shared" si="3"/>
        <v>1</v>
      </c>
    </row>
    <row r="33" spans="1:13" s="31" customFormat="1" x14ac:dyDescent="0.2">
      <c r="A33" s="31" t="str">
        <f t="shared" si="0"/>
        <v>97561 (22225)</v>
      </c>
      <c r="B33" s="1">
        <v>97561</v>
      </c>
      <c r="C33" s="1" t="s">
        <v>61</v>
      </c>
      <c r="D33" s="1">
        <v>22225</v>
      </c>
      <c r="E33" s="1" t="s">
        <v>59</v>
      </c>
      <c r="F33" s="31" t="str">
        <f t="shared" si="1"/>
        <v>22225 (97561)</v>
      </c>
      <c r="G33" s="31" t="str">
        <f t="shared" si="2"/>
        <v>Zorg, natuur en gezondheid (Zorg, natuur en gezondheid (Ondernemer zorgbedrijf dier))</v>
      </c>
      <c r="H33" s="31" t="s">
        <v>19</v>
      </c>
      <c r="I33" s="31" t="s">
        <v>15</v>
      </c>
      <c r="J33" s="31">
        <v>4</v>
      </c>
      <c r="K33" s="32">
        <v>6400</v>
      </c>
      <c r="M33" s="31">
        <f t="shared" si="3"/>
        <v>1</v>
      </c>
    </row>
    <row r="34" spans="1:13" s="31" customFormat="1" x14ac:dyDescent="0.2">
      <c r="A34" s="31" t="str">
        <f t="shared" si="0"/>
        <v>97562 (22225)</v>
      </c>
      <c r="B34" s="1">
        <v>97562</v>
      </c>
      <c r="C34" s="1" t="s">
        <v>62</v>
      </c>
      <c r="D34" s="1">
        <v>22225</v>
      </c>
      <c r="E34" s="1" t="s">
        <v>59</v>
      </c>
      <c r="F34" s="31" t="str">
        <f t="shared" si="1"/>
        <v>22225 (97562)</v>
      </c>
      <c r="G34" s="31" t="str">
        <f t="shared" si="2"/>
        <v>Zorg, natuur en gezondheid (Zorg, natuur en gezondheid (Ondernemer zorgbedrijf plant))</v>
      </c>
      <c r="H34" s="31" t="s">
        <v>19</v>
      </c>
      <c r="I34" s="31" t="s">
        <v>15</v>
      </c>
      <c r="J34" s="31">
        <v>4</v>
      </c>
      <c r="K34" s="32">
        <v>6400</v>
      </c>
      <c r="M34" s="31">
        <f t="shared" si="3"/>
        <v>1</v>
      </c>
    </row>
    <row r="35" spans="1:13" s="31" customFormat="1" x14ac:dyDescent="0.2">
      <c r="A35" s="31" t="s">
        <v>63</v>
      </c>
      <c r="B35" s="1">
        <v>23195</v>
      </c>
      <c r="C35" s="1" t="s">
        <v>64</v>
      </c>
      <c r="D35" s="1">
        <v>25501</v>
      </c>
      <c r="E35" s="1" t="s">
        <v>65</v>
      </c>
      <c r="F35" s="31" t="str">
        <f t="shared" si="1"/>
        <v>25501 (23195)</v>
      </c>
      <c r="G35" s="31" t="str">
        <f t="shared" si="2"/>
        <v>Advies en leiding in de verkoop (Advies en leiding in de verkoop (Verkoopspecialist groene detailhandel))</v>
      </c>
      <c r="H35" s="31" t="s">
        <v>17</v>
      </c>
      <c r="I35" s="31" t="s">
        <v>15</v>
      </c>
      <c r="J35" s="31">
        <v>3</v>
      </c>
      <c r="K35" s="32">
        <v>4800</v>
      </c>
      <c r="M35" s="31">
        <f t="shared" si="3"/>
        <v>1</v>
      </c>
    </row>
    <row r="36" spans="1:13" s="31" customFormat="1" x14ac:dyDescent="0.2">
      <c r="A36" s="31" t="s">
        <v>66</v>
      </c>
      <c r="B36" s="1">
        <v>23169</v>
      </c>
      <c r="C36" s="1" t="s">
        <v>67</v>
      </c>
      <c r="D36" s="1">
        <v>25443</v>
      </c>
      <c r="E36" s="1" t="s">
        <v>68</v>
      </c>
      <c r="F36" s="31" t="str">
        <f t="shared" si="1"/>
        <v>25443 (23169)</v>
      </c>
      <c r="G36" s="31" t="str">
        <f t="shared" si="2"/>
        <v>Bloem, groen en styling (Bloem, groen en styling (Medewerker bloem, groen en styling))</v>
      </c>
      <c r="H36" s="31" t="s">
        <v>14</v>
      </c>
      <c r="I36" s="31" t="s">
        <v>15</v>
      </c>
      <c r="J36" s="31">
        <v>2</v>
      </c>
      <c r="K36" s="32">
        <v>3200</v>
      </c>
      <c r="M36" s="31">
        <f t="shared" si="3"/>
        <v>1</v>
      </c>
    </row>
    <row r="37" spans="1:13" s="31" customFormat="1" x14ac:dyDescent="0.2">
      <c r="A37" s="31" t="s">
        <v>69</v>
      </c>
      <c r="B37" s="1">
        <v>23171</v>
      </c>
      <c r="C37" s="1" t="s">
        <v>70</v>
      </c>
      <c r="D37" s="1">
        <v>25451</v>
      </c>
      <c r="E37" s="1" t="s">
        <v>71</v>
      </c>
      <c r="F37" s="31" t="str">
        <f t="shared" si="1"/>
        <v>25451 (23171)</v>
      </c>
      <c r="G37" s="31" t="str">
        <f t="shared" si="2"/>
        <v>Groene ruimte (Groene ruimte (Medewerker groen en cultuurtechniek))</v>
      </c>
      <c r="H37" s="31" t="s">
        <v>14</v>
      </c>
      <c r="I37" s="31" t="s">
        <v>15</v>
      </c>
      <c r="J37" s="31">
        <v>2</v>
      </c>
      <c r="K37" s="32">
        <v>3200</v>
      </c>
      <c r="M37" s="31">
        <f t="shared" si="3"/>
        <v>1</v>
      </c>
    </row>
    <row r="38" spans="1:13" s="31" customFormat="1" x14ac:dyDescent="0.2">
      <c r="A38" s="31" t="s">
        <v>72</v>
      </c>
      <c r="B38" s="1">
        <v>23173</v>
      </c>
      <c r="C38" s="1" t="s">
        <v>73</v>
      </c>
      <c r="D38" s="1">
        <v>25464</v>
      </c>
      <c r="E38" s="1" t="s">
        <v>74</v>
      </c>
      <c r="F38" s="31" t="str">
        <f t="shared" si="1"/>
        <v>25464 (23173)</v>
      </c>
      <c r="G38" s="31" t="str">
        <f t="shared" si="2"/>
        <v>Voeding (Voeding (Vakexpert voeding en voorlichting))</v>
      </c>
      <c r="H38" s="31" t="s">
        <v>19</v>
      </c>
      <c r="I38" s="31" t="s">
        <v>15</v>
      </c>
      <c r="J38" s="31">
        <v>4</v>
      </c>
      <c r="K38" s="32">
        <v>6400</v>
      </c>
      <c r="M38" s="31">
        <f t="shared" si="3"/>
        <v>1</v>
      </c>
    </row>
    <row r="39" spans="1:13" s="31" customFormat="1" x14ac:dyDescent="0.2">
      <c r="A39" s="31" t="s">
        <v>75</v>
      </c>
      <c r="B39" s="1">
        <v>23192</v>
      </c>
      <c r="C39" s="1" t="s">
        <v>76</v>
      </c>
      <c r="D39" s="1">
        <v>25258</v>
      </c>
      <c r="E39" s="1" t="s">
        <v>77</v>
      </c>
      <c r="F39" s="31" t="str">
        <f t="shared" si="1"/>
        <v>25258 (23192)</v>
      </c>
      <c r="G39" s="31" t="str">
        <f t="shared" si="2"/>
        <v>Entree (Entree (Assistent plant of (groene) leefomgeving))</v>
      </c>
      <c r="H39" s="31" t="s">
        <v>78</v>
      </c>
      <c r="I39" s="31" t="s">
        <v>15</v>
      </c>
      <c r="J39" s="31">
        <v>1</v>
      </c>
      <c r="K39" s="32">
        <v>1600</v>
      </c>
      <c r="M39" s="31">
        <f t="shared" si="3"/>
        <v>1</v>
      </c>
    </row>
    <row r="40" spans="1:13" s="31" customFormat="1" x14ac:dyDescent="0.2">
      <c r="A40" s="31" t="s">
        <v>79</v>
      </c>
      <c r="B40" s="1">
        <v>23192</v>
      </c>
      <c r="C40" s="1" t="s">
        <v>80</v>
      </c>
      <c r="D40" s="1">
        <v>25259</v>
      </c>
      <c r="E40" s="1" t="s">
        <v>77</v>
      </c>
      <c r="F40" s="31" t="str">
        <f t="shared" si="1"/>
        <v>25259 (23192)</v>
      </c>
      <c r="G40" s="31" t="str">
        <f t="shared" si="2"/>
        <v>Entree (Entree (Assistent logistiek))</v>
      </c>
      <c r="H40" s="31" t="s">
        <v>78</v>
      </c>
      <c r="I40" s="31" t="s">
        <v>15</v>
      </c>
      <c r="J40" s="31">
        <v>1</v>
      </c>
      <c r="K40" s="32">
        <v>1600</v>
      </c>
      <c r="M40" s="31">
        <f t="shared" si="3"/>
        <v>1</v>
      </c>
    </row>
    <row r="41" spans="1:13" s="31" customFormat="1" x14ac:dyDescent="0.2">
      <c r="A41" s="31" t="s">
        <v>81</v>
      </c>
      <c r="B41" s="1">
        <v>23192</v>
      </c>
      <c r="C41" s="1" t="s">
        <v>82</v>
      </c>
      <c r="D41" s="1">
        <v>25260</v>
      </c>
      <c r="E41" s="1" t="s">
        <v>77</v>
      </c>
      <c r="F41" s="31" t="str">
        <f t="shared" si="1"/>
        <v>25260 (23192)</v>
      </c>
      <c r="G41" s="31" t="str">
        <f t="shared" si="2"/>
        <v>Entree (Entree (Assistent horeca, voeding of voedingsindustrie))</v>
      </c>
      <c r="H41" s="31" t="s">
        <v>78</v>
      </c>
      <c r="I41" s="31" t="s">
        <v>15</v>
      </c>
      <c r="J41" s="31">
        <v>1</v>
      </c>
      <c r="K41" s="32">
        <v>1600</v>
      </c>
      <c r="M41" s="31">
        <f t="shared" si="3"/>
        <v>1</v>
      </c>
    </row>
    <row r="42" spans="1:13" s="31" customFormat="1" x14ac:dyDescent="0.2">
      <c r="A42" s="31" t="s">
        <v>83</v>
      </c>
      <c r="B42" s="1">
        <v>23192</v>
      </c>
      <c r="C42" s="1" t="s">
        <v>84</v>
      </c>
      <c r="D42" s="1">
        <v>25261</v>
      </c>
      <c r="E42" s="1" t="s">
        <v>77</v>
      </c>
      <c r="F42" s="31" t="str">
        <f t="shared" si="1"/>
        <v>25261 (23192)</v>
      </c>
      <c r="G42" s="31" t="str">
        <f>CONCATENATE(E42," ","(",C42,")")</f>
        <v>Entree (Entree (Assistent verkoop/retail))</v>
      </c>
      <c r="H42" s="31" t="s">
        <v>78</v>
      </c>
      <c r="I42" s="31" t="s">
        <v>15</v>
      </c>
      <c r="J42" s="31">
        <v>1</v>
      </c>
      <c r="K42" s="32">
        <v>1600</v>
      </c>
      <c r="M42" s="31">
        <f t="shared" si="3"/>
        <v>1</v>
      </c>
    </row>
    <row r="43" spans="1:13" s="31" customFormat="1" x14ac:dyDescent="0.2">
      <c r="A43" s="31" t="str">
        <f t="shared" si="0"/>
        <v>97380 (22226)</v>
      </c>
      <c r="B43" s="1">
        <v>97380</v>
      </c>
      <c r="C43" s="1" t="s">
        <v>85</v>
      </c>
      <c r="D43" s="1">
        <v>22226</v>
      </c>
      <c r="E43" s="1" t="s">
        <v>86</v>
      </c>
      <c r="F43" s="31" t="str">
        <f t="shared" si="1"/>
        <v>22226 (97380)</v>
      </c>
      <c r="G43" s="31" t="str">
        <f t="shared" si="2"/>
        <v>Operator (Operator (Voedingsoperator))</v>
      </c>
      <c r="H43" s="31" t="s">
        <v>14</v>
      </c>
      <c r="I43" s="31" t="s">
        <v>15</v>
      </c>
      <c r="J43" s="31">
        <v>2</v>
      </c>
      <c r="K43" s="32">
        <v>3200</v>
      </c>
      <c r="M43" s="31">
        <f t="shared" si="3"/>
        <v>1</v>
      </c>
    </row>
    <row r="44" spans="1:13" s="31" customFormat="1" x14ac:dyDescent="0.2">
      <c r="A44" s="31" t="str">
        <f t="shared" si="0"/>
        <v>97340 (22227)</v>
      </c>
      <c r="B44" s="1">
        <v>97340</v>
      </c>
      <c r="C44" s="1" t="s">
        <v>87</v>
      </c>
      <c r="D44" s="1">
        <v>22227</v>
      </c>
      <c r="E44" s="1" t="s">
        <v>88</v>
      </c>
      <c r="F44" s="31" t="str">
        <f t="shared" si="1"/>
        <v>22227 (97340)</v>
      </c>
      <c r="G44" s="31" t="str">
        <f t="shared" si="2"/>
        <v>Allround operator (Allround operator (Allround voedingsoperator))</v>
      </c>
      <c r="H44" s="31" t="s">
        <v>17</v>
      </c>
      <c r="I44" s="31" t="s">
        <v>15</v>
      </c>
      <c r="J44" s="31">
        <v>3</v>
      </c>
      <c r="K44" s="32">
        <v>4800</v>
      </c>
      <c r="M44" s="31">
        <f t="shared" si="3"/>
        <v>1</v>
      </c>
    </row>
    <row r="45" spans="1:13" s="31" customFormat="1" x14ac:dyDescent="0.2">
      <c r="A45" s="31" t="str">
        <f t="shared" si="0"/>
        <v>97330 (22229)</v>
      </c>
      <c r="B45" s="1">
        <v>97330</v>
      </c>
      <c r="C45" s="1" t="s">
        <v>89</v>
      </c>
      <c r="D45" s="1">
        <v>22229</v>
      </c>
      <c r="E45" s="1" t="s">
        <v>90</v>
      </c>
      <c r="F45" s="31" t="str">
        <f t="shared" si="1"/>
        <v>22229 (97330)</v>
      </c>
      <c r="G45" s="31" t="str">
        <f t="shared" si="2"/>
        <v>Dierverzorging 2 (Medewerker dierverzorging)</v>
      </c>
      <c r="H45" s="31" t="s">
        <v>14</v>
      </c>
      <c r="I45" s="31" t="s">
        <v>15</v>
      </c>
      <c r="J45" s="31">
        <v>2</v>
      </c>
      <c r="K45" s="32">
        <v>3200</v>
      </c>
      <c r="M45" s="31">
        <f t="shared" si="3"/>
        <v>1</v>
      </c>
    </row>
    <row r="46" spans="1:13" s="31" customFormat="1" x14ac:dyDescent="0.2">
      <c r="A46" s="31" t="str">
        <f t="shared" si="0"/>
        <v>97220 (22230)</v>
      </c>
      <c r="B46" s="1">
        <v>97220</v>
      </c>
      <c r="C46" s="1" t="s">
        <v>91</v>
      </c>
      <c r="D46" s="1">
        <v>22230</v>
      </c>
      <c r="E46" s="1" t="s">
        <v>92</v>
      </c>
      <c r="F46" s="31" t="str">
        <f t="shared" si="1"/>
        <v>22230 (97220)</v>
      </c>
      <c r="G46" s="31" t="str">
        <f t="shared" si="2"/>
        <v>Paardensport (Paardensport (Begeleider paardensport II))</v>
      </c>
      <c r="H46" s="31" t="s">
        <v>14</v>
      </c>
      <c r="I46" s="31" t="s">
        <v>15</v>
      </c>
      <c r="J46" s="31">
        <v>2</v>
      </c>
      <c r="K46" s="32">
        <v>3200</v>
      </c>
      <c r="M46" s="31">
        <f t="shared" si="3"/>
        <v>1</v>
      </c>
    </row>
    <row r="47" spans="1:13" s="31" customFormat="1" x14ac:dyDescent="0.2">
      <c r="A47" s="31" t="str">
        <f t="shared" si="0"/>
        <v>97230 (22230)</v>
      </c>
      <c r="B47" s="1">
        <v>97230</v>
      </c>
      <c r="C47" s="1" t="s">
        <v>93</v>
      </c>
      <c r="D47" s="1">
        <v>22230</v>
      </c>
      <c r="E47" s="1" t="s">
        <v>92</v>
      </c>
      <c r="F47" s="31" t="str">
        <f t="shared" si="1"/>
        <v>22230 (97230)</v>
      </c>
      <c r="G47" s="31" t="str">
        <f t="shared" si="2"/>
        <v>Paardensport (Paardensport (Instructeur paardensport III))</v>
      </c>
      <c r="H47" s="31" t="s">
        <v>17</v>
      </c>
      <c r="I47" s="31" t="s">
        <v>15</v>
      </c>
      <c r="J47" s="31">
        <v>3</v>
      </c>
      <c r="K47" s="32">
        <v>4800</v>
      </c>
      <c r="M47" s="31">
        <f t="shared" si="3"/>
        <v>1</v>
      </c>
    </row>
    <row r="48" spans="1:13" s="31" customFormat="1" x14ac:dyDescent="0.2">
      <c r="A48" s="31" t="str">
        <f t="shared" si="0"/>
        <v>97241 (22230)</v>
      </c>
      <c r="B48" s="1">
        <v>97241</v>
      </c>
      <c r="C48" s="1" t="s">
        <v>94</v>
      </c>
      <c r="D48" s="1">
        <v>22230</v>
      </c>
      <c r="E48" s="1" t="s">
        <v>92</v>
      </c>
      <c r="F48" s="31" t="str">
        <f t="shared" si="1"/>
        <v>22230 (97241)</v>
      </c>
      <c r="G48" s="31" t="str">
        <f t="shared" si="2"/>
        <v>Paardensport (Paardensport (Instructeur paardensport IV))</v>
      </c>
      <c r="H48" s="31" t="s">
        <v>19</v>
      </c>
      <c r="I48" s="31" t="s">
        <v>15</v>
      </c>
      <c r="J48" s="31">
        <v>4</v>
      </c>
      <c r="K48" s="32">
        <v>6400</v>
      </c>
      <c r="M48" s="31">
        <f t="shared" si="3"/>
        <v>1</v>
      </c>
    </row>
    <row r="49" spans="1:13" s="31" customFormat="1" x14ac:dyDescent="0.2">
      <c r="A49" s="31" t="str">
        <f t="shared" si="0"/>
        <v>97242 (22230)</v>
      </c>
      <c r="B49" s="1">
        <v>97242</v>
      </c>
      <c r="C49" s="1" t="s">
        <v>95</v>
      </c>
      <c r="D49" s="1">
        <v>22230</v>
      </c>
      <c r="E49" s="1" t="s">
        <v>92</v>
      </c>
      <c r="F49" s="31" t="str">
        <f t="shared" si="1"/>
        <v>22230 (97242)</v>
      </c>
      <c r="G49" s="31" t="str">
        <f t="shared" si="2"/>
        <v>Paardensport (Paardensport (Manager paardensportbedrijf))</v>
      </c>
      <c r="H49" s="31" t="s">
        <v>19</v>
      </c>
      <c r="I49" s="31" t="s">
        <v>15</v>
      </c>
      <c r="J49" s="31">
        <v>4</v>
      </c>
      <c r="K49" s="32">
        <v>6400</v>
      </c>
      <c r="M49" s="31">
        <f t="shared" si="3"/>
        <v>1</v>
      </c>
    </row>
    <row r="50" spans="1:13" s="31" customFormat="1" x14ac:dyDescent="0.2">
      <c r="A50" s="31" t="str">
        <f t="shared" si="0"/>
        <v>97510 (22231)</v>
      </c>
      <c r="B50" s="1">
        <v>97510</v>
      </c>
      <c r="C50" s="1" t="s">
        <v>96</v>
      </c>
      <c r="D50" s="1">
        <v>22231</v>
      </c>
      <c r="E50" s="1" t="s">
        <v>97</v>
      </c>
      <c r="F50" s="31" t="str">
        <f t="shared" si="1"/>
        <v>22231 (97510)</v>
      </c>
      <c r="G50" s="31" t="str">
        <f t="shared" si="2"/>
        <v>Gespecialiseerde dierverzorging paard (Hoefsmid)</v>
      </c>
      <c r="H50" s="31" t="s">
        <v>17</v>
      </c>
      <c r="I50" s="31" t="s">
        <v>15</v>
      </c>
      <c r="J50" s="31">
        <v>3</v>
      </c>
      <c r="K50" s="32">
        <v>4800</v>
      </c>
      <c r="M50" s="31">
        <f t="shared" si="3"/>
        <v>1</v>
      </c>
    </row>
    <row r="51" spans="1:13" s="31" customFormat="1" x14ac:dyDescent="0.2">
      <c r="A51" s="31" t="str">
        <f t="shared" si="0"/>
        <v>97570 (22232)</v>
      </c>
      <c r="B51" s="1">
        <v>97570</v>
      </c>
      <c r="C51" s="1" t="s">
        <v>98</v>
      </c>
      <c r="D51" s="1">
        <v>22232</v>
      </c>
      <c r="E51" s="1" t="s">
        <v>99</v>
      </c>
      <c r="F51" s="31" t="str">
        <f t="shared" si="1"/>
        <v>22232 (97570)</v>
      </c>
      <c r="G51" s="31" t="str">
        <f t="shared" si="2"/>
        <v>Gespecialiseerde dierverzorging vee (Rundveepedicure)</v>
      </c>
      <c r="H51" s="31" t="s">
        <v>17</v>
      </c>
      <c r="I51" s="31" t="s">
        <v>15</v>
      </c>
      <c r="J51" s="31">
        <v>3</v>
      </c>
      <c r="K51" s="32">
        <v>4800</v>
      </c>
      <c r="M51" s="31">
        <f t="shared" si="3"/>
        <v>1</v>
      </c>
    </row>
    <row r="52" spans="1:13" s="31" customFormat="1" x14ac:dyDescent="0.2">
      <c r="A52" s="31" t="str">
        <f t="shared" si="0"/>
        <v>97460 (22233)</v>
      </c>
      <c r="B52" s="1">
        <v>97460</v>
      </c>
      <c r="C52" s="1" t="s">
        <v>100</v>
      </c>
      <c r="D52" s="1">
        <v>22233</v>
      </c>
      <c r="E52" s="1" t="s">
        <v>101</v>
      </c>
      <c r="F52" s="31" t="str">
        <f t="shared" si="1"/>
        <v>22233 (97460)</v>
      </c>
      <c r="G52" s="31" t="str">
        <f t="shared" si="2"/>
        <v>Gespecialiseerde dierverzorging gezelschapsdieren (Trimmer)</v>
      </c>
      <c r="H52" s="31" t="s">
        <v>17</v>
      </c>
      <c r="I52" s="31" t="s">
        <v>15</v>
      </c>
      <c r="J52" s="31">
        <v>3</v>
      </c>
      <c r="K52" s="32">
        <v>4800</v>
      </c>
      <c r="M52" s="31">
        <f t="shared" si="3"/>
        <v>1</v>
      </c>
    </row>
    <row r="53" spans="1:13" s="31" customFormat="1" x14ac:dyDescent="0.2">
      <c r="A53" s="31" t="str">
        <f t="shared" si="0"/>
        <v>97720 (22235)</v>
      </c>
      <c r="B53" s="1">
        <v>97720</v>
      </c>
      <c r="C53" s="1" t="s">
        <v>102</v>
      </c>
      <c r="D53" s="1">
        <v>22235</v>
      </c>
      <c r="E53" s="1" t="s">
        <v>103</v>
      </c>
      <c r="F53" s="31" t="str">
        <f t="shared" si="1"/>
        <v>22235 (97720)</v>
      </c>
      <c r="G53" s="31" t="str">
        <f t="shared" si="2"/>
        <v>Recreatiedieren (Recreatiedieren (Dierverzorger recreatiedieren))</v>
      </c>
      <c r="H53" s="31" t="s">
        <v>17</v>
      </c>
      <c r="I53" s="31" t="s">
        <v>15</v>
      </c>
      <c r="J53" s="31">
        <v>3</v>
      </c>
      <c r="K53" s="32">
        <v>4800</v>
      </c>
      <c r="M53" s="31">
        <f t="shared" si="3"/>
        <v>1</v>
      </c>
    </row>
    <row r="54" spans="1:13" s="31" customFormat="1" x14ac:dyDescent="0.2">
      <c r="A54" s="31" t="str">
        <f t="shared" si="0"/>
        <v>97730 (22235)</v>
      </c>
      <c r="B54" s="1">
        <v>97730</v>
      </c>
      <c r="C54" s="1" t="s">
        <v>104</v>
      </c>
      <c r="D54" s="1">
        <v>22235</v>
      </c>
      <c r="E54" s="1" t="s">
        <v>103</v>
      </c>
      <c r="F54" s="31" t="str">
        <f t="shared" si="1"/>
        <v>22235 (97730)</v>
      </c>
      <c r="G54" s="31" t="str">
        <f t="shared" si="2"/>
        <v>Recreatiedieren (Recreatiedieren (Ondernemer/manager recreatiedieren))</v>
      </c>
      <c r="H54" s="31" t="s">
        <v>19</v>
      </c>
      <c r="I54" s="31" t="s">
        <v>15</v>
      </c>
      <c r="J54" s="31">
        <v>4</v>
      </c>
      <c r="K54" s="32">
        <v>6400</v>
      </c>
      <c r="M54" s="31">
        <f t="shared" si="3"/>
        <v>1</v>
      </c>
    </row>
    <row r="55" spans="1:13" s="31" customFormat="1" x14ac:dyDescent="0.2">
      <c r="A55" s="31" t="str">
        <f t="shared" si="0"/>
        <v>97590 (22238)</v>
      </c>
      <c r="B55" s="1">
        <v>97590</v>
      </c>
      <c r="C55" s="1" t="s">
        <v>105</v>
      </c>
      <c r="D55" s="1">
        <v>22238</v>
      </c>
      <c r="E55" s="1" t="s">
        <v>106</v>
      </c>
      <c r="F55" s="31" t="str">
        <f t="shared" si="1"/>
        <v>22238 (97590)</v>
      </c>
      <c r="G55" s="31" t="str">
        <f t="shared" si="2"/>
        <v>Paraveterinaire ondersteuning (Dierenartsassistent paraveterinair)</v>
      </c>
      <c r="H55" s="31" t="s">
        <v>19</v>
      </c>
      <c r="I55" s="31" t="s">
        <v>15</v>
      </c>
      <c r="J55" s="31">
        <v>4</v>
      </c>
      <c r="K55" s="32">
        <v>6400</v>
      </c>
      <c r="M55" s="31">
        <f t="shared" si="3"/>
        <v>1</v>
      </c>
    </row>
    <row r="56" spans="1:13" s="31" customFormat="1" x14ac:dyDescent="0.2">
      <c r="A56" s="31" t="str">
        <f t="shared" si="0"/>
        <v>97140 (22239)</v>
      </c>
      <c r="B56" s="1">
        <v>97140</v>
      </c>
      <c r="C56" s="1" t="s">
        <v>107</v>
      </c>
      <c r="D56" s="1">
        <v>22239</v>
      </c>
      <c r="E56" s="1" t="s">
        <v>108</v>
      </c>
      <c r="F56" s="31" t="str">
        <f t="shared" si="1"/>
        <v>22239 (97140)</v>
      </c>
      <c r="G56" s="31" t="str">
        <f t="shared" si="2"/>
        <v>Groen, grond, infra (Groen, grond, infra (Medewerker gemechaniseerd loonbedrijf))</v>
      </c>
      <c r="H56" s="31" t="s">
        <v>14</v>
      </c>
      <c r="I56" s="31" t="s">
        <v>15</v>
      </c>
      <c r="J56" s="31">
        <v>2</v>
      </c>
      <c r="K56" s="32">
        <v>3200</v>
      </c>
      <c r="M56" s="31">
        <f t="shared" si="3"/>
        <v>1</v>
      </c>
    </row>
    <row r="57" spans="1:13" s="31" customFormat="1" x14ac:dyDescent="0.2">
      <c r="A57" s="31" t="str">
        <f t="shared" si="0"/>
        <v>97150 (22239)</v>
      </c>
      <c r="B57" s="1">
        <v>97150</v>
      </c>
      <c r="C57" s="1" t="s">
        <v>109</v>
      </c>
      <c r="D57" s="1">
        <v>22239</v>
      </c>
      <c r="E57" s="1" t="s">
        <v>108</v>
      </c>
      <c r="F57" s="31" t="str">
        <f t="shared" si="1"/>
        <v>22239 (97150)</v>
      </c>
      <c r="G57" s="31" t="str">
        <f t="shared" si="2"/>
        <v>Groen, grond, infra (Groen, grond, infra (Vakbekwaam medewerker gemechaniseerd loonbedrijf))</v>
      </c>
      <c r="H57" s="31" t="s">
        <v>17</v>
      </c>
      <c r="I57" s="31" t="s">
        <v>15</v>
      </c>
      <c r="J57" s="31">
        <v>3</v>
      </c>
      <c r="K57" s="32">
        <v>4800</v>
      </c>
      <c r="M57" s="31">
        <f t="shared" si="3"/>
        <v>1</v>
      </c>
    </row>
    <row r="58" spans="1:13" s="31" customFormat="1" x14ac:dyDescent="0.2">
      <c r="A58" s="31" t="str">
        <f t="shared" si="0"/>
        <v>97650 (22239)</v>
      </c>
      <c r="B58" s="1">
        <v>97650</v>
      </c>
      <c r="C58" s="1" t="s">
        <v>110</v>
      </c>
      <c r="D58" s="1">
        <v>22239</v>
      </c>
      <c r="E58" s="1" t="s">
        <v>108</v>
      </c>
      <c r="F58" s="31" t="str">
        <f t="shared" si="1"/>
        <v>22239 (97650)</v>
      </c>
      <c r="G58" s="31" t="str">
        <f t="shared" si="2"/>
        <v>Groen, grond, infra (Groen, grond, infra (Manager gemechaniseerd loonbedrijf))</v>
      </c>
      <c r="H58" s="31" t="s">
        <v>19</v>
      </c>
      <c r="I58" s="31" t="s">
        <v>15</v>
      </c>
      <c r="J58" s="31">
        <v>4</v>
      </c>
      <c r="K58" s="32">
        <v>6400</v>
      </c>
      <c r="M58" s="31">
        <f t="shared" si="3"/>
        <v>1</v>
      </c>
    </row>
    <row r="59" spans="1:13" s="31" customFormat="1" x14ac:dyDescent="0.2">
      <c r="A59" s="31" t="str">
        <f t="shared" si="0"/>
        <v>97472 (22253)</v>
      </c>
      <c r="B59" s="1">
        <v>97472</v>
      </c>
      <c r="C59" s="1" t="s">
        <v>111</v>
      </c>
      <c r="D59" s="1">
        <v>22253</v>
      </c>
      <c r="E59" s="1" t="s">
        <v>112</v>
      </c>
      <c r="F59" s="31" t="str">
        <f t="shared" si="1"/>
        <v>22253 (97472)</v>
      </c>
      <c r="G59" s="31" t="str">
        <f t="shared" si="2"/>
        <v>Assistent medewerker voedsel en leefomgeving (Assistent medewerker voedsel en leefomgeving (Assistent groene detailhandel))</v>
      </c>
      <c r="H59" s="31" t="s">
        <v>113</v>
      </c>
      <c r="I59" s="31" t="s">
        <v>15</v>
      </c>
      <c r="J59" s="31">
        <v>1</v>
      </c>
      <c r="K59" s="32">
        <v>1600</v>
      </c>
      <c r="M59" s="31">
        <f t="shared" si="3"/>
        <v>1</v>
      </c>
    </row>
    <row r="60" spans="1:13" s="31" customFormat="1" x14ac:dyDescent="0.2">
      <c r="A60" s="31" t="str">
        <f t="shared" si="0"/>
        <v>97473 (22253)</v>
      </c>
      <c r="B60" s="1">
        <v>97473</v>
      </c>
      <c r="C60" s="1" t="s">
        <v>114</v>
      </c>
      <c r="D60" s="1">
        <v>22253</v>
      </c>
      <c r="E60" s="1" t="s">
        <v>112</v>
      </c>
      <c r="F60" s="31" t="str">
        <f t="shared" si="1"/>
        <v>22253 (97473)</v>
      </c>
      <c r="G60" s="31" t="str">
        <f t="shared" si="2"/>
        <v>Assistent medewerker voedsel en leefomgeving (Assistent medewerker voedsel en leefomgeving (Assistent natuur en groen))</v>
      </c>
      <c r="H60" s="31" t="s">
        <v>113</v>
      </c>
      <c r="I60" s="31" t="s">
        <v>15</v>
      </c>
      <c r="J60" s="31">
        <v>1</v>
      </c>
      <c r="K60" s="32">
        <v>1600</v>
      </c>
      <c r="M60" s="31">
        <f t="shared" si="3"/>
        <v>1</v>
      </c>
    </row>
    <row r="61" spans="1:13" s="31" customFormat="1" x14ac:dyDescent="0.2">
      <c r="A61" s="31" t="str">
        <f t="shared" si="0"/>
        <v>97474 (22253)</v>
      </c>
      <c r="B61" s="1">
        <v>97474</v>
      </c>
      <c r="C61" s="1" t="s">
        <v>115</v>
      </c>
      <c r="D61" s="1">
        <v>22253</v>
      </c>
      <c r="E61" s="1" t="s">
        <v>112</v>
      </c>
      <c r="F61" s="31" t="str">
        <f t="shared" si="1"/>
        <v>22253 (97474)</v>
      </c>
      <c r="G61" s="31" t="str">
        <f t="shared" si="2"/>
        <v>Assistent medewerker voedsel en leefomgeving (Assistent medewerker voedsel en leefomgeving (Assistent plantenteelt))</v>
      </c>
      <c r="H61" s="31" t="s">
        <v>113</v>
      </c>
      <c r="I61" s="31" t="s">
        <v>15</v>
      </c>
      <c r="J61" s="31">
        <v>1</v>
      </c>
      <c r="K61" s="32">
        <v>1600</v>
      </c>
      <c r="M61" s="31">
        <f t="shared" si="3"/>
        <v>1</v>
      </c>
    </row>
    <row r="62" spans="1:13" s="31" customFormat="1" x14ac:dyDescent="0.2">
      <c r="A62" s="31" t="str">
        <f t="shared" si="0"/>
        <v>97475 (22253)</v>
      </c>
      <c r="B62" s="1">
        <v>97475</v>
      </c>
      <c r="C62" s="1" t="s">
        <v>116</v>
      </c>
      <c r="D62" s="1">
        <v>22253</v>
      </c>
      <c r="E62" s="1" t="s">
        <v>112</v>
      </c>
      <c r="F62" s="31" t="str">
        <f t="shared" si="1"/>
        <v>22253 (97475)</v>
      </c>
      <c r="G62" s="31" t="str">
        <f t="shared" si="2"/>
        <v>Assistent medewerker voedsel en leefomgeving (Assistent medewerker voedsel en leefomgeving (Assistent voeding/voedingsindustrie))</v>
      </c>
      <c r="H62" s="31" t="s">
        <v>113</v>
      </c>
      <c r="I62" s="31" t="s">
        <v>15</v>
      </c>
      <c r="J62" s="31">
        <v>1</v>
      </c>
      <c r="K62" s="32">
        <v>1600</v>
      </c>
      <c r="M62" s="31">
        <f t="shared" si="3"/>
        <v>1</v>
      </c>
    </row>
    <row r="63" spans="1:13" s="31" customFormat="1" x14ac:dyDescent="0.2">
      <c r="A63" s="31" t="str">
        <f t="shared" si="0"/>
        <v>97390 (22264)</v>
      </c>
      <c r="B63" s="1">
        <v>97390</v>
      </c>
      <c r="C63" s="1" t="s">
        <v>117</v>
      </c>
      <c r="D63" s="1">
        <v>22264</v>
      </c>
      <c r="E63" s="1" t="s">
        <v>118</v>
      </c>
      <c r="F63" s="31" t="str">
        <f t="shared" si="1"/>
        <v>22264 (97390)</v>
      </c>
      <c r="G63" s="31" t="str">
        <f t="shared" si="2"/>
        <v>Arbeidsmarktgekwalificeerd assistent (Arbeidsmarktgekwalificeerd assistent (Voedsel en leefomgeving))</v>
      </c>
      <c r="H63" s="31" t="s">
        <v>113</v>
      </c>
      <c r="I63" s="31" t="s">
        <v>15</v>
      </c>
      <c r="J63" s="31">
        <v>1</v>
      </c>
      <c r="K63" s="32">
        <v>1600</v>
      </c>
      <c r="M63" s="31">
        <f t="shared" si="3"/>
        <v>1</v>
      </c>
    </row>
    <row r="64" spans="1:13" s="31" customFormat="1" x14ac:dyDescent="0.2">
      <c r="A64" s="31" t="str">
        <f t="shared" si="0"/>
        <v>97792 (22209)</v>
      </c>
      <c r="B64" s="49">
        <v>97792</v>
      </c>
      <c r="C64" s="31" t="s">
        <v>119</v>
      </c>
      <c r="D64" s="25">
        <v>22209</v>
      </c>
      <c r="E64" s="31" t="s">
        <v>120</v>
      </c>
      <c r="F64" s="31" t="str">
        <f t="shared" si="1"/>
        <v>22209 (97792)</v>
      </c>
      <c r="G64" s="31" t="str">
        <f t="shared" si="2"/>
        <v>Groene detailhandel (Groene detailhandel (Manager groene detailhandel))</v>
      </c>
      <c r="H64" s="31" t="s">
        <v>19</v>
      </c>
      <c r="I64" s="31" t="s">
        <v>15</v>
      </c>
      <c r="J64" s="31">
        <v>4</v>
      </c>
      <c r="K64" s="32">
        <v>6400</v>
      </c>
      <c r="M64" s="31">
        <f t="shared" si="3"/>
        <v>1</v>
      </c>
    </row>
    <row r="65" spans="1:13" s="31" customFormat="1" x14ac:dyDescent="0.2">
      <c r="A65" s="31" t="str">
        <f>CONCATENATE(B65," ","(",D65,")")</f>
        <v>97793 (22209)</v>
      </c>
      <c r="B65" s="49">
        <v>97793</v>
      </c>
      <c r="C65" s="31" t="s">
        <v>121</v>
      </c>
      <c r="D65" s="25">
        <v>22209</v>
      </c>
      <c r="E65" s="31" t="s">
        <v>120</v>
      </c>
      <c r="F65" s="31" t="str">
        <f t="shared" si="1"/>
        <v>22209 (97793)</v>
      </c>
      <c r="G65" s="31" t="str">
        <f t="shared" si="2"/>
        <v>Groene detailhandel (Groene detailhandel (Medewerker groene detailhandel))</v>
      </c>
      <c r="H65" s="31" t="s">
        <v>14</v>
      </c>
      <c r="I65" s="31" t="s">
        <v>15</v>
      </c>
      <c r="J65" s="31">
        <v>2</v>
      </c>
      <c r="K65" s="32">
        <v>3200</v>
      </c>
      <c r="M65" s="31">
        <f t="shared" si="3"/>
        <v>1</v>
      </c>
    </row>
    <row r="66" spans="1:13" s="31" customFormat="1" x14ac:dyDescent="0.2">
      <c r="A66" s="31" t="str">
        <f t="shared" si="0"/>
        <v>97796 (22269)</v>
      </c>
      <c r="B66" s="49">
        <v>97796</v>
      </c>
      <c r="C66" s="31" t="s">
        <v>80</v>
      </c>
      <c r="D66" s="49">
        <v>22269</v>
      </c>
      <c r="E66" s="31" t="s">
        <v>77</v>
      </c>
      <c r="F66" s="31" t="str">
        <f t="shared" si="1"/>
        <v>22269 (97796)</v>
      </c>
      <c r="G66" s="31" t="str">
        <f>CONCATENATE(E66," ","(",C66,")")</f>
        <v>Entree (Entree (Assistent logistiek))</v>
      </c>
      <c r="H66" s="31" t="s">
        <v>78</v>
      </c>
      <c r="I66" s="31" t="s">
        <v>15</v>
      </c>
      <c r="J66" s="31">
        <v>1</v>
      </c>
      <c r="K66" s="32">
        <v>1600</v>
      </c>
      <c r="M66" s="31">
        <f t="shared" si="3"/>
        <v>1</v>
      </c>
    </row>
    <row r="67" spans="1:13" s="31" customFormat="1" x14ac:dyDescent="0.2">
      <c r="A67" s="31" t="str">
        <f t="shared" si="0"/>
        <v>97797 (22266)</v>
      </c>
      <c r="B67" s="49">
        <v>97797</v>
      </c>
      <c r="C67" s="31" t="s">
        <v>82</v>
      </c>
      <c r="D67" s="49">
        <v>22266</v>
      </c>
      <c r="E67" s="31" t="s">
        <v>77</v>
      </c>
      <c r="F67" s="31" t="str">
        <f t="shared" si="1"/>
        <v>22266 (97797)</v>
      </c>
      <c r="G67" s="31" t="str">
        <f t="shared" si="2"/>
        <v>Entree (Entree (Assistent horeca, voeding of voedingsindustrie))</v>
      </c>
      <c r="H67" s="31" t="s">
        <v>78</v>
      </c>
      <c r="I67" s="31" t="s">
        <v>15</v>
      </c>
      <c r="J67" s="31">
        <v>1</v>
      </c>
      <c r="K67" s="32">
        <v>1600</v>
      </c>
      <c r="M67" s="31">
        <f t="shared" ref="M67:M68" si="4">COUNTIF($A$2:$A$2000,A67)</f>
        <v>1</v>
      </c>
    </row>
    <row r="68" spans="1:13" s="31" customFormat="1" x14ac:dyDescent="0.2">
      <c r="A68" s="31" t="str">
        <f t="shared" si="0"/>
        <v>97798 (22269)</v>
      </c>
      <c r="B68" s="49">
        <v>97798</v>
      </c>
      <c r="C68" s="50" t="s">
        <v>122</v>
      </c>
      <c r="D68" s="49">
        <v>22269</v>
      </c>
      <c r="E68" s="31" t="s">
        <v>77</v>
      </c>
      <c r="F68" s="31" t="str">
        <f t="shared" si="1"/>
        <v>22269 (97798)</v>
      </c>
      <c r="G68" s="31" t="str">
        <f t="shared" si="2"/>
        <v>Entree (Entree (Assistent verkoop/retail) )</v>
      </c>
      <c r="H68" s="31" t="s">
        <v>78</v>
      </c>
      <c r="I68" s="31" t="s">
        <v>15</v>
      </c>
      <c r="J68" s="31">
        <v>1</v>
      </c>
      <c r="K68" s="32">
        <v>1600</v>
      </c>
      <c r="M68" s="31">
        <f t="shared" si="4"/>
        <v>1</v>
      </c>
    </row>
    <row r="69" spans="1:13" s="31" customFormat="1" x14ac:dyDescent="0.2">
      <c r="A69" s="31" t="str">
        <f t="shared" si="0"/>
        <v xml:space="preserve"> ()</v>
      </c>
      <c r="D69" s="25"/>
      <c r="F69" s="31" t="str">
        <f t="shared" si="1"/>
        <v xml:space="preserve"> ()</v>
      </c>
      <c r="G69" s="31" t="str">
        <f t="shared" si="2"/>
        <v xml:space="preserve"> ()</v>
      </c>
      <c r="K69" s="32"/>
    </row>
    <row r="70" spans="1:13" s="31" customFormat="1" x14ac:dyDescent="0.2">
      <c r="A70" s="31" t="str">
        <f t="shared" si="0"/>
        <v xml:space="preserve"> ()</v>
      </c>
      <c r="D70" s="25"/>
      <c r="F70" s="31" t="str">
        <f t="shared" si="1"/>
        <v xml:space="preserve"> ()</v>
      </c>
      <c r="G70" s="31" t="str">
        <f t="shared" si="2"/>
        <v xml:space="preserve"> ()</v>
      </c>
      <c r="K70" s="32"/>
    </row>
    <row r="71" spans="1:13" s="31" customFormat="1" x14ac:dyDescent="0.2">
      <c r="A71" s="31" t="str">
        <f t="shared" si="0"/>
        <v xml:space="preserve"> ()</v>
      </c>
      <c r="D71" s="25"/>
      <c r="F71" s="31" t="str">
        <f t="shared" si="1"/>
        <v xml:space="preserve"> ()</v>
      </c>
      <c r="G71" s="31" t="str">
        <f t="shared" si="2"/>
        <v xml:space="preserve"> ()</v>
      </c>
      <c r="K71" s="32"/>
    </row>
    <row r="72" spans="1:13" s="31" customFormat="1" x14ac:dyDescent="0.2">
      <c r="A72" s="31" t="str">
        <f t="shared" si="0"/>
        <v xml:space="preserve"> ()</v>
      </c>
      <c r="D72" s="25"/>
      <c r="F72" s="31" t="str">
        <f t="shared" si="1"/>
        <v xml:space="preserve"> ()</v>
      </c>
      <c r="G72" s="31" t="str">
        <f t="shared" si="2"/>
        <v xml:space="preserve"> ()</v>
      </c>
      <c r="K72" s="32"/>
    </row>
    <row r="73" spans="1:13" s="31" customFormat="1" x14ac:dyDescent="0.2">
      <c r="A73" s="31" t="str">
        <f t="shared" si="0"/>
        <v xml:space="preserve"> ()</v>
      </c>
      <c r="D73" s="25"/>
      <c r="F73" s="31" t="str">
        <f t="shared" si="1"/>
        <v xml:space="preserve"> ()</v>
      </c>
      <c r="G73" s="31" t="str">
        <f t="shared" si="2"/>
        <v xml:space="preserve"> ()</v>
      </c>
      <c r="K73" s="32"/>
    </row>
    <row r="74" spans="1:13" s="31" customFormat="1" x14ac:dyDescent="0.2">
      <c r="A74" s="31" t="str">
        <f t="shared" ref="A74:A137" si="5">CONCATENATE(B74," ","(",D74,")")</f>
        <v xml:space="preserve"> ()</v>
      </c>
      <c r="D74" s="25"/>
      <c r="F74" s="31" t="str">
        <f t="shared" si="1"/>
        <v xml:space="preserve"> ()</v>
      </c>
      <c r="G74" s="31" t="str">
        <f t="shared" si="2"/>
        <v xml:space="preserve"> ()</v>
      </c>
      <c r="K74" s="32"/>
    </row>
    <row r="75" spans="1:13" s="31" customFormat="1" x14ac:dyDescent="0.2">
      <c r="A75" s="31" t="str">
        <f t="shared" si="5"/>
        <v xml:space="preserve"> ()</v>
      </c>
      <c r="D75" s="25"/>
      <c r="F75" s="31" t="str">
        <f t="shared" ref="F75:F138" si="6">CONCATENATE(D75," ","(",B75,")")</f>
        <v xml:space="preserve"> ()</v>
      </c>
      <c r="G75" s="31" t="str">
        <f t="shared" ref="G75:G138" si="7">CONCATENATE(E75," ","(",C75,")")</f>
        <v xml:space="preserve"> ()</v>
      </c>
      <c r="K75" s="32"/>
    </row>
    <row r="76" spans="1:13" s="31" customFormat="1" x14ac:dyDescent="0.2">
      <c r="A76" s="31" t="str">
        <f t="shared" si="5"/>
        <v xml:space="preserve"> ()</v>
      </c>
      <c r="D76" s="25"/>
      <c r="F76" s="31" t="str">
        <f t="shared" si="6"/>
        <v xml:space="preserve"> ()</v>
      </c>
      <c r="G76" s="31" t="str">
        <f t="shared" si="7"/>
        <v xml:space="preserve"> ()</v>
      </c>
      <c r="K76" s="32"/>
    </row>
    <row r="77" spans="1:13" s="31" customFormat="1" x14ac:dyDescent="0.2">
      <c r="A77" s="31" t="str">
        <f t="shared" si="5"/>
        <v xml:space="preserve"> ()</v>
      </c>
      <c r="D77" s="25"/>
      <c r="F77" s="31" t="str">
        <f t="shared" si="6"/>
        <v xml:space="preserve"> ()</v>
      </c>
      <c r="G77" s="31" t="str">
        <f t="shared" si="7"/>
        <v xml:space="preserve"> ()</v>
      </c>
      <c r="K77" s="32"/>
    </row>
    <row r="78" spans="1:13" s="31" customFormat="1" x14ac:dyDescent="0.2">
      <c r="A78" s="31" t="str">
        <f t="shared" si="5"/>
        <v xml:space="preserve"> ()</v>
      </c>
      <c r="D78" s="25"/>
      <c r="F78" s="31" t="str">
        <f t="shared" si="6"/>
        <v xml:space="preserve"> ()</v>
      </c>
      <c r="G78" s="31" t="str">
        <f t="shared" si="7"/>
        <v xml:space="preserve"> ()</v>
      </c>
      <c r="K78" s="32"/>
    </row>
    <row r="79" spans="1:13" s="31" customFormat="1" x14ac:dyDescent="0.2">
      <c r="A79" s="31" t="str">
        <f t="shared" si="5"/>
        <v xml:space="preserve"> ()</v>
      </c>
      <c r="D79" s="25"/>
      <c r="F79" s="31" t="str">
        <f t="shared" si="6"/>
        <v xml:space="preserve"> ()</v>
      </c>
      <c r="G79" s="31" t="str">
        <f t="shared" si="7"/>
        <v xml:space="preserve"> ()</v>
      </c>
      <c r="K79" s="32"/>
    </row>
    <row r="80" spans="1:13" s="31" customFormat="1" x14ac:dyDescent="0.2">
      <c r="A80" s="31" t="str">
        <f t="shared" si="5"/>
        <v xml:space="preserve"> ()</v>
      </c>
      <c r="D80" s="25"/>
      <c r="F80" s="31" t="str">
        <f t="shared" si="6"/>
        <v xml:space="preserve"> ()</v>
      </c>
      <c r="G80" s="31" t="str">
        <f t="shared" si="7"/>
        <v xml:space="preserve"> ()</v>
      </c>
      <c r="K80" s="32"/>
    </row>
    <row r="81" spans="1:11" s="31" customFormat="1" x14ac:dyDescent="0.2">
      <c r="A81" s="31" t="str">
        <f t="shared" si="5"/>
        <v xml:space="preserve"> ()</v>
      </c>
      <c r="D81" s="25"/>
      <c r="F81" s="31" t="str">
        <f t="shared" si="6"/>
        <v xml:space="preserve"> ()</v>
      </c>
      <c r="G81" s="31" t="str">
        <f t="shared" si="7"/>
        <v xml:space="preserve"> ()</v>
      </c>
      <c r="K81" s="32"/>
    </row>
    <row r="82" spans="1:11" s="31" customFormat="1" x14ac:dyDescent="0.2">
      <c r="A82" s="31" t="str">
        <f t="shared" si="5"/>
        <v xml:space="preserve"> ()</v>
      </c>
      <c r="D82" s="25"/>
      <c r="F82" s="31" t="str">
        <f t="shared" si="6"/>
        <v xml:space="preserve"> ()</v>
      </c>
      <c r="G82" s="31" t="str">
        <f t="shared" si="7"/>
        <v xml:space="preserve"> ()</v>
      </c>
      <c r="K82" s="32"/>
    </row>
    <row r="83" spans="1:11" s="31" customFormat="1" x14ac:dyDescent="0.2">
      <c r="A83" s="31" t="str">
        <f t="shared" si="5"/>
        <v xml:space="preserve"> ()</v>
      </c>
      <c r="D83" s="25"/>
      <c r="F83" s="31" t="str">
        <f t="shared" si="6"/>
        <v xml:space="preserve"> ()</v>
      </c>
      <c r="G83" s="31" t="str">
        <f t="shared" si="7"/>
        <v xml:space="preserve"> ()</v>
      </c>
      <c r="K83" s="32"/>
    </row>
    <row r="84" spans="1:11" s="31" customFormat="1" x14ac:dyDescent="0.2">
      <c r="A84" s="31" t="str">
        <f t="shared" si="5"/>
        <v xml:space="preserve"> ()</v>
      </c>
      <c r="D84" s="25"/>
      <c r="F84" s="31" t="str">
        <f t="shared" si="6"/>
        <v xml:space="preserve"> ()</v>
      </c>
      <c r="G84" s="31" t="str">
        <f t="shared" si="7"/>
        <v xml:space="preserve"> ()</v>
      </c>
      <c r="K84" s="32"/>
    </row>
    <row r="85" spans="1:11" s="31" customFormat="1" x14ac:dyDescent="0.2">
      <c r="A85" s="31" t="str">
        <f t="shared" si="5"/>
        <v xml:space="preserve"> ()</v>
      </c>
      <c r="D85" s="25"/>
      <c r="F85" s="31" t="str">
        <f t="shared" si="6"/>
        <v xml:space="preserve"> ()</v>
      </c>
      <c r="G85" s="31" t="str">
        <f t="shared" si="7"/>
        <v xml:space="preserve"> ()</v>
      </c>
      <c r="K85" s="32"/>
    </row>
    <row r="86" spans="1:11" s="31" customFormat="1" x14ac:dyDescent="0.2">
      <c r="A86" s="31" t="str">
        <f t="shared" si="5"/>
        <v xml:space="preserve"> ()</v>
      </c>
      <c r="D86" s="25"/>
      <c r="F86" s="31" t="str">
        <f t="shared" si="6"/>
        <v xml:space="preserve"> ()</v>
      </c>
      <c r="G86" s="31" t="str">
        <f t="shared" si="7"/>
        <v xml:space="preserve"> ()</v>
      </c>
      <c r="K86" s="32"/>
    </row>
    <row r="87" spans="1:11" s="31" customFormat="1" x14ac:dyDescent="0.2">
      <c r="A87" s="31" t="str">
        <f t="shared" si="5"/>
        <v xml:space="preserve"> ()</v>
      </c>
      <c r="D87" s="25"/>
      <c r="F87" s="31" t="str">
        <f t="shared" si="6"/>
        <v xml:space="preserve"> ()</v>
      </c>
      <c r="G87" s="31" t="str">
        <f t="shared" si="7"/>
        <v xml:space="preserve"> ()</v>
      </c>
      <c r="K87" s="32"/>
    </row>
    <row r="88" spans="1:11" s="31" customFormat="1" x14ac:dyDescent="0.2">
      <c r="A88" s="31" t="str">
        <f t="shared" si="5"/>
        <v xml:space="preserve"> ()</v>
      </c>
      <c r="D88" s="25"/>
      <c r="F88" s="31" t="str">
        <f t="shared" si="6"/>
        <v xml:space="preserve"> ()</v>
      </c>
      <c r="G88" s="31" t="str">
        <f t="shared" si="7"/>
        <v xml:space="preserve"> ()</v>
      </c>
      <c r="K88" s="32"/>
    </row>
    <row r="89" spans="1:11" s="31" customFormat="1" x14ac:dyDescent="0.2">
      <c r="A89" s="31" t="str">
        <f t="shared" si="5"/>
        <v xml:space="preserve"> ()</v>
      </c>
      <c r="D89" s="25"/>
      <c r="F89" s="31" t="str">
        <f t="shared" si="6"/>
        <v xml:space="preserve"> ()</v>
      </c>
      <c r="G89" s="31" t="str">
        <f t="shared" si="7"/>
        <v xml:space="preserve"> ()</v>
      </c>
      <c r="K89" s="32"/>
    </row>
    <row r="90" spans="1:11" s="31" customFormat="1" x14ac:dyDescent="0.2">
      <c r="A90" s="31" t="str">
        <f t="shared" si="5"/>
        <v xml:space="preserve"> ()</v>
      </c>
      <c r="D90" s="25"/>
      <c r="F90" s="31" t="str">
        <f t="shared" si="6"/>
        <v xml:space="preserve"> ()</v>
      </c>
      <c r="G90" s="31" t="str">
        <f t="shared" si="7"/>
        <v xml:space="preserve"> ()</v>
      </c>
      <c r="K90" s="32"/>
    </row>
    <row r="91" spans="1:11" s="31" customFormat="1" x14ac:dyDescent="0.2">
      <c r="A91" s="31" t="str">
        <f t="shared" si="5"/>
        <v xml:space="preserve"> ()</v>
      </c>
      <c r="D91" s="25"/>
      <c r="F91" s="31" t="str">
        <f t="shared" si="6"/>
        <v xml:space="preserve"> ()</v>
      </c>
      <c r="G91" s="31" t="str">
        <f t="shared" si="7"/>
        <v xml:space="preserve"> ()</v>
      </c>
      <c r="K91" s="32"/>
    </row>
    <row r="92" spans="1:11" s="31" customFormat="1" x14ac:dyDescent="0.2">
      <c r="A92" s="31" t="str">
        <f t="shared" si="5"/>
        <v xml:space="preserve"> ()</v>
      </c>
      <c r="D92" s="25"/>
      <c r="F92" s="31" t="str">
        <f t="shared" si="6"/>
        <v xml:space="preserve"> ()</v>
      </c>
      <c r="G92" s="31" t="str">
        <f t="shared" si="7"/>
        <v xml:space="preserve"> ()</v>
      </c>
      <c r="K92" s="32"/>
    </row>
    <row r="93" spans="1:11" s="31" customFormat="1" x14ac:dyDescent="0.2">
      <c r="A93" s="31" t="str">
        <f t="shared" si="5"/>
        <v xml:space="preserve"> ()</v>
      </c>
      <c r="D93" s="25"/>
      <c r="F93" s="31" t="str">
        <f t="shared" si="6"/>
        <v xml:space="preserve"> ()</v>
      </c>
      <c r="G93" s="31" t="str">
        <f t="shared" si="7"/>
        <v xml:space="preserve"> ()</v>
      </c>
      <c r="K93" s="32"/>
    </row>
    <row r="94" spans="1:11" s="31" customFormat="1" x14ac:dyDescent="0.2">
      <c r="A94" s="31" t="str">
        <f t="shared" si="5"/>
        <v xml:space="preserve"> ()</v>
      </c>
      <c r="D94" s="25"/>
      <c r="F94" s="31" t="str">
        <f t="shared" si="6"/>
        <v xml:space="preserve"> ()</v>
      </c>
      <c r="G94" s="31" t="str">
        <f t="shared" si="7"/>
        <v xml:space="preserve"> ()</v>
      </c>
      <c r="K94" s="32"/>
    </row>
    <row r="95" spans="1:11" s="31" customFormat="1" x14ac:dyDescent="0.2">
      <c r="A95" s="31" t="str">
        <f t="shared" si="5"/>
        <v xml:space="preserve"> ()</v>
      </c>
      <c r="D95" s="25"/>
      <c r="F95" s="31" t="str">
        <f t="shared" si="6"/>
        <v xml:space="preserve"> ()</v>
      </c>
      <c r="G95" s="31" t="str">
        <f t="shared" si="7"/>
        <v xml:space="preserve"> ()</v>
      </c>
      <c r="K95" s="32"/>
    </row>
    <row r="96" spans="1:11" s="31" customFormat="1" x14ac:dyDescent="0.2">
      <c r="A96" s="31" t="str">
        <f t="shared" si="5"/>
        <v xml:space="preserve"> ()</v>
      </c>
      <c r="D96" s="25"/>
      <c r="F96" s="31" t="str">
        <f t="shared" si="6"/>
        <v xml:space="preserve"> ()</v>
      </c>
      <c r="G96" s="31" t="str">
        <f t="shared" si="7"/>
        <v xml:space="preserve"> ()</v>
      </c>
      <c r="K96" s="32"/>
    </row>
    <row r="97" spans="1:11" s="31" customFormat="1" x14ac:dyDescent="0.2">
      <c r="A97" s="31" t="str">
        <f t="shared" si="5"/>
        <v xml:space="preserve"> ()</v>
      </c>
      <c r="D97" s="25"/>
      <c r="F97" s="31" t="str">
        <f t="shared" si="6"/>
        <v xml:space="preserve"> ()</v>
      </c>
      <c r="G97" s="31" t="str">
        <f t="shared" si="7"/>
        <v xml:space="preserve"> ()</v>
      </c>
      <c r="K97" s="32"/>
    </row>
    <row r="98" spans="1:11" s="31" customFormat="1" x14ac:dyDescent="0.2">
      <c r="A98" s="31" t="str">
        <f t="shared" si="5"/>
        <v xml:space="preserve"> ()</v>
      </c>
      <c r="D98" s="25"/>
      <c r="F98" s="31" t="str">
        <f t="shared" si="6"/>
        <v xml:space="preserve"> ()</v>
      </c>
      <c r="G98" s="31" t="str">
        <f t="shared" si="7"/>
        <v xml:space="preserve"> ()</v>
      </c>
      <c r="K98" s="32"/>
    </row>
    <row r="99" spans="1:11" s="31" customFormat="1" x14ac:dyDescent="0.2">
      <c r="A99" s="31" t="str">
        <f t="shared" si="5"/>
        <v xml:space="preserve"> ()</v>
      </c>
      <c r="D99" s="25"/>
      <c r="F99" s="31" t="str">
        <f t="shared" si="6"/>
        <v xml:space="preserve"> ()</v>
      </c>
      <c r="G99" s="31" t="str">
        <f t="shared" si="7"/>
        <v xml:space="preserve"> ()</v>
      </c>
      <c r="K99" s="32"/>
    </row>
    <row r="100" spans="1:11" s="31" customFormat="1" x14ac:dyDescent="0.2">
      <c r="A100" s="31" t="str">
        <f t="shared" si="5"/>
        <v xml:space="preserve"> ()</v>
      </c>
      <c r="D100" s="25"/>
      <c r="F100" s="31" t="str">
        <f t="shared" si="6"/>
        <v xml:space="preserve"> ()</v>
      </c>
      <c r="G100" s="31" t="str">
        <f t="shared" si="7"/>
        <v xml:space="preserve"> ()</v>
      </c>
      <c r="K100" s="32"/>
    </row>
    <row r="101" spans="1:11" s="31" customFormat="1" x14ac:dyDescent="0.2">
      <c r="A101" s="31" t="str">
        <f t="shared" si="5"/>
        <v xml:space="preserve"> ()</v>
      </c>
      <c r="D101" s="25"/>
      <c r="F101" s="31" t="str">
        <f t="shared" si="6"/>
        <v xml:space="preserve"> ()</v>
      </c>
      <c r="G101" s="31" t="str">
        <f t="shared" si="7"/>
        <v xml:space="preserve"> ()</v>
      </c>
      <c r="K101" s="32"/>
    </row>
    <row r="102" spans="1:11" s="31" customFormat="1" x14ac:dyDescent="0.2">
      <c r="A102" s="31" t="str">
        <f t="shared" si="5"/>
        <v xml:space="preserve"> ()</v>
      </c>
      <c r="D102" s="25"/>
      <c r="F102" s="31" t="str">
        <f t="shared" si="6"/>
        <v xml:space="preserve"> ()</v>
      </c>
      <c r="G102" s="31" t="str">
        <f t="shared" si="7"/>
        <v xml:space="preserve"> ()</v>
      </c>
      <c r="K102" s="32"/>
    </row>
    <row r="103" spans="1:11" s="31" customFormat="1" x14ac:dyDescent="0.2">
      <c r="A103" s="31" t="str">
        <f t="shared" si="5"/>
        <v xml:space="preserve"> ()</v>
      </c>
      <c r="D103" s="25"/>
      <c r="F103" s="31" t="str">
        <f t="shared" si="6"/>
        <v xml:space="preserve"> ()</v>
      </c>
      <c r="G103" s="31" t="str">
        <f t="shared" si="7"/>
        <v xml:space="preserve"> ()</v>
      </c>
      <c r="K103" s="32"/>
    </row>
    <row r="104" spans="1:11" s="31" customFormat="1" x14ac:dyDescent="0.2">
      <c r="A104" s="31" t="str">
        <f t="shared" si="5"/>
        <v xml:space="preserve"> ()</v>
      </c>
      <c r="D104" s="25"/>
      <c r="F104" s="31" t="str">
        <f t="shared" si="6"/>
        <v xml:space="preserve"> ()</v>
      </c>
      <c r="G104" s="31" t="str">
        <f t="shared" si="7"/>
        <v xml:space="preserve"> ()</v>
      </c>
      <c r="K104" s="32"/>
    </row>
    <row r="105" spans="1:11" s="31" customFormat="1" x14ac:dyDescent="0.2">
      <c r="A105" s="31" t="str">
        <f t="shared" si="5"/>
        <v xml:space="preserve"> ()</v>
      </c>
      <c r="D105" s="25"/>
      <c r="F105" s="31" t="str">
        <f t="shared" si="6"/>
        <v xml:space="preserve"> ()</v>
      </c>
      <c r="G105" s="31" t="str">
        <f t="shared" si="7"/>
        <v xml:space="preserve"> ()</v>
      </c>
      <c r="K105" s="32"/>
    </row>
    <row r="106" spans="1:11" s="31" customFormat="1" x14ac:dyDescent="0.2">
      <c r="A106" s="31" t="str">
        <f t="shared" si="5"/>
        <v xml:space="preserve"> ()</v>
      </c>
      <c r="D106" s="25"/>
      <c r="F106" s="31" t="str">
        <f t="shared" si="6"/>
        <v xml:space="preserve"> ()</v>
      </c>
      <c r="G106" s="31" t="str">
        <f t="shared" si="7"/>
        <v xml:space="preserve"> ()</v>
      </c>
      <c r="K106" s="32"/>
    </row>
    <row r="107" spans="1:11" s="31" customFormat="1" x14ac:dyDescent="0.2">
      <c r="A107" s="31" t="str">
        <f t="shared" si="5"/>
        <v xml:space="preserve"> ()</v>
      </c>
      <c r="D107" s="25"/>
      <c r="F107" s="31" t="str">
        <f t="shared" si="6"/>
        <v xml:space="preserve"> ()</v>
      </c>
      <c r="G107" s="31" t="str">
        <f t="shared" si="7"/>
        <v xml:space="preserve"> ()</v>
      </c>
      <c r="K107" s="32"/>
    </row>
    <row r="108" spans="1:11" s="31" customFormat="1" x14ac:dyDescent="0.2">
      <c r="A108" s="31" t="str">
        <f t="shared" si="5"/>
        <v xml:space="preserve"> ()</v>
      </c>
      <c r="D108" s="25"/>
      <c r="F108" s="31" t="str">
        <f t="shared" si="6"/>
        <v xml:space="preserve"> ()</v>
      </c>
      <c r="G108" s="31" t="str">
        <f t="shared" si="7"/>
        <v xml:space="preserve"> ()</v>
      </c>
      <c r="K108" s="32"/>
    </row>
    <row r="109" spans="1:11" s="31" customFormat="1" x14ac:dyDescent="0.2">
      <c r="A109" s="31" t="str">
        <f t="shared" si="5"/>
        <v xml:space="preserve"> ()</v>
      </c>
      <c r="D109" s="25"/>
      <c r="F109" s="31" t="str">
        <f t="shared" si="6"/>
        <v xml:space="preserve"> ()</v>
      </c>
      <c r="G109" s="31" t="str">
        <f t="shared" si="7"/>
        <v xml:space="preserve"> ()</v>
      </c>
      <c r="K109" s="32"/>
    </row>
    <row r="110" spans="1:11" s="31" customFormat="1" x14ac:dyDescent="0.2">
      <c r="A110" s="31" t="str">
        <f t="shared" si="5"/>
        <v xml:space="preserve"> ()</v>
      </c>
      <c r="D110" s="25"/>
      <c r="F110" s="31" t="str">
        <f t="shared" si="6"/>
        <v xml:space="preserve"> ()</v>
      </c>
      <c r="G110" s="31" t="str">
        <f t="shared" si="7"/>
        <v xml:space="preserve"> ()</v>
      </c>
      <c r="K110" s="32"/>
    </row>
    <row r="111" spans="1:11" s="31" customFormat="1" x14ac:dyDescent="0.2">
      <c r="A111" s="31" t="str">
        <f t="shared" si="5"/>
        <v xml:space="preserve"> ()</v>
      </c>
      <c r="D111" s="25"/>
      <c r="F111" s="31" t="str">
        <f t="shared" si="6"/>
        <v xml:space="preserve"> ()</v>
      </c>
      <c r="G111" s="31" t="str">
        <f t="shared" si="7"/>
        <v xml:space="preserve"> ()</v>
      </c>
      <c r="K111" s="32"/>
    </row>
    <row r="112" spans="1:11" s="31" customFormat="1" x14ac:dyDescent="0.2">
      <c r="A112" s="31" t="str">
        <f t="shared" si="5"/>
        <v xml:space="preserve"> ()</v>
      </c>
      <c r="D112" s="25"/>
      <c r="F112" s="31" t="str">
        <f t="shared" si="6"/>
        <v xml:space="preserve"> ()</v>
      </c>
      <c r="G112" s="31" t="str">
        <f t="shared" si="7"/>
        <v xml:space="preserve"> ()</v>
      </c>
      <c r="K112" s="32"/>
    </row>
    <row r="113" spans="1:11" s="31" customFormat="1" x14ac:dyDescent="0.2">
      <c r="A113" s="31" t="str">
        <f t="shared" si="5"/>
        <v xml:space="preserve"> ()</v>
      </c>
      <c r="D113" s="25"/>
      <c r="F113" s="31" t="str">
        <f t="shared" si="6"/>
        <v xml:space="preserve"> ()</v>
      </c>
      <c r="G113" s="31" t="str">
        <f t="shared" si="7"/>
        <v xml:space="preserve"> ()</v>
      </c>
      <c r="K113" s="32"/>
    </row>
    <row r="114" spans="1:11" s="31" customFormat="1" x14ac:dyDescent="0.2">
      <c r="A114" s="31" t="str">
        <f t="shared" si="5"/>
        <v xml:space="preserve"> ()</v>
      </c>
      <c r="D114" s="25"/>
      <c r="F114" s="31" t="str">
        <f t="shared" si="6"/>
        <v xml:space="preserve"> ()</v>
      </c>
      <c r="G114" s="31" t="str">
        <f t="shared" si="7"/>
        <v xml:space="preserve"> ()</v>
      </c>
      <c r="K114" s="32"/>
    </row>
    <row r="115" spans="1:11" s="31" customFormat="1" x14ac:dyDescent="0.2">
      <c r="A115" s="31" t="str">
        <f t="shared" si="5"/>
        <v xml:space="preserve"> ()</v>
      </c>
      <c r="D115" s="25"/>
      <c r="F115" s="31" t="str">
        <f t="shared" si="6"/>
        <v xml:space="preserve"> ()</v>
      </c>
      <c r="G115" s="31" t="str">
        <f t="shared" si="7"/>
        <v xml:space="preserve"> ()</v>
      </c>
      <c r="K115" s="32"/>
    </row>
    <row r="116" spans="1:11" s="31" customFormat="1" x14ac:dyDescent="0.2">
      <c r="A116" s="31" t="str">
        <f t="shared" si="5"/>
        <v xml:space="preserve"> ()</v>
      </c>
      <c r="D116" s="25"/>
      <c r="F116" s="31" t="str">
        <f t="shared" si="6"/>
        <v xml:space="preserve"> ()</v>
      </c>
      <c r="G116" s="31" t="str">
        <f t="shared" si="7"/>
        <v xml:space="preserve"> ()</v>
      </c>
      <c r="K116" s="32"/>
    </row>
    <row r="117" spans="1:11" s="31" customFormat="1" x14ac:dyDescent="0.2">
      <c r="A117" s="31" t="str">
        <f t="shared" si="5"/>
        <v xml:space="preserve"> ()</v>
      </c>
      <c r="D117" s="25"/>
      <c r="F117" s="31" t="str">
        <f t="shared" si="6"/>
        <v xml:space="preserve"> ()</v>
      </c>
      <c r="G117" s="31" t="str">
        <f t="shared" si="7"/>
        <v xml:space="preserve"> ()</v>
      </c>
      <c r="K117" s="32"/>
    </row>
    <row r="118" spans="1:11" s="31" customFormat="1" x14ac:dyDescent="0.2">
      <c r="A118" s="31" t="str">
        <f t="shared" si="5"/>
        <v xml:space="preserve"> ()</v>
      </c>
      <c r="D118" s="25"/>
      <c r="F118" s="31" t="str">
        <f t="shared" si="6"/>
        <v xml:space="preserve"> ()</v>
      </c>
      <c r="G118" s="31" t="str">
        <f t="shared" si="7"/>
        <v xml:space="preserve"> ()</v>
      </c>
      <c r="K118" s="32"/>
    </row>
    <row r="119" spans="1:11" s="31" customFormat="1" x14ac:dyDescent="0.2">
      <c r="A119" s="31" t="str">
        <f t="shared" si="5"/>
        <v xml:space="preserve"> ()</v>
      </c>
      <c r="D119" s="25"/>
      <c r="F119" s="31" t="str">
        <f t="shared" si="6"/>
        <v xml:space="preserve"> ()</v>
      </c>
      <c r="G119" s="31" t="str">
        <f t="shared" si="7"/>
        <v xml:space="preserve"> ()</v>
      </c>
      <c r="K119" s="32"/>
    </row>
    <row r="120" spans="1:11" s="31" customFormat="1" x14ac:dyDescent="0.2">
      <c r="A120" s="31" t="str">
        <f t="shared" si="5"/>
        <v xml:space="preserve"> ()</v>
      </c>
      <c r="D120" s="25"/>
      <c r="F120" s="31" t="str">
        <f t="shared" si="6"/>
        <v xml:space="preserve"> ()</v>
      </c>
      <c r="G120" s="31" t="str">
        <f t="shared" si="7"/>
        <v xml:space="preserve"> ()</v>
      </c>
      <c r="K120" s="32"/>
    </row>
    <row r="121" spans="1:11" s="31" customFormat="1" x14ac:dyDescent="0.2">
      <c r="A121" s="31" t="str">
        <f t="shared" si="5"/>
        <v xml:space="preserve"> ()</v>
      </c>
      <c r="D121" s="25"/>
      <c r="F121" s="31" t="str">
        <f t="shared" si="6"/>
        <v xml:space="preserve"> ()</v>
      </c>
      <c r="G121" s="31" t="str">
        <f t="shared" si="7"/>
        <v xml:space="preserve"> ()</v>
      </c>
      <c r="K121" s="32"/>
    </row>
    <row r="122" spans="1:11" s="31" customFormat="1" x14ac:dyDescent="0.2">
      <c r="A122" s="31" t="str">
        <f t="shared" si="5"/>
        <v xml:space="preserve"> ()</v>
      </c>
      <c r="D122" s="25"/>
      <c r="F122" s="31" t="str">
        <f t="shared" si="6"/>
        <v xml:space="preserve"> ()</v>
      </c>
      <c r="G122" s="31" t="str">
        <f t="shared" si="7"/>
        <v xml:space="preserve"> ()</v>
      </c>
      <c r="K122" s="32"/>
    </row>
    <row r="123" spans="1:11" s="31" customFormat="1" x14ac:dyDescent="0.2">
      <c r="A123" s="31" t="str">
        <f t="shared" si="5"/>
        <v xml:space="preserve"> ()</v>
      </c>
      <c r="D123" s="25"/>
      <c r="F123" s="31" t="str">
        <f t="shared" si="6"/>
        <v xml:space="preserve"> ()</v>
      </c>
      <c r="G123" s="31" t="str">
        <f t="shared" si="7"/>
        <v xml:space="preserve"> ()</v>
      </c>
      <c r="K123" s="32"/>
    </row>
    <row r="124" spans="1:11" s="31" customFormat="1" x14ac:dyDescent="0.2">
      <c r="A124" s="31" t="str">
        <f t="shared" si="5"/>
        <v xml:space="preserve"> ()</v>
      </c>
      <c r="D124" s="25"/>
      <c r="F124" s="31" t="str">
        <f t="shared" si="6"/>
        <v xml:space="preserve"> ()</v>
      </c>
      <c r="G124" s="31" t="str">
        <f t="shared" si="7"/>
        <v xml:space="preserve"> ()</v>
      </c>
      <c r="K124" s="32"/>
    </row>
    <row r="125" spans="1:11" s="31" customFormat="1" x14ac:dyDescent="0.2">
      <c r="A125" s="31" t="str">
        <f t="shared" si="5"/>
        <v xml:space="preserve"> ()</v>
      </c>
      <c r="D125" s="25"/>
      <c r="F125" s="31" t="str">
        <f t="shared" si="6"/>
        <v xml:space="preserve"> ()</v>
      </c>
      <c r="G125" s="31" t="str">
        <f t="shared" si="7"/>
        <v xml:space="preserve"> ()</v>
      </c>
      <c r="K125" s="32"/>
    </row>
    <row r="126" spans="1:11" s="31" customFormat="1" x14ac:dyDescent="0.2">
      <c r="A126" s="31" t="str">
        <f t="shared" si="5"/>
        <v xml:space="preserve"> ()</v>
      </c>
      <c r="D126" s="25"/>
      <c r="F126" s="31" t="str">
        <f t="shared" si="6"/>
        <v xml:space="preserve"> ()</v>
      </c>
      <c r="G126" s="31" t="str">
        <f t="shared" si="7"/>
        <v xml:space="preserve"> ()</v>
      </c>
      <c r="K126" s="32"/>
    </row>
    <row r="127" spans="1:11" s="31" customFormat="1" x14ac:dyDescent="0.2">
      <c r="A127" s="31" t="str">
        <f t="shared" si="5"/>
        <v xml:space="preserve"> ()</v>
      </c>
      <c r="D127" s="25"/>
      <c r="F127" s="31" t="str">
        <f t="shared" si="6"/>
        <v xml:space="preserve"> ()</v>
      </c>
      <c r="G127" s="31" t="str">
        <f t="shared" si="7"/>
        <v xml:space="preserve"> ()</v>
      </c>
      <c r="K127" s="32"/>
    </row>
    <row r="128" spans="1:11" s="31" customFormat="1" x14ac:dyDescent="0.2">
      <c r="A128" s="31" t="str">
        <f t="shared" si="5"/>
        <v xml:space="preserve"> ()</v>
      </c>
      <c r="D128" s="25"/>
      <c r="F128" s="31" t="str">
        <f t="shared" si="6"/>
        <v xml:space="preserve"> ()</v>
      </c>
      <c r="G128" s="31" t="str">
        <f t="shared" si="7"/>
        <v xml:space="preserve"> ()</v>
      </c>
      <c r="K128" s="32"/>
    </row>
    <row r="129" spans="1:11" s="31" customFormat="1" x14ac:dyDescent="0.2">
      <c r="A129" s="31" t="str">
        <f t="shared" si="5"/>
        <v xml:space="preserve"> ()</v>
      </c>
      <c r="D129" s="25"/>
      <c r="F129" s="31" t="str">
        <f t="shared" si="6"/>
        <v xml:space="preserve"> ()</v>
      </c>
      <c r="G129" s="31" t="str">
        <f t="shared" si="7"/>
        <v xml:space="preserve"> ()</v>
      </c>
      <c r="K129" s="32"/>
    </row>
    <row r="130" spans="1:11" s="31" customFormat="1" x14ac:dyDescent="0.2">
      <c r="A130" s="31" t="str">
        <f t="shared" si="5"/>
        <v xml:space="preserve"> ()</v>
      </c>
      <c r="D130" s="25"/>
      <c r="F130" s="31" t="str">
        <f t="shared" si="6"/>
        <v xml:space="preserve"> ()</v>
      </c>
      <c r="G130" s="31" t="str">
        <f t="shared" si="7"/>
        <v xml:space="preserve"> ()</v>
      </c>
      <c r="K130" s="32"/>
    </row>
    <row r="131" spans="1:11" s="31" customFormat="1" x14ac:dyDescent="0.2">
      <c r="A131" s="31" t="str">
        <f t="shared" si="5"/>
        <v xml:space="preserve"> ()</v>
      </c>
      <c r="D131" s="25"/>
      <c r="F131" s="31" t="str">
        <f t="shared" si="6"/>
        <v xml:space="preserve"> ()</v>
      </c>
      <c r="G131" s="31" t="str">
        <f t="shared" si="7"/>
        <v xml:space="preserve"> ()</v>
      </c>
      <c r="K131" s="32"/>
    </row>
    <row r="132" spans="1:11" s="31" customFormat="1" x14ac:dyDescent="0.2">
      <c r="A132" s="31" t="str">
        <f t="shared" si="5"/>
        <v xml:space="preserve"> ()</v>
      </c>
      <c r="D132" s="25"/>
      <c r="F132" s="31" t="str">
        <f t="shared" si="6"/>
        <v xml:space="preserve"> ()</v>
      </c>
      <c r="G132" s="31" t="str">
        <f t="shared" si="7"/>
        <v xml:space="preserve"> ()</v>
      </c>
      <c r="K132" s="32"/>
    </row>
    <row r="133" spans="1:11" s="31" customFormat="1" x14ac:dyDescent="0.2">
      <c r="A133" s="31" t="str">
        <f t="shared" si="5"/>
        <v xml:space="preserve"> ()</v>
      </c>
      <c r="D133" s="25"/>
      <c r="F133" s="31" t="str">
        <f t="shared" si="6"/>
        <v xml:space="preserve"> ()</v>
      </c>
      <c r="G133" s="31" t="str">
        <f t="shared" si="7"/>
        <v xml:space="preserve"> ()</v>
      </c>
      <c r="K133" s="32"/>
    </row>
    <row r="134" spans="1:11" s="31" customFormat="1" x14ac:dyDescent="0.2">
      <c r="A134" s="31" t="str">
        <f t="shared" si="5"/>
        <v xml:space="preserve"> ()</v>
      </c>
      <c r="D134" s="25"/>
      <c r="F134" s="31" t="str">
        <f t="shared" si="6"/>
        <v xml:space="preserve"> ()</v>
      </c>
      <c r="G134" s="31" t="str">
        <f t="shared" si="7"/>
        <v xml:space="preserve"> ()</v>
      </c>
      <c r="K134" s="32"/>
    </row>
    <row r="135" spans="1:11" s="31" customFormat="1" x14ac:dyDescent="0.2">
      <c r="A135" s="31" t="str">
        <f t="shared" si="5"/>
        <v xml:space="preserve"> ()</v>
      </c>
      <c r="D135" s="25"/>
      <c r="F135" s="31" t="str">
        <f t="shared" si="6"/>
        <v xml:space="preserve"> ()</v>
      </c>
      <c r="G135" s="31" t="str">
        <f t="shared" si="7"/>
        <v xml:space="preserve"> ()</v>
      </c>
      <c r="K135" s="32"/>
    </row>
    <row r="136" spans="1:11" s="31" customFormat="1" x14ac:dyDescent="0.2">
      <c r="A136" s="31" t="str">
        <f t="shared" si="5"/>
        <v xml:space="preserve"> ()</v>
      </c>
      <c r="D136" s="25"/>
      <c r="F136" s="31" t="str">
        <f t="shared" si="6"/>
        <v xml:space="preserve"> ()</v>
      </c>
      <c r="G136" s="31" t="str">
        <f t="shared" si="7"/>
        <v xml:space="preserve"> ()</v>
      </c>
      <c r="K136" s="32"/>
    </row>
    <row r="137" spans="1:11" s="31" customFormat="1" x14ac:dyDescent="0.2">
      <c r="A137" s="31" t="str">
        <f t="shared" si="5"/>
        <v xml:space="preserve"> ()</v>
      </c>
      <c r="D137" s="25"/>
      <c r="F137" s="31" t="str">
        <f t="shared" si="6"/>
        <v xml:space="preserve"> ()</v>
      </c>
      <c r="G137" s="31" t="str">
        <f t="shared" si="7"/>
        <v xml:space="preserve"> ()</v>
      </c>
      <c r="K137" s="32"/>
    </row>
    <row r="138" spans="1:11" s="31" customFormat="1" x14ac:dyDescent="0.2">
      <c r="A138" s="31" t="str">
        <f t="shared" ref="A138:A201" si="8">CONCATENATE(B138," ","(",D138,")")</f>
        <v xml:space="preserve"> ()</v>
      </c>
      <c r="D138" s="25"/>
      <c r="F138" s="31" t="str">
        <f t="shared" si="6"/>
        <v xml:space="preserve"> ()</v>
      </c>
      <c r="G138" s="31" t="str">
        <f t="shared" si="7"/>
        <v xml:space="preserve"> ()</v>
      </c>
      <c r="K138" s="32"/>
    </row>
    <row r="139" spans="1:11" s="31" customFormat="1" x14ac:dyDescent="0.2">
      <c r="A139" s="31" t="str">
        <f t="shared" si="8"/>
        <v xml:space="preserve"> ()</v>
      </c>
      <c r="D139" s="25"/>
      <c r="F139" s="31" t="str">
        <f t="shared" ref="F139:F202" si="9">CONCATENATE(D139," ","(",B139,")")</f>
        <v xml:space="preserve"> ()</v>
      </c>
      <c r="G139" s="31" t="str">
        <f t="shared" ref="G139:G202" si="10">CONCATENATE(E139," ","(",C139,")")</f>
        <v xml:space="preserve"> ()</v>
      </c>
      <c r="K139" s="32"/>
    </row>
    <row r="140" spans="1:11" s="31" customFormat="1" x14ac:dyDescent="0.2">
      <c r="A140" s="31" t="str">
        <f t="shared" si="8"/>
        <v xml:space="preserve"> ()</v>
      </c>
      <c r="D140" s="25"/>
      <c r="F140" s="31" t="str">
        <f t="shared" si="9"/>
        <v xml:space="preserve"> ()</v>
      </c>
      <c r="G140" s="31" t="str">
        <f t="shared" si="10"/>
        <v xml:space="preserve"> ()</v>
      </c>
      <c r="K140" s="32"/>
    </row>
    <row r="141" spans="1:11" s="31" customFormat="1" x14ac:dyDescent="0.2">
      <c r="A141" s="31" t="str">
        <f t="shared" si="8"/>
        <v xml:space="preserve"> ()</v>
      </c>
      <c r="D141" s="25"/>
      <c r="F141" s="31" t="str">
        <f t="shared" si="9"/>
        <v xml:space="preserve"> ()</v>
      </c>
      <c r="G141" s="31" t="str">
        <f t="shared" si="10"/>
        <v xml:space="preserve"> ()</v>
      </c>
      <c r="K141" s="32"/>
    </row>
    <row r="142" spans="1:11" s="31" customFormat="1" x14ac:dyDescent="0.2">
      <c r="A142" s="31" t="str">
        <f t="shared" si="8"/>
        <v xml:space="preserve"> ()</v>
      </c>
      <c r="D142" s="25"/>
      <c r="F142" s="31" t="str">
        <f t="shared" si="9"/>
        <v xml:space="preserve"> ()</v>
      </c>
      <c r="G142" s="31" t="str">
        <f t="shared" si="10"/>
        <v xml:space="preserve"> ()</v>
      </c>
      <c r="K142" s="32"/>
    </row>
    <row r="143" spans="1:11" s="31" customFormat="1" x14ac:dyDescent="0.2">
      <c r="A143" s="31" t="str">
        <f t="shared" si="8"/>
        <v xml:space="preserve"> ()</v>
      </c>
      <c r="D143" s="25"/>
      <c r="F143" s="31" t="str">
        <f t="shared" si="9"/>
        <v xml:space="preserve"> ()</v>
      </c>
      <c r="G143" s="31" t="str">
        <f t="shared" si="10"/>
        <v xml:space="preserve"> ()</v>
      </c>
      <c r="K143" s="32"/>
    </row>
    <row r="144" spans="1:11" s="31" customFormat="1" x14ac:dyDescent="0.2">
      <c r="A144" s="31" t="str">
        <f t="shared" si="8"/>
        <v xml:space="preserve"> ()</v>
      </c>
      <c r="D144" s="25"/>
      <c r="F144" s="31" t="str">
        <f t="shared" si="9"/>
        <v xml:space="preserve"> ()</v>
      </c>
      <c r="G144" s="31" t="str">
        <f t="shared" si="10"/>
        <v xml:space="preserve"> ()</v>
      </c>
      <c r="K144" s="32"/>
    </row>
    <row r="145" spans="1:11" s="31" customFormat="1" x14ac:dyDescent="0.2">
      <c r="A145" s="31" t="str">
        <f t="shared" si="8"/>
        <v xml:space="preserve"> ()</v>
      </c>
      <c r="D145" s="25"/>
      <c r="F145" s="31" t="str">
        <f t="shared" si="9"/>
        <v xml:space="preserve"> ()</v>
      </c>
      <c r="G145" s="31" t="str">
        <f t="shared" si="10"/>
        <v xml:space="preserve"> ()</v>
      </c>
      <c r="K145" s="32"/>
    </row>
    <row r="146" spans="1:11" s="31" customFormat="1" x14ac:dyDescent="0.2">
      <c r="A146" s="31" t="str">
        <f t="shared" si="8"/>
        <v xml:space="preserve"> ()</v>
      </c>
      <c r="D146" s="25"/>
      <c r="F146" s="31" t="str">
        <f t="shared" si="9"/>
        <v xml:space="preserve"> ()</v>
      </c>
      <c r="G146" s="31" t="str">
        <f t="shared" si="10"/>
        <v xml:space="preserve"> ()</v>
      </c>
      <c r="K146" s="32"/>
    </row>
    <row r="147" spans="1:11" s="31" customFormat="1" x14ac:dyDescent="0.2">
      <c r="A147" s="31" t="str">
        <f t="shared" si="8"/>
        <v xml:space="preserve"> ()</v>
      </c>
      <c r="D147" s="25"/>
      <c r="F147" s="31" t="str">
        <f t="shared" si="9"/>
        <v xml:space="preserve"> ()</v>
      </c>
      <c r="G147" s="31" t="str">
        <f t="shared" si="10"/>
        <v xml:space="preserve"> ()</v>
      </c>
      <c r="K147" s="32"/>
    </row>
    <row r="148" spans="1:11" s="31" customFormat="1" x14ac:dyDescent="0.2">
      <c r="A148" s="31" t="str">
        <f t="shared" si="8"/>
        <v xml:space="preserve"> ()</v>
      </c>
      <c r="D148" s="25"/>
      <c r="F148" s="31" t="str">
        <f t="shared" si="9"/>
        <v xml:space="preserve"> ()</v>
      </c>
      <c r="G148" s="31" t="str">
        <f t="shared" si="10"/>
        <v xml:space="preserve"> ()</v>
      </c>
      <c r="K148" s="32"/>
    </row>
    <row r="149" spans="1:11" s="31" customFormat="1" x14ac:dyDescent="0.2">
      <c r="A149" s="31" t="str">
        <f t="shared" si="8"/>
        <v xml:space="preserve"> ()</v>
      </c>
      <c r="D149" s="25"/>
      <c r="F149" s="31" t="str">
        <f t="shared" si="9"/>
        <v xml:space="preserve"> ()</v>
      </c>
      <c r="G149" s="31" t="str">
        <f t="shared" si="10"/>
        <v xml:space="preserve"> ()</v>
      </c>
      <c r="K149" s="32"/>
    </row>
    <row r="150" spans="1:11" s="31" customFormat="1" x14ac:dyDescent="0.2">
      <c r="A150" s="31" t="str">
        <f t="shared" si="8"/>
        <v xml:space="preserve"> ()</v>
      </c>
      <c r="D150" s="25"/>
      <c r="F150" s="31" t="str">
        <f t="shared" si="9"/>
        <v xml:space="preserve"> ()</v>
      </c>
      <c r="G150" s="31" t="str">
        <f t="shared" si="10"/>
        <v xml:space="preserve"> ()</v>
      </c>
      <c r="K150" s="32"/>
    </row>
    <row r="151" spans="1:11" s="31" customFormat="1" x14ac:dyDescent="0.2">
      <c r="A151" s="31" t="str">
        <f t="shared" si="8"/>
        <v xml:space="preserve"> ()</v>
      </c>
      <c r="D151" s="25"/>
      <c r="F151" s="31" t="str">
        <f t="shared" si="9"/>
        <v xml:space="preserve"> ()</v>
      </c>
      <c r="G151" s="31" t="str">
        <f t="shared" si="10"/>
        <v xml:space="preserve"> ()</v>
      </c>
      <c r="K151" s="32"/>
    </row>
    <row r="152" spans="1:11" s="31" customFormat="1" x14ac:dyDescent="0.2">
      <c r="A152" s="31" t="str">
        <f t="shared" si="8"/>
        <v xml:space="preserve"> ()</v>
      </c>
      <c r="D152" s="25"/>
      <c r="F152" s="31" t="str">
        <f t="shared" si="9"/>
        <v xml:space="preserve"> ()</v>
      </c>
      <c r="G152" s="31" t="str">
        <f t="shared" si="10"/>
        <v xml:space="preserve"> ()</v>
      </c>
      <c r="K152" s="32"/>
    </row>
    <row r="153" spans="1:11" s="31" customFormat="1" x14ac:dyDescent="0.2">
      <c r="A153" s="31" t="str">
        <f t="shared" si="8"/>
        <v xml:space="preserve"> ()</v>
      </c>
      <c r="D153" s="25"/>
      <c r="F153" s="31" t="str">
        <f t="shared" si="9"/>
        <v xml:space="preserve"> ()</v>
      </c>
      <c r="G153" s="31" t="str">
        <f t="shared" si="10"/>
        <v xml:space="preserve"> ()</v>
      </c>
      <c r="K153" s="32"/>
    </row>
    <row r="154" spans="1:11" s="31" customFormat="1" x14ac:dyDescent="0.2">
      <c r="A154" s="31" t="str">
        <f t="shared" si="8"/>
        <v xml:space="preserve"> ()</v>
      </c>
      <c r="D154" s="25"/>
      <c r="F154" s="31" t="str">
        <f t="shared" si="9"/>
        <v xml:space="preserve"> ()</v>
      </c>
      <c r="G154" s="31" t="str">
        <f t="shared" si="10"/>
        <v xml:space="preserve"> ()</v>
      </c>
      <c r="K154" s="32"/>
    </row>
    <row r="155" spans="1:11" s="31" customFormat="1" x14ac:dyDescent="0.2">
      <c r="A155" s="31" t="str">
        <f t="shared" si="8"/>
        <v xml:space="preserve"> ()</v>
      </c>
      <c r="D155" s="25"/>
      <c r="F155" s="31" t="str">
        <f t="shared" si="9"/>
        <v xml:space="preserve"> ()</v>
      </c>
      <c r="G155" s="31" t="str">
        <f t="shared" si="10"/>
        <v xml:space="preserve"> ()</v>
      </c>
      <c r="K155" s="32"/>
    </row>
    <row r="156" spans="1:11" s="31" customFormat="1" x14ac:dyDescent="0.2">
      <c r="A156" s="31" t="str">
        <f t="shared" si="8"/>
        <v xml:space="preserve"> ()</v>
      </c>
      <c r="D156" s="25"/>
      <c r="F156" s="31" t="str">
        <f t="shared" si="9"/>
        <v xml:space="preserve"> ()</v>
      </c>
      <c r="G156" s="31" t="str">
        <f t="shared" si="10"/>
        <v xml:space="preserve"> ()</v>
      </c>
      <c r="K156" s="32"/>
    </row>
    <row r="157" spans="1:11" s="31" customFormat="1" x14ac:dyDescent="0.2">
      <c r="A157" s="31" t="str">
        <f t="shared" si="8"/>
        <v xml:space="preserve"> ()</v>
      </c>
      <c r="D157" s="25"/>
      <c r="F157" s="31" t="str">
        <f t="shared" si="9"/>
        <v xml:space="preserve"> ()</v>
      </c>
      <c r="G157" s="31" t="str">
        <f t="shared" si="10"/>
        <v xml:space="preserve"> ()</v>
      </c>
      <c r="K157" s="32"/>
    </row>
    <row r="158" spans="1:11" s="31" customFormat="1" x14ac:dyDescent="0.2">
      <c r="A158" s="31" t="str">
        <f t="shared" si="8"/>
        <v xml:space="preserve"> ()</v>
      </c>
      <c r="D158" s="25"/>
      <c r="F158" s="31" t="str">
        <f t="shared" si="9"/>
        <v xml:space="preserve"> ()</v>
      </c>
      <c r="G158" s="31" t="str">
        <f t="shared" si="10"/>
        <v xml:space="preserve"> ()</v>
      </c>
      <c r="K158" s="32"/>
    </row>
    <row r="159" spans="1:11" s="31" customFormat="1" x14ac:dyDescent="0.2">
      <c r="A159" s="31" t="str">
        <f t="shared" si="8"/>
        <v xml:space="preserve"> ()</v>
      </c>
      <c r="D159" s="25"/>
      <c r="F159" s="31" t="str">
        <f t="shared" si="9"/>
        <v xml:space="preserve"> ()</v>
      </c>
      <c r="G159" s="31" t="str">
        <f t="shared" si="10"/>
        <v xml:space="preserve"> ()</v>
      </c>
      <c r="K159" s="32"/>
    </row>
    <row r="160" spans="1:11" s="31" customFormat="1" x14ac:dyDescent="0.2">
      <c r="A160" s="31" t="str">
        <f t="shared" si="8"/>
        <v xml:space="preserve"> ()</v>
      </c>
      <c r="D160" s="25"/>
      <c r="F160" s="31" t="str">
        <f t="shared" si="9"/>
        <v xml:space="preserve"> ()</v>
      </c>
      <c r="G160" s="31" t="str">
        <f t="shared" si="10"/>
        <v xml:space="preserve"> ()</v>
      </c>
      <c r="K160" s="32"/>
    </row>
    <row r="161" spans="1:11" s="31" customFormat="1" x14ac:dyDescent="0.2">
      <c r="A161" s="31" t="str">
        <f t="shared" si="8"/>
        <v xml:space="preserve"> ()</v>
      </c>
      <c r="D161" s="25"/>
      <c r="F161" s="31" t="str">
        <f t="shared" si="9"/>
        <v xml:space="preserve"> ()</v>
      </c>
      <c r="G161" s="31" t="str">
        <f t="shared" si="10"/>
        <v xml:space="preserve"> ()</v>
      </c>
      <c r="K161" s="32"/>
    </row>
    <row r="162" spans="1:11" s="31" customFormat="1" x14ac:dyDescent="0.2">
      <c r="A162" s="31" t="str">
        <f t="shared" si="8"/>
        <v xml:space="preserve"> ()</v>
      </c>
      <c r="D162" s="25"/>
      <c r="F162" s="31" t="str">
        <f t="shared" si="9"/>
        <v xml:space="preserve"> ()</v>
      </c>
      <c r="G162" s="31" t="str">
        <f t="shared" si="10"/>
        <v xml:space="preserve"> ()</v>
      </c>
      <c r="K162" s="32"/>
    </row>
    <row r="163" spans="1:11" s="31" customFormat="1" x14ac:dyDescent="0.2">
      <c r="A163" s="31" t="str">
        <f t="shared" si="8"/>
        <v xml:space="preserve"> ()</v>
      </c>
      <c r="D163" s="25"/>
      <c r="F163" s="31" t="str">
        <f t="shared" si="9"/>
        <v xml:space="preserve"> ()</v>
      </c>
      <c r="G163" s="31" t="str">
        <f t="shared" si="10"/>
        <v xml:space="preserve"> ()</v>
      </c>
      <c r="K163" s="32"/>
    </row>
    <row r="164" spans="1:11" s="31" customFormat="1" x14ac:dyDescent="0.2">
      <c r="A164" s="31" t="str">
        <f t="shared" si="8"/>
        <v xml:space="preserve"> ()</v>
      </c>
      <c r="D164" s="25"/>
      <c r="F164" s="31" t="str">
        <f t="shared" si="9"/>
        <v xml:space="preserve"> ()</v>
      </c>
      <c r="G164" s="31" t="str">
        <f t="shared" si="10"/>
        <v xml:space="preserve"> ()</v>
      </c>
      <c r="K164" s="32"/>
    </row>
    <row r="165" spans="1:11" s="31" customFormat="1" x14ac:dyDescent="0.2">
      <c r="A165" s="31" t="str">
        <f t="shared" si="8"/>
        <v xml:space="preserve"> ()</v>
      </c>
      <c r="D165" s="25"/>
      <c r="F165" s="31" t="str">
        <f t="shared" si="9"/>
        <v xml:space="preserve"> ()</v>
      </c>
      <c r="G165" s="31" t="str">
        <f t="shared" si="10"/>
        <v xml:space="preserve"> ()</v>
      </c>
      <c r="K165" s="32"/>
    </row>
    <row r="166" spans="1:11" s="31" customFormat="1" x14ac:dyDescent="0.2">
      <c r="A166" s="31" t="str">
        <f t="shared" si="8"/>
        <v xml:space="preserve"> ()</v>
      </c>
      <c r="D166" s="25"/>
      <c r="F166" s="31" t="str">
        <f t="shared" si="9"/>
        <v xml:space="preserve"> ()</v>
      </c>
      <c r="G166" s="31" t="str">
        <f t="shared" si="10"/>
        <v xml:space="preserve"> ()</v>
      </c>
      <c r="K166" s="32"/>
    </row>
    <row r="167" spans="1:11" s="31" customFormat="1" x14ac:dyDescent="0.2">
      <c r="A167" s="31" t="str">
        <f t="shared" si="8"/>
        <v xml:space="preserve"> ()</v>
      </c>
      <c r="D167" s="25"/>
      <c r="F167" s="31" t="str">
        <f t="shared" si="9"/>
        <v xml:space="preserve"> ()</v>
      </c>
      <c r="G167" s="31" t="str">
        <f t="shared" si="10"/>
        <v xml:space="preserve"> ()</v>
      </c>
      <c r="K167" s="32"/>
    </row>
    <row r="168" spans="1:11" s="31" customFormat="1" x14ac:dyDescent="0.2">
      <c r="A168" s="31" t="str">
        <f t="shared" si="8"/>
        <v xml:space="preserve"> ()</v>
      </c>
      <c r="D168" s="25"/>
      <c r="F168" s="31" t="str">
        <f t="shared" si="9"/>
        <v xml:space="preserve"> ()</v>
      </c>
      <c r="G168" s="31" t="str">
        <f t="shared" si="10"/>
        <v xml:space="preserve"> ()</v>
      </c>
      <c r="K168" s="32"/>
    </row>
    <row r="169" spans="1:11" s="31" customFormat="1" x14ac:dyDescent="0.2">
      <c r="A169" s="31" t="str">
        <f t="shared" si="8"/>
        <v xml:space="preserve"> ()</v>
      </c>
      <c r="D169" s="25"/>
      <c r="F169" s="31" t="str">
        <f t="shared" si="9"/>
        <v xml:space="preserve"> ()</v>
      </c>
      <c r="G169" s="31" t="str">
        <f t="shared" si="10"/>
        <v xml:space="preserve"> ()</v>
      </c>
      <c r="K169" s="32"/>
    </row>
    <row r="170" spans="1:11" s="31" customFormat="1" x14ac:dyDescent="0.2">
      <c r="A170" s="31" t="str">
        <f t="shared" si="8"/>
        <v xml:space="preserve"> ()</v>
      </c>
      <c r="D170" s="25"/>
      <c r="F170" s="31" t="str">
        <f t="shared" si="9"/>
        <v xml:space="preserve"> ()</v>
      </c>
      <c r="G170" s="31" t="str">
        <f t="shared" si="10"/>
        <v xml:space="preserve"> ()</v>
      </c>
      <c r="K170" s="32"/>
    </row>
    <row r="171" spans="1:11" s="31" customFormat="1" x14ac:dyDescent="0.2">
      <c r="A171" s="31" t="str">
        <f t="shared" si="8"/>
        <v xml:space="preserve"> ()</v>
      </c>
      <c r="D171" s="25"/>
      <c r="F171" s="31" t="str">
        <f t="shared" si="9"/>
        <v xml:space="preserve"> ()</v>
      </c>
      <c r="G171" s="31" t="str">
        <f t="shared" si="10"/>
        <v xml:space="preserve"> ()</v>
      </c>
      <c r="K171" s="32"/>
    </row>
    <row r="172" spans="1:11" s="31" customFormat="1" x14ac:dyDescent="0.2">
      <c r="A172" s="31" t="str">
        <f t="shared" si="8"/>
        <v xml:space="preserve"> ()</v>
      </c>
      <c r="D172" s="25"/>
      <c r="F172" s="31" t="str">
        <f t="shared" si="9"/>
        <v xml:space="preserve"> ()</v>
      </c>
      <c r="G172" s="31" t="str">
        <f t="shared" si="10"/>
        <v xml:space="preserve"> ()</v>
      </c>
      <c r="K172" s="32"/>
    </row>
    <row r="173" spans="1:11" s="31" customFormat="1" x14ac:dyDescent="0.2">
      <c r="A173" s="31" t="str">
        <f t="shared" si="8"/>
        <v xml:space="preserve"> ()</v>
      </c>
      <c r="D173" s="25"/>
      <c r="F173" s="31" t="str">
        <f t="shared" si="9"/>
        <v xml:space="preserve"> ()</v>
      </c>
      <c r="G173" s="31" t="str">
        <f t="shared" si="10"/>
        <v xml:space="preserve"> ()</v>
      </c>
      <c r="K173" s="32"/>
    </row>
    <row r="174" spans="1:11" s="31" customFormat="1" x14ac:dyDescent="0.2">
      <c r="A174" s="31" t="str">
        <f t="shared" si="8"/>
        <v xml:space="preserve"> ()</v>
      </c>
      <c r="D174" s="25"/>
      <c r="F174" s="31" t="str">
        <f t="shared" si="9"/>
        <v xml:space="preserve"> ()</v>
      </c>
      <c r="G174" s="31" t="str">
        <f t="shared" si="10"/>
        <v xml:space="preserve"> ()</v>
      </c>
      <c r="K174" s="32"/>
    </row>
    <row r="175" spans="1:11" s="31" customFormat="1" x14ac:dyDescent="0.2">
      <c r="A175" s="31" t="str">
        <f t="shared" si="8"/>
        <v xml:space="preserve"> ()</v>
      </c>
      <c r="D175" s="25"/>
      <c r="F175" s="31" t="str">
        <f t="shared" si="9"/>
        <v xml:space="preserve"> ()</v>
      </c>
      <c r="G175" s="31" t="str">
        <f t="shared" si="10"/>
        <v xml:space="preserve"> ()</v>
      </c>
      <c r="K175" s="32"/>
    </row>
    <row r="176" spans="1:11" s="31" customFormat="1" x14ac:dyDescent="0.2">
      <c r="A176" s="31" t="str">
        <f t="shared" si="8"/>
        <v xml:space="preserve"> ()</v>
      </c>
      <c r="D176" s="25"/>
      <c r="F176" s="31" t="str">
        <f t="shared" si="9"/>
        <v xml:space="preserve"> ()</v>
      </c>
      <c r="G176" s="31" t="str">
        <f t="shared" si="10"/>
        <v xml:space="preserve"> ()</v>
      </c>
      <c r="K176" s="32"/>
    </row>
    <row r="177" spans="1:11" s="31" customFormat="1" x14ac:dyDescent="0.2">
      <c r="A177" s="31" t="str">
        <f t="shared" si="8"/>
        <v xml:space="preserve"> ()</v>
      </c>
      <c r="D177" s="25"/>
      <c r="F177" s="31" t="str">
        <f t="shared" si="9"/>
        <v xml:space="preserve"> ()</v>
      </c>
      <c r="G177" s="31" t="str">
        <f t="shared" si="10"/>
        <v xml:space="preserve"> ()</v>
      </c>
      <c r="K177" s="32"/>
    </row>
    <row r="178" spans="1:11" s="31" customFormat="1" x14ac:dyDescent="0.2">
      <c r="A178" s="31" t="str">
        <f t="shared" si="8"/>
        <v xml:space="preserve"> ()</v>
      </c>
      <c r="D178" s="25"/>
      <c r="F178" s="31" t="str">
        <f t="shared" si="9"/>
        <v xml:space="preserve"> ()</v>
      </c>
      <c r="G178" s="31" t="str">
        <f t="shared" si="10"/>
        <v xml:space="preserve"> ()</v>
      </c>
      <c r="K178" s="32"/>
    </row>
    <row r="179" spans="1:11" s="31" customFormat="1" x14ac:dyDescent="0.2">
      <c r="A179" s="31" t="str">
        <f t="shared" si="8"/>
        <v xml:space="preserve"> ()</v>
      </c>
      <c r="D179" s="25"/>
      <c r="F179" s="31" t="str">
        <f t="shared" si="9"/>
        <v xml:space="preserve"> ()</v>
      </c>
      <c r="G179" s="31" t="str">
        <f t="shared" si="10"/>
        <v xml:space="preserve"> ()</v>
      </c>
      <c r="K179" s="32"/>
    </row>
    <row r="180" spans="1:11" s="31" customFormat="1" x14ac:dyDescent="0.2">
      <c r="A180" s="31" t="str">
        <f t="shared" si="8"/>
        <v xml:space="preserve"> ()</v>
      </c>
      <c r="D180" s="25"/>
      <c r="F180" s="31" t="str">
        <f t="shared" si="9"/>
        <v xml:space="preserve"> ()</v>
      </c>
      <c r="G180" s="31" t="str">
        <f t="shared" si="10"/>
        <v xml:space="preserve"> ()</v>
      </c>
      <c r="K180" s="32"/>
    </row>
    <row r="181" spans="1:11" s="31" customFormat="1" x14ac:dyDescent="0.2">
      <c r="A181" s="31" t="str">
        <f t="shared" si="8"/>
        <v xml:space="preserve"> ()</v>
      </c>
      <c r="D181" s="25"/>
      <c r="F181" s="31" t="str">
        <f t="shared" si="9"/>
        <v xml:space="preserve"> ()</v>
      </c>
      <c r="G181" s="31" t="str">
        <f t="shared" si="10"/>
        <v xml:space="preserve"> ()</v>
      </c>
      <c r="K181" s="32"/>
    </row>
    <row r="182" spans="1:11" s="31" customFormat="1" x14ac:dyDescent="0.2">
      <c r="A182" s="31" t="str">
        <f t="shared" si="8"/>
        <v xml:space="preserve"> ()</v>
      </c>
      <c r="D182" s="25"/>
      <c r="F182" s="31" t="str">
        <f t="shared" si="9"/>
        <v xml:space="preserve"> ()</v>
      </c>
      <c r="G182" s="31" t="str">
        <f t="shared" si="10"/>
        <v xml:space="preserve"> ()</v>
      </c>
      <c r="K182" s="32"/>
    </row>
    <row r="183" spans="1:11" s="31" customFormat="1" x14ac:dyDescent="0.2">
      <c r="A183" s="31" t="str">
        <f t="shared" si="8"/>
        <v xml:space="preserve"> ()</v>
      </c>
      <c r="D183" s="25"/>
      <c r="F183" s="31" t="str">
        <f t="shared" si="9"/>
        <v xml:space="preserve"> ()</v>
      </c>
      <c r="G183" s="31" t="str">
        <f t="shared" si="10"/>
        <v xml:space="preserve"> ()</v>
      </c>
      <c r="K183" s="32"/>
    </row>
    <row r="184" spans="1:11" s="31" customFormat="1" x14ac:dyDescent="0.2">
      <c r="A184" s="31" t="str">
        <f t="shared" si="8"/>
        <v xml:space="preserve"> ()</v>
      </c>
      <c r="D184" s="25"/>
      <c r="F184" s="31" t="str">
        <f t="shared" si="9"/>
        <v xml:space="preserve"> ()</v>
      </c>
      <c r="G184" s="31" t="str">
        <f t="shared" si="10"/>
        <v xml:space="preserve"> ()</v>
      </c>
      <c r="K184" s="32"/>
    </row>
    <row r="185" spans="1:11" s="31" customFormat="1" x14ac:dyDescent="0.2">
      <c r="A185" s="31" t="str">
        <f t="shared" si="8"/>
        <v xml:space="preserve"> ()</v>
      </c>
      <c r="D185" s="25"/>
      <c r="F185" s="31" t="str">
        <f t="shared" si="9"/>
        <v xml:space="preserve"> ()</v>
      </c>
      <c r="G185" s="31" t="str">
        <f t="shared" si="10"/>
        <v xml:space="preserve"> ()</v>
      </c>
      <c r="K185" s="32"/>
    </row>
    <row r="186" spans="1:11" s="31" customFormat="1" x14ac:dyDescent="0.2">
      <c r="A186" s="31" t="str">
        <f t="shared" si="8"/>
        <v xml:space="preserve"> ()</v>
      </c>
      <c r="D186" s="25"/>
      <c r="F186" s="31" t="str">
        <f t="shared" si="9"/>
        <v xml:space="preserve"> ()</v>
      </c>
      <c r="G186" s="31" t="str">
        <f t="shared" si="10"/>
        <v xml:space="preserve"> ()</v>
      </c>
      <c r="K186" s="32"/>
    </row>
    <row r="187" spans="1:11" s="31" customFormat="1" x14ac:dyDescent="0.2">
      <c r="A187" s="31" t="str">
        <f t="shared" si="8"/>
        <v xml:space="preserve"> ()</v>
      </c>
      <c r="D187" s="25"/>
      <c r="F187" s="31" t="str">
        <f t="shared" si="9"/>
        <v xml:space="preserve"> ()</v>
      </c>
      <c r="G187" s="31" t="str">
        <f t="shared" si="10"/>
        <v xml:space="preserve"> ()</v>
      </c>
      <c r="K187" s="32"/>
    </row>
    <row r="188" spans="1:11" s="31" customFormat="1" x14ac:dyDescent="0.2">
      <c r="A188" s="31" t="str">
        <f t="shared" si="8"/>
        <v xml:space="preserve"> ()</v>
      </c>
      <c r="D188" s="25"/>
      <c r="F188" s="31" t="str">
        <f t="shared" si="9"/>
        <v xml:space="preserve"> ()</v>
      </c>
      <c r="G188" s="31" t="str">
        <f t="shared" si="10"/>
        <v xml:space="preserve"> ()</v>
      </c>
      <c r="K188" s="32"/>
    </row>
    <row r="189" spans="1:11" s="31" customFormat="1" x14ac:dyDescent="0.2">
      <c r="A189" s="31" t="str">
        <f t="shared" si="8"/>
        <v xml:space="preserve"> ()</v>
      </c>
      <c r="D189" s="25"/>
      <c r="F189" s="31" t="str">
        <f t="shared" si="9"/>
        <v xml:space="preserve"> ()</v>
      </c>
      <c r="G189" s="31" t="str">
        <f t="shared" si="10"/>
        <v xml:space="preserve"> ()</v>
      </c>
      <c r="K189" s="32"/>
    </row>
    <row r="190" spans="1:11" s="31" customFormat="1" x14ac:dyDescent="0.2">
      <c r="A190" s="31" t="str">
        <f t="shared" si="8"/>
        <v xml:space="preserve"> ()</v>
      </c>
      <c r="D190" s="25"/>
      <c r="F190" s="31" t="str">
        <f t="shared" si="9"/>
        <v xml:space="preserve"> ()</v>
      </c>
      <c r="G190" s="31" t="str">
        <f t="shared" si="10"/>
        <v xml:space="preserve"> ()</v>
      </c>
      <c r="K190" s="32"/>
    </row>
    <row r="191" spans="1:11" s="31" customFormat="1" x14ac:dyDescent="0.2">
      <c r="A191" s="31" t="str">
        <f t="shared" si="8"/>
        <v xml:space="preserve"> ()</v>
      </c>
      <c r="D191" s="25"/>
      <c r="F191" s="31" t="str">
        <f t="shared" si="9"/>
        <v xml:space="preserve"> ()</v>
      </c>
      <c r="G191" s="31" t="str">
        <f t="shared" si="10"/>
        <v xml:space="preserve"> ()</v>
      </c>
      <c r="K191" s="32"/>
    </row>
    <row r="192" spans="1:11" s="31" customFormat="1" x14ac:dyDescent="0.2">
      <c r="A192" s="31" t="str">
        <f t="shared" si="8"/>
        <v xml:space="preserve"> ()</v>
      </c>
      <c r="D192" s="25"/>
      <c r="F192" s="31" t="str">
        <f t="shared" si="9"/>
        <v xml:space="preserve"> ()</v>
      </c>
      <c r="G192" s="31" t="str">
        <f t="shared" si="10"/>
        <v xml:space="preserve"> ()</v>
      </c>
      <c r="K192" s="32"/>
    </row>
    <row r="193" spans="1:11" s="31" customFormat="1" x14ac:dyDescent="0.2">
      <c r="A193" s="31" t="str">
        <f t="shared" si="8"/>
        <v xml:space="preserve"> ()</v>
      </c>
      <c r="D193" s="25"/>
      <c r="F193" s="31" t="str">
        <f t="shared" si="9"/>
        <v xml:space="preserve"> ()</v>
      </c>
      <c r="G193" s="31" t="str">
        <f t="shared" si="10"/>
        <v xml:space="preserve"> ()</v>
      </c>
      <c r="K193" s="32"/>
    </row>
    <row r="194" spans="1:11" s="31" customFormat="1" x14ac:dyDescent="0.2">
      <c r="A194" s="31" t="str">
        <f t="shared" si="8"/>
        <v xml:space="preserve"> ()</v>
      </c>
      <c r="D194" s="25"/>
      <c r="F194" s="31" t="str">
        <f t="shared" si="9"/>
        <v xml:space="preserve"> ()</v>
      </c>
      <c r="G194" s="31" t="str">
        <f t="shared" si="10"/>
        <v xml:space="preserve"> ()</v>
      </c>
      <c r="K194" s="32"/>
    </row>
    <row r="195" spans="1:11" s="31" customFormat="1" x14ac:dyDescent="0.2">
      <c r="A195" s="31" t="str">
        <f t="shared" si="8"/>
        <v xml:space="preserve"> ()</v>
      </c>
      <c r="D195" s="25"/>
      <c r="F195" s="31" t="str">
        <f t="shared" si="9"/>
        <v xml:space="preserve"> ()</v>
      </c>
      <c r="G195" s="31" t="str">
        <f t="shared" si="10"/>
        <v xml:space="preserve"> ()</v>
      </c>
      <c r="K195" s="32"/>
    </row>
    <row r="196" spans="1:11" s="31" customFormat="1" x14ac:dyDescent="0.2">
      <c r="A196" s="31" t="str">
        <f t="shared" si="8"/>
        <v xml:space="preserve"> ()</v>
      </c>
      <c r="D196" s="25"/>
      <c r="F196" s="31" t="str">
        <f t="shared" si="9"/>
        <v xml:space="preserve"> ()</v>
      </c>
      <c r="G196" s="31" t="str">
        <f t="shared" si="10"/>
        <v xml:space="preserve"> ()</v>
      </c>
      <c r="K196" s="32"/>
    </row>
    <row r="197" spans="1:11" s="31" customFormat="1" x14ac:dyDescent="0.2">
      <c r="A197" s="31" t="str">
        <f t="shared" si="8"/>
        <v xml:space="preserve"> ()</v>
      </c>
      <c r="D197" s="25"/>
      <c r="F197" s="31" t="str">
        <f t="shared" si="9"/>
        <v xml:space="preserve"> ()</v>
      </c>
      <c r="G197" s="31" t="str">
        <f t="shared" si="10"/>
        <v xml:space="preserve"> ()</v>
      </c>
      <c r="K197" s="32"/>
    </row>
    <row r="198" spans="1:11" s="31" customFormat="1" x14ac:dyDescent="0.2">
      <c r="A198" s="31" t="str">
        <f t="shared" si="8"/>
        <v xml:space="preserve"> ()</v>
      </c>
      <c r="D198" s="25"/>
      <c r="F198" s="31" t="str">
        <f t="shared" si="9"/>
        <v xml:space="preserve"> ()</v>
      </c>
      <c r="G198" s="31" t="str">
        <f t="shared" si="10"/>
        <v xml:space="preserve"> ()</v>
      </c>
      <c r="K198" s="32"/>
    </row>
    <row r="199" spans="1:11" s="31" customFormat="1" x14ac:dyDescent="0.2">
      <c r="A199" s="31" t="str">
        <f t="shared" si="8"/>
        <v xml:space="preserve"> ()</v>
      </c>
      <c r="D199" s="25"/>
      <c r="F199" s="31" t="str">
        <f t="shared" si="9"/>
        <v xml:space="preserve"> ()</v>
      </c>
      <c r="G199" s="31" t="str">
        <f t="shared" si="10"/>
        <v xml:space="preserve"> ()</v>
      </c>
      <c r="K199" s="32"/>
    </row>
    <row r="200" spans="1:11" s="31" customFormat="1" x14ac:dyDescent="0.2">
      <c r="A200" s="31" t="str">
        <f t="shared" si="8"/>
        <v xml:space="preserve"> ()</v>
      </c>
      <c r="D200" s="25"/>
      <c r="F200" s="31" t="str">
        <f t="shared" si="9"/>
        <v xml:space="preserve"> ()</v>
      </c>
      <c r="G200" s="31" t="str">
        <f t="shared" si="10"/>
        <v xml:space="preserve"> ()</v>
      </c>
      <c r="K200" s="32"/>
    </row>
    <row r="201" spans="1:11" s="31" customFormat="1" x14ac:dyDescent="0.2">
      <c r="A201" s="31" t="str">
        <f t="shared" si="8"/>
        <v xml:space="preserve"> ()</v>
      </c>
      <c r="D201" s="25"/>
      <c r="F201" s="31" t="str">
        <f t="shared" si="9"/>
        <v xml:space="preserve"> ()</v>
      </c>
      <c r="G201" s="31" t="str">
        <f t="shared" si="10"/>
        <v xml:space="preserve"> ()</v>
      </c>
      <c r="K201" s="32"/>
    </row>
    <row r="202" spans="1:11" s="31" customFormat="1" x14ac:dyDescent="0.2">
      <c r="A202" s="31" t="str">
        <f t="shared" ref="A202:A265" si="11">CONCATENATE(B202," ","(",D202,")")</f>
        <v xml:space="preserve"> ()</v>
      </c>
      <c r="D202" s="25"/>
      <c r="F202" s="31" t="str">
        <f t="shared" si="9"/>
        <v xml:space="preserve"> ()</v>
      </c>
      <c r="G202" s="31" t="str">
        <f t="shared" si="10"/>
        <v xml:space="preserve"> ()</v>
      </c>
      <c r="K202" s="32"/>
    </row>
    <row r="203" spans="1:11" s="31" customFormat="1" x14ac:dyDescent="0.2">
      <c r="A203" s="31" t="str">
        <f t="shared" si="11"/>
        <v xml:space="preserve"> ()</v>
      </c>
      <c r="D203" s="25"/>
      <c r="F203" s="31" t="str">
        <f t="shared" ref="F203:F266" si="12">CONCATENATE(D203," ","(",B203,")")</f>
        <v xml:space="preserve"> ()</v>
      </c>
      <c r="G203" s="31" t="str">
        <f t="shared" ref="G203:G266" si="13">CONCATENATE(E203," ","(",C203,")")</f>
        <v xml:space="preserve"> ()</v>
      </c>
      <c r="K203" s="32"/>
    </row>
    <row r="204" spans="1:11" s="31" customFormat="1" x14ac:dyDescent="0.2">
      <c r="A204" s="31" t="str">
        <f t="shared" si="11"/>
        <v xml:space="preserve"> ()</v>
      </c>
      <c r="D204" s="25"/>
      <c r="F204" s="31" t="str">
        <f t="shared" si="12"/>
        <v xml:space="preserve"> ()</v>
      </c>
      <c r="G204" s="31" t="str">
        <f t="shared" si="13"/>
        <v xml:space="preserve"> ()</v>
      </c>
      <c r="K204" s="32"/>
    </row>
    <row r="205" spans="1:11" s="31" customFormat="1" x14ac:dyDescent="0.2">
      <c r="A205" s="31" t="str">
        <f t="shared" si="11"/>
        <v xml:space="preserve"> ()</v>
      </c>
      <c r="D205" s="25"/>
      <c r="F205" s="31" t="str">
        <f t="shared" si="12"/>
        <v xml:space="preserve"> ()</v>
      </c>
      <c r="G205" s="31" t="str">
        <f t="shared" si="13"/>
        <v xml:space="preserve"> ()</v>
      </c>
      <c r="K205" s="32"/>
    </row>
    <row r="206" spans="1:11" s="31" customFormat="1" x14ac:dyDescent="0.2">
      <c r="A206" s="31" t="str">
        <f t="shared" si="11"/>
        <v xml:space="preserve"> ()</v>
      </c>
      <c r="D206" s="25"/>
      <c r="F206" s="31" t="str">
        <f t="shared" si="12"/>
        <v xml:space="preserve"> ()</v>
      </c>
      <c r="G206" s="31" t="str">
        <f t="shared" si="13"/>
        <v xml:space="preserve"> ()</v>
      </c>
      <c r="K206" s="32"/>
    </row>
    <row r="207" spans="1:11" s="31" customFormat="1" x14ac:dyDescent="0.2">
      <c r="A207" s="31" t="str">
        <f t="shared" si="11"/>
        <v xml:space="preserve"> ()</v>
      </c>
      <c r="D207" s="25"/>
      <c r="F207" s="31" t="str">
        <f t="shared" si="12"/>
        <v xml:space="preserve"> ()</v>
      </c>
      <c r="G207" s="31" t="str">
        <f t="shared" si="13"/>
        <v xml:space="preserve"> ()</v>
      </c>
      <c r="K207" s="32"/>
    </row>
    <row r="208" spans="1:11" s="31" customFormat="1" x14ac:dyDescent="0.2">
      <c r="A208" s="31" t="str">
        <f t="shared" si="11"/>
        <v xml:space="preserve"> ()</v>
      </c>
      <c r="D208" s="25"/>
      <c r="F208" s="31" t="str">
        <f t="shared" si="12"/>
        <v xml:space="preserve"> ()</v>
      </c>
      <c r="G208" s="31" t="str">
        <f t="shared" si="13"/>
        <v xml:space="preserve"> ()</v>
      </c>
      <c r="K208" s="32"/>
    </row>
    <row r="209" spans="1:11" s="31" customFormat="1" x14ac:dyDescent="0.2">
      <c r="A209" s="31" t="str">
        <f t="shared" si="11"/>
        <v xml:space="preserve"> ()</v>
      </c>
      <c r="D209" s="25"/>
      <c r="F209" s="31" t="str">
        <f t="shared" si="12"/>
        <v xml:space="preserve"> ()</v>
      </c>
      <c r="G209" s="31" t="str">
        <f t="shared" si="13"/>
        <v xml:space="preserve"> ()</v>
      </c>
      <c r="K209" s="32"/>
    </row>
    <row r="210" spans="1:11" s="31" customFormat="1" x14ac:dyDescent="0.2">
      <c r="A210" s="31" t="str">
        <f t="shared" si="11"/>
        <v xml:space="preserve"> ()</v>
      </c>
      <c r="D210" s="25"/>
      <c r="F210" s="31" t="str">
        <f t="shared" si="12"/>
        <v xml:space="preserve"> ()</v>
      </c>
      <c r="G210" s="31" t="str">
        <f t="shared" si="13"/>
        <v xml:space="preserve"> ()</v>
      </c>
      <c r="K210" s="32"/>
    </row>
    <row r="211" spans="1:11" s="31" customFormat="1" x14ac:dyDescent="0.2">
      <c r="A211" s="31" t="str">
        <f t="shared" si="11"/>
        <v xml:space="preserve"> ()</v>
      </c>
      <c r="D211" s="25"/>
      <c r="F211" s="31" t="str">
        <f t="shared" si="12"/>
        <v xml:space="preserve"> ()</v>
      </c>
      <c r="G211" s="31" t="str">
        <f t="shared" si="13"/>
        <v xml:space="preserve"> ()</v>
      </c>
      <c r="K211" s="32"/>
    </row>
    <row r="212" spans="1:11" s="31" customFormat="1" x14ac:dyDescent="0.2">
      <c r="A212" s="31" t="str">
        <f t="shared" si="11"/>
        <v xml:space="preserve"> ()</v>
      </c>
      <c r="D212" s="25"/>
      <c r="F212" s="31" t="str">
        <f t="shared" si="12"/>
        <v xml:space="preserve"> ()</v>
      </c>
      <c r="G212" s="31" t="str">
        <f t="shared" si="13"/>
        <v xml:space="preserve"> ()</v>
      </c>
      <c r="K212" s="32"/>
    </row>
    <row r="213" spans="1:11" s="31" customFormat="1" x14ac:dyDescent="0.2">
      <c r="A213" s="31" t="str">
        <f t="shared" si="11"/>
        <v xml:space="preserve"> ()</v>
      </c>
      <c r="D213" s="25"/>
      <c r="F213" s="31" t="str">
        <f t="shared" si="12"/>
        <v xml:space="preserve"> ()</v>
      </c>
      <c r="G213" s="31" t="str">
        <f t="shared" si="13"/>
        <v xml:space="preserve"> ()</v>
      </c>
      <c r="K213" s="32"/>
    </row>
    <row r="214" spans="1:11" s="31" customFormat="1" x14ac:dyDescent="0.2">
      <c r="A214" s="31" t="str">
        <f t="shared" si="11"/>
        <v xml:space="preserve"> ()</v>
      </c>
      <c r="D214" s="25"/>
      <c r="F214" s="31" t="str">
        <f t="shared" si="12"/>
        <v xml:space="preserve"> ()</v>
      </c>
      <c r="G214" s="31" t="str">
        <f t="shared" si="13"/>
        <v xml:space="preserve"> ()</v>
      </c>
      <c r="K214" s="32"/>
    </row>
    <row r="215" spans="1:11" s="31" customFormat="1" x14ac:dyDescent="0.2">
      <c r="A215" s="31" t="str">
        <f t="shared" si="11"/>
        <v xml:space="preserve"> ()</v>
      </c>
      <c r="D215" s="25"/>
      <c r="F215" s="31" t="str">
        <f t="shared" si="12"/>
        <v xml:space="preserve"> ()</v>
      </c>
      <c r="G215" s="31" t="str">
        <f t="shared" si="13"/>
        <v xml:space="preserve"> ()</v>
      </c>
      <c r="K215" s="32"/>
    </row>
    <row r="216" spans="1:11" s="31" customFormat="1" x14ac:dyDescent="0.2">
      <c r="A216" s="31" t="str">
        <f t="shared" si="11"/>
        <v xml:space="preserve"> ()</v>
      </c>
      <c r="D216" s="25"/>
      <c r="F216" s="31" t="str">
        <f t="shared" si="12"/>
        <v xml:space="preserve"> ()</v>
      </c>
      <c r="G216" s="31" t="str">
        <f t="shared" si="13"/>
        <v xml:space="preserve"> ()</v>
      </c>
      <c r="K216" s="32"/>
    </row>
    <row r="217" spans="1:11" s="31" customFormat="1" x14ac:dyDescent="0.2">
      <c r="A217" s="31" t="str">
        <f t="shared" si="11"/>
        <v xml:space="preserve"> ()</v>
      </c>
      <c r="D217" s="25"/>
      <c r="F217" s="31" t="str">
        <f t="shared" si="12"/>
        <v xml:space="preserve"> ()</v>
      </c>
      <c r="G217" s="31" t="str">
        <f t="shared" si="13"/>
        <v xml:space="preserve"> ()</v>
      </c>
      <c r="K217" s="32"/>
    </row>
    <row r="218" spans="1:11" s="31" customFormat="1" x14ac:dyDescent="0.2">
      <c r="A218" s="31" t="str">
        <f t="shared" si="11"/>
        <v xml:space="preserve"> ()</v>
      </c>
      <c r="D218" s="25"/>
      <c r="F218" s="31" t="str">
        <f t="shared" si="12"/>
        <v xml:space="preserve"> ()</v>
      </c>
      <c r="G218" s="31" t="str">
        <f t="shared" si="13"/>
        <v xml:space="preserve"> ()</v>
      </c>
      <c r="K218" s="32"/>
    </row>
    <row r="219" spans="1:11" s="31" customFormat="1" x14ac:dyDescent="0.2">
      <c r="A219" s="31" t="str">
        <f t="shared" si="11"/>
        <v xml:space="preserve"> ()</v>
      </c>
      <c r="D219" s="25"/>
      <c r="F219" s="31" t="str">
        <f t="shared" si="12"/>
        <v xml:space="preserve"> ()</v>
      </c>
      <c r="G219" s="31" t="str">
        <f t="shared" si="13"/>
        <v xml:space="preserve"> ()</v>
      </c>
      <c r="K219" s="32"/>
    </row>
    <row r="220" spans="1:11" s="31" customFormat="1" x14ac:dyDescent="0.2">
      <c r="A220" s="31" t="str">
        <f t="shared" si="11"/>
        <v xml:space="preserve"> ()</v>
      </c>
      <c r="D220" s="25"/>
      <c r="F220" s="31" t="str">
        <f t="shared" si="12"/>
        <v xml:space="preserve"> ()</v>
      </c>
      <c r="G220" s="31" t="str">
        <f t="shared" si="13"/>
        <v xml:space="preserve"> ()</v>
      </c>
      <c r="K220" s="32"/>
    </row>
    <row r="221" spans="1:11" s="31" customFormat="1" x14ac:dyDescent="0.2">
      <c r="A221" s="31" t="str">
        <f t="shared" si="11"/>
        <v xml:space="preserve"> ()</v>
      </c>
      <c r="D221" s="25"/>
      <c r="F221" s="31" t="str">
        <f t="shared" si="12"/>
        <v xml:space="preserve"> ()</v>
      </c>
      <c r="G221" s="31" t="str">
        <f t="shared" si="13"/>
        <v xml:space="preserve"> ()</v>
      </c>
      <c r="K221" s="32"/>
    </row>
    <row r="222" spans="1:11" s="31" customFormat="1" x14ac:dyDescent="0.2">
      <c r="A222" s="31" t="str">
        <f t="shared" si="11"/>
        <v xml:space="preserve"> ()</v>
      </c>
      <c r="D222" s="25"/>
      <c r="F222" s="31" t="str">
        <f t="shared" si="12"/>
        <v xml:space="preserve"> ()</v>
      </c>
      <c r="G222" s="31" t="str">
        <f t="shared" si="13"/>
        <v xml:space="preserve"> ()</v>
      </c>
      <c r="K222" s="32"/>
    </row>
    <row r="223" spans="1:11" s="31" customFormat="1" x14ac:dyDescent="0.2">
      <c r="A223" s="31" t="str">
        <f t="shared" si="11"/>
        <v xml:space="preserve"> ()</v>
      </c>
      <c r="D223" s="25"/>
      <c r="F223" s="31" t="str">
        <f t="shared" si="12"/>
        <v xml:space="preserve"> ()</v>
      </c>
      <c r="G223" s="31" t="str">
        <f t="shared" si="13"/>
        <v xml:space="preserve"> ()</v>
      </c>
      <c r="K223" s="32"/>
    </row>
    <row r="224" spans="1:11" s="31" customFormat="1" x14ac:dyDescent="0.2">
      <c r="A224" s="31" t="str">
        <f t="shared" si="11"/>
        <v xml:space="preserve"> ()</v>
      </c>
      <c r="D224" s="25"/>
      <c r="F224" s="31" t="str">
        <f t="shared" si="12"/>
        <v xml:space="preserve"> ()</v>
      </c>
      <c r="G224" s="31" t="str">
        <f t="shared" si="13"/>
        <v xml:space="preserve"> ()</v>
      </c>
      <c r="K224" s="32"/>
    </row>
    <row r="225" spans="1:11" s="31" customFormat="1" x14ac:dyDescent="0.2">
      <c r="A225" s="31" t="str">
        <f t="shared" si="11"/>
        <v xml:space="preserve"> ()</v>
      </c>
      <c r="D225" s="25"/>
      <c r="F225" s="31" t="str">
        <f t="shared" si="12"/>
        <v xml:space="preserve"> ()</v>
      </c>
      <c r="G225" s="31" t="str">
        <f t="shared" si="13"/>
        <v xml:space="preserve"> ()</v>
      </c>
      <c r="K225" s="32"/>
    </row>
    <row r="226" spans="1:11" s="31" customFormat="1" x14ac:dyDescent="0.2">
      <c r="A226" s="31" t="str">
        <f t="shared" si="11"/>
        <v xml:space="preserve"> ()</v>
      </c>
      <c r="D226" s="25"/>
      <c r="F226" s="31" t="str">
        <f t="shared" si="12"/>
        <v xml:space="preserve"> ()</v>
      </c>
      <c r="G226" s="31" t="str">
        <f t="shared" si="13"/>
        <v xml:space="preserve"> ()</v>
      </c>
      <c r="K226" s="32"/>
    </row>
    <row r="227" spans="1:11" s="31" customFormat="1" x14ac:dyDescent="0.2">
      <c r="A227" s="31" t="str">
        <f t="shared" si="11"/>
        <v xml:space="preserve"> ()</v>
      </c>
      <c r="D227" s="25"/>
      <c r="F227" s="31" t="str">
        <f t="shared" si="12"/>
        <v xml:space="preserve"> ()</v>
      </c>
      <c r="G227" s="31" t="str">
        <f t="shared" si="13"/>
        <v xml:space="preserve"> ()</v>
      </c>
      <c r="K227" s="32"/>
    </row>
    <row r="228" spans="1:11" s="31" customFormat="1" x14ac:dyDescent="0.2">
      <c r="A228" s="31" t="str">
        <f t="shared" si="11"/>
        <v xml:space="preserve"> ()</v>
      </c>
      <c r="D228" s="25"/>
      <c r="F228" s="31" t="str">
        <f t="shared" si="12"/>
        <v xml:space="preserve"> ()</v>
      </c>
      <c r="G228" s="31" t="str">
        <f t="shared" si="13"/>
        <v xml:space="preserve"> ()</v>
      </c>
      <c r="K228" s="32"/>
    </row>
    <row r="229" spans="1:11" s="31" customFormat="1" x14ac:dyDescent="0.2">
      <c r="A229" s="31" t="str">
        <f t="shared" si="11"/>
        <v xml:space="preserve"> ()</v>
      </c>
      <c r="D229" s="25"/>
      <c r="F229" s="31" t="str">
        <f t="shared" si="12"/>
        <v xml:space="preserve"> ()</v>
      </c>
      <c r="G229" s="31" t="str">
        <f t="shared" si="13"/>
        <v xml:space="preserve"> ()</v>
      </c>
      <c r="K229" s="32"/>
    </row>
    <row r="230" spans="1:11" s="31" customFormat="1" x14ac:dyDescent="0.2">
      <c r="A230" s="31" t="str">
        <f t="shared" si="11"/>
        <v xml:space="preserve"> ()</v>
      </c>
      <c r="D230" s="25"/>
      <c r="F230" s="31" t="str">
        <f t="shared" si="12"/>
        <v xml:space="preserve"> ()</v>
      </c>
      <c r="G230" s="31" t="str">
        <f t="shared" si="13"/>
        <v xml:space="preserve"> ()</v>
      </c>
      <c r="K230" s="32"/>
    </row>
    <row r="231" spans="1:11" s="31" customFormat="1" x14ac:dyDescent="0.2">
      <c r="A231" s="31" t="str">
        <f t="shared" si="11"/>
        <v xml:space="preserve"> ()</v>
      </c>
      <c r="D231" s="25"/>
      <c r="F231" s="31" t="str">
        <f t="shared" si="12"/>
        <v xml:space="preserve"> ()</v>
      </c>
      <c r="G231" s="31" t="str">
        <f t="shared" si="13"/>
        <v xml:space="preserve"> ()</v>
      </c>
      <c r="K231" s="32"/>
    </row>
    <row r="232" spans="1:11" s="31" customFormat="1" x14ac:dyDescent="0.2">
      <c r="A232" s="31" t="str">
        <f t="shared" si="11"/>
        <v xml:space="preserve"> ()</v>
      </c>
      <c r="D232" s="25"/>
      <c r="F232" s="31" t="str">
        <f t="shared" si="12"/>
        <v xml:space="preserve"> ()</v>
      </c>
      <c r="G232" s="31" t="str">
        <f t="shared" si="13"/>
        <v xml:space="preserve"> ()</v>
      </c>
      <c r="K232" s="32"/>
    </row>
    <row r="233" spans="1:11" s="31" customFormat="1" x14ac:dyDescent="0.2">
      <c r="A233" s="31" t="str">
        <f t="shared" si="11"/>
        <v xml:space="preserve"> ()</v>
      </c>
      <c r="D233" s="25"/>
      <c r="F233" s="31" t="str">
        <f t="shared" si="12"/>
        <v xml:space="preserve"> ()</v>
      </c>
      <c r="G233" s="31" t="str">
        <f t="shared" si="13"/>
        <v xml:space="preserve"> ()</v>
      </c>
      <c r="K233" s="32"/>
    </row>
    <row r="234" spans="1:11" s="31" customFormat="1" x14ac:dyDescent="0.2">
      <c r="A234" s="31" t="str">
        <f t="shared" si="11"/>
        <v xml:space="preserve"> ()</v>
      </c>
      <c r="D234" s="25"/>
      <c r="F234" s="31" t="str">
        <f t="shared" si="12"/>
        <v xml:space="preserve"> ()</v>
      </c>
      <c r="G234" s="31" t="str">
        <f t="shared" si="13"/>
        <v xml:space="preserve"> ()</v>
      </c>
      <c r="K234" s="32"/>
    </row>
    <row r="235" spans="1:11" s="31" customFormat="1" x14ac:dyDescent="0.2">
      <c r="A235" s="31" t="str">
        <f t="shared" si="11"/>
        <v xml:space="preserve"> ()</v>
      </c>
      <c r="D235" s="25"/>
      <c r="F235" s="31" t="str">
        <f t="shared" si="12"/>
        <v xml:space="preserve"> ()</v>
      </c>
      <c r="G235" s="31" t="str">
        <f t="shared" si="13"/>
        <v xml:space="preserve"> ()</v>
      </c>
      <c r="K235" s="32"/>
    </row>
    <row r="236" spans="1:11" s="31" customFormat="1" x14ac:dyDescent="0.2">
      <c r="A236" s="31" t="str">
        <f t="shared" si="11"/>
        <v xml:space="preserve"> ()</v>
      </c>
      <c r="D236" s="25"/>
      <c r="F236" s="31" t="str">
        <f t="shared" si="12"/>
        <v xml:space="preserve"> ()</v>
      </c>
      <c r="G236" s="31" t="str">
        <f t="shared" si="13"/>
        <v xml:space="preserve"> ()</v>
      </c>
      <c r="K236" s="32"/>
    </row>
    <row r="237" spans="1:11" s="31" customFormat="1" x14ac:dyDescent="0.2">
      <c r="A237" s="31" t="str">
        <f t="shared" si="11"/>
        <v xml:space="preserve"> ()</v>
      </c>
      <c r="D237" s="25"/>
      <c r="F237" s="31" t="str">
        <f t="shared" si="12"/>
        <v xml:space="preserve"> ()</v>
      </c>
      <c r="G237" s="31" t="str">
        <f t="shared" si="13"/>
        <v xml:space="preserve"> ()</v>
      </c>
      <c r="K237" s="32"/>
    </row>
    <row r="238" spans="1:11" s="31" customFormat="1" x14ac:dyDescent="0.2">
      <c r="A238" s="31" t="str">
        <f t="shared" si="11"/>
        <v xml:space="preserve"> ()</v>
      </c>
      <c r="D238" s="25"/>
      <c r="F238" s="31" t="str">
        <f t="shared" si="12"/>
        <v xml:space="preserve"> ()</v>
      </c>
      <c r="G238" s="31" t="str">
        <f t="shared" si="13"/>
        <v xml:space="preserve"> ()</v>
      </c>
      <c r="K238" s="32"/>
    </row>
    <row r="239" spans="1:11" s="31" customFormat="1" x14ac:dyDescent="0.2">
      <c r="A239" s="31" t="str">
        <f t="shared" si="11"/>
        <v xml:space="preserve"> ()</v>
      </c>
      <c r="D239" s="25"/>
      <c r="F239" s="31" t="str">
        <f t="shared" si="12"/>
        <v xml:space="preserve"> ()</v>
      </c>
      <c r="G239" s="31" t="str">
        <f t="shared" si="13"/>
        <v xml:space="preserve"> ()</v>
      </c>
      <c r="K239" s="32"/>
    </row>
    <row r="240" spans="1:11" s="31" customFormat="1" x14ac:dyDescent="0.2">
      <c r="A240" s="31" t="str">
        <f t="shared" si="11"/>
        <v xml:space="preserve"> ()</v>
      </c>
      <c r="D240" s="25"/>
      <c r="F240" s="31" t="str">
        <f t="shared" si="12"/>
        <v xml:space="preserve"> ()</v>
      </c>
      <c r="G240" s="31" t="str">
        <f t="shared" si="13"/>
        <v xml:space="preserve"> ()</v>
      </c>
      <c r="K240" s="32"/>
    </row>
    <row r="241" spans="1:11" s="31" customFormat="1" x14ac:dyDescent="0.2">
      <c r="A241" s="31" t="str">
        <f t="shared" si="11"/>
        <v xml:space="preserve"> ()</v>
      </c>
      <c r="D241" s="25"/>
      <c r="F241" s="31" t="str">
        <f t="shared" si="12"/>
        <v xml:space="preserve"> ()</v>
      </c>
      <c r="G241" s="31" t="str">
        <f t="shared" si="13"/>
        <v xml:space="preserve"> ()</v>
      </c>
      <c r="K241" s="32"/>
    </row>
    <row r="242" spans="1:11" s="31" customFormat="1" x14ac:dyDescent="0.2">
      <c r="A242" s="31" t="str">
        <f t="shared" si="11"/>
        <v xml:space="preserve"> ()</v>
      </c>
      <c r="D242" s="25"/>
      <c r="F242" s="31" t="str">
        <f t="shared" si="12"/>
        <v xml:space="preserve"> ()</v>
      </c>
      <c r="G242" s="31" t="str">
        <f t="shared" si="13"/>
        <v xml:space="preserve"> ()</v>
      </c>
      <c r="K242" s="32"/>
    </row>
    <row r="243" spans="1:11" s="31" customFormat="1" x14ac:dyDescent="0.2">
      <c r="A243" s="31" t="str">
        <f t="shared" si="11"/>
        <v xml:space="preserve"> ()</v>
      </c>
      <c r="D243" s="25"/>
      <c r="F243" s="31" t="str">
        <f t="shared" si="12"/>
        <v xml:space="preserve"> ()</v>
      </c>
      <c r="G243" s="31" t="str">
        <f t="shared" si="13"/>
        <v xml:space="preserve"> ()</v>
      </c>
      <c r="K243" s="32"/>
    </row>
    <row r="244" spans="1:11" s="31" customFormat="1" x14ac:dyDescent="0.2">
      <c r="A244" s="31" t="str">
        <f t="shared" si="11"/>
        <v xml:space="preserve"> ()</v>
      </c>
      <c r="D244" s="25"/>
      <c r="F244" s="31" t="str">
        <f t="shared" si="12"/>
        <v xml:space="preserve"> ()</v>
      </c>
      <c r="G244" s="31" t="str">
        <f t="shared" si="13"/>
        <v xml:space="preserve"> ()</v>
      </c>
      <c r="K244" s="32"/>
    </row>
    <row r="245" spans="1:11" s="31" customFormat="1" x14ac:dyDescent="0.2">
      <c r="A245" s="31" t="str">
        <f t="shared" si="11"/>
        <v xml:space="preserve"> ()</v>
      </c>
      <c r="D245" s="25"/>
      <c r="F245" s="31" t="str">
        <f t="shared" si="12"/>
        <v xml:space="preserve"> ()</v>
      </c>
      <c r="G245" s="31" t="str">
        <f t="shared" si="13"/>
        <v xml:space="preserve"> ()</v>
      </c>
      <c r="K245" s="32"/>
    </row>
    <row r="246" spans="1:11" s="31" customFormat="1" x14ac:dyDescent="0.2">
      <c r="A246" s="31" t="str">
        <f t="shared" si="11"/>
        <v xml:space="preserve"> ()</v>
      </c>
      <c r="D246" s="25"/>
      <c r="F246" s="31" t="str">
        <f t="shared" si="12"/>
        <v xml:space="preserve"> ()</v>
      </c>
      <c r="G246" s="31" t="str">
        <f t="shared" si="13"/>
        <v xml:space="preserve"> ()</v>
      </c>
      <c r="K246" s="32"/>
    </row>
    <row r="247" spans="1:11" s="31" customFormat="1" x14ac:dyDescent="0.2">
      <c r="A247" s="31" t="str">
        <f t="shared" si="11"/>
        <v xml:space="preserve"> ()</v>
      </c>
      <c r="D247" s="25"/>
      <c r="F247" s="31" t="str">
        <f t="shared" si="12"/>
        <v xml:space="preserve"> ()</v>
      </c>
      <c r="G247" s="31" t="str">
        <f t="shared" si="13"/>
        <v xml:space="preserve"> ()</v>
      </c>
      <c r="K247" s="32"/>
    </row>
    <row r="248" spans="1:11" s="31" customFormat="1" x14ac:dyDescent="0.2">
      <c r="A248" s="31" t="str">
        <f t="shared" si="11"/>
        <v xml:space="preserve"> ()</v>
      </c>
      <c r="D248" s="25"/>
      <c r="F248" s="31" t="str">
        <f t="shared" si="12"/>
        <v xml:space="preserve"> ()</v>
      </c>
      <c r="G248" s="31" t="str">
        <f t="shared" si="13"/>
        <v xml:space="preserve"> ()</v>
      </c>
      <c r="K248" s="32"/>
    </row>
    <row r="249" spans="1:11" s="31" customFormat="1" x14ac:dyDescent="0.2">
      <c r="A249" s="31" t="str">
        <f t="shared" si="11"/>
        <v xml:space="preserve"> ()</v>
      </c>
      <c r="D249" s="25"/>
      <c r="F249" s="31" t="str">
        <f t="shared" si="12"/>
        <v xml:space="preserve"> ()</v>
      </c>
      <c r="G249" s="31" t="str">
        <f t="shared" si="13"/>
        <v xml:space="preserve"> ()</v>
      </c>
      <c r="K249" s="32"/>
    </row>
    <row r="250" spans="1:11" s="31" customFormat="1" x14ac:dyDescent="0.2">
      <c r="A250" s="31" t="str">
        <f t="shared" si="11"/>
        <v xml:space="preserve"> ()</v>
      </c>
      <c r="D250" s="25"/>
      <c r="F250" s="31" t="str">
        <f t="shared" si="12"/>
        <v xml:space="preserve"> ()</v>
      </c>
      <c r="G250" s="31" t="str">
        <f t="shared" si="13"/>
        <v xml:space="preserve"> ()</v>
      </c>
      <c r="K250" s="32"/>
    </row>
    <row r="251" spans="1:11" s="31" customFormat="1" x14ac:dyDescent="0.2">
      <c r="A251" s="31" t="str">
        <f t="shared" si="11"/>
        <v xml:space="preserve"> ()</v>
      </c>
      <c r="D251" s="25"/>
      <c r="F251" s="31" t="str">
        <f t="shared" si="12"/>
        <v xml:space="preserve"> ()</v>
      </c>
      <c r="G251" s="31" t="str">
        <f t="shared" si="13"/>
        <v xml:space="preserve"> ()</v>
      </c>
      <c r="K251" s="32"/>
    </row>
    <row r="252" spans="1:11" s="31" customFormat="1" x14ac:dyDescent="0.2">
      <c r="A252" s="31" t="str">
        <f t="shared" si="11"/>
        <v xml:space="preserve"> ()</v>
      </c>
      <c r="D252" s="25"/>
      <c r="F252" s="31" t="str">
        <f t="shared" si="12"/>
        <v xml:space="preserve"> ()</v>
      </c>
      <c r="G252" s="31" t="str">
        <f t="shared" si="13"/>
        <v xml:space="preserve"> ()</v>
      </c>
      <c r="K252" s="32"/>
    </row>
    <row r="253" spans="1:11" s="31" customFormat="1" x14ac:dyDescent="0.2">
      <c r="A253" s="31" t="str">
        <f t="shared" si="11"/>
        <v xml:space="preserve"> ()</v>
      </c>
      <c r="D253" s="25"/>
      <c r="F253" s="31" t="str">
        <f t="shared" si="12"/>
        <v xml:space="preserve"> ()</v>
      </c>
      <c r="G253" s="31" t="str">
        <f t="shared" si="13"/>
        <v xml:space="preserve"> ()</v>
      </c>
      <c r="K253" s="32"/>
    </row>
    <row r="254" spans="1:11" s="31" customFormat="1" x14ac:dyDescent="0.2">
      <c r="A254" s="31" t="str">
        <f t="shared" si="11"/>
        <v xml:space="preserve"> ()</v>
      </c>
      <c r="D254" s="25"/>
      <c r="F254" s="31" t="str">
        <f t="shared" si="12"/>
        <v xml:space="preserve"> ()</v>
      </c>
      <c r="G254" s="31" t="str">
        <f t="shared" si="13"/>
        <v xml:space="preserve"> ()</v>
      </c>
      <c r="K254" s="32"/>
    </row>
    <row r="255" spans="1:11" s="31" customFormat="1" x14ac:dyDescent="0.2">
      <c r="A255" s="31" t="str">
        <f t="shared" si="11"/>
        <v xml:space="preserve"> ()</v>
      </c>
      <c r="D255" s="25"/>
      <c r="F255" s="31" t="str">
        <f t="shared" si="12"/>
        <v xml:space="preserve"> ()</v>
      </c>
      <c r="G255" s="31" t="str">
        <f t="shared" si="13"/>
        <v xml:space="preserve"> ()</v>
      </c>
      <c r="K255" s="32"/>
    </row>
    <row r="256" spans="1:11" s="31" customFormat="1" x14ac:dyDescent="0.2">
      <c r="A256" s="31" t="str">
        <f t="shared" si="11"/>
        <v xml:space="preserve"> ()</v>
      </c>
      <c r="D256" s="25"/>
      <c r="F256" s="31" t="str">
        <f t="shared" si="12"/>
        <v xml:space="preserve"> ()</v>
      </c>
      <c r="G256" s="31" t="str">
        <f t="shared" si="13"/>
        <v xml:space="preserve"> ()</v>
      </c>
      <c r="K256" s="32"/>
    </row>
    <row r="257" spans="1:11" s="31" customFormat="1" x14ac:dyDescent="0.2">
      <c r="A257" s="31" t="str">
        <f t="shared" si="11"/>
        <v xml:space="preserve"> ()</v>
      </c>
      <c r="D257" s="25"/>
      <c r="F257" s="31" t="str">
        <f t="shared" si="12"/>
        <v xml:space="preserve"> ()</v>
      </c>
      <c r="G257" s="31" t="str">
        <f t="shared" si="13"/>
        <v xml:space="preserve"> ()</v>
      </c>
      <c r="K257" s="32"/>
    </row>
    <row r="258" spans="1:11" s="31" customFormat="1" x14ac:dyDescent="0.2">
      <c r="A258" s="31" t="str">
        <f t="shared" si="11"/>
        <v xml:space="preserve"> ()</v>
      </c>
      <c r="D258" s="25"/>
      <c r="F258" s="31" t="str">
        <f t="shared" si="12"/>
        <v xml:space="preserve"> ()</v>
      </c>
      <c r="G258" s="31" t="str">
        <f t="shared" si="13"/>
        <v xml:space="preserve"> ()</v>
      </c>
      <c r="K258" s="32"/>
    </row>
    <row r="259" spans="1:11" s="31" customFormat="1" x14ac:dyDescent="0.2">
      <c r="A259" s="31" t="str">
        <f t="shared" si="11"/>
        <v xml:space="preserve"> ()</v>
      </c>
      <c r="D259" s="25"/>
      <c r="F259" s="31" t="str">
        <f t="shared" si="12"/>
        <v xml:space="preserve"> ()</v>
      </c>
      <c r="G259" s="31" t="str">
        <f t="shared" si="13"/>
        <v xml:space="preserve"> ()</v>
      </c>
      <c r="K259" s="32"/>
    </row>
    <row r="260" spans="1:11" s="31" customFormat="1" x14ac:dyDescent="0.2">
      <c r="A260" s="31" t="str">
        <f t="shared" si="11"/>
        <v xml:space="preserve"> ()</v>
      </c>
      <c r="D260" s="25"/>
      <c r="F260" s="31" t="str">
        <f t="shared" si="12"/>
        <v xml:space="preserve"> ()</v>
      </c>
      <c r="G260" s="31" t="str">
        <f t="shared" si="13"/>
        <v xml:space="preserve"> ()</v>
      </c>
      <c r="K260" s="32"/>
    </row>
    <row r="261" spans="1:11" s="31" customFormat="1" x14ac:dyDescent="0.2">
      <c r="A261" s="31" t="str">
        <f t="shared" si="11"/>
        <v xml:space="preserve"> ()</v>
      </c>
      <c r="D261" s="25"/>
      <c r="F261" s="31" t="str">
        <f t="shared" si="12"/>
        <v xml:space="preserve"> ()</v>
      </c>
      <c r="G261" s="31" t="str">
        <f t="shared" si="13"/>
        <v xml:space="preserve"> ()</v>
      </c>
      <c r="K261" s="32"/>
    </row>
    <row r="262" spans="1:11" s="31" customFormat="1" x14ac:dyDescent="0.2">
      <c r="A262" s="31" t="str">
        <f t="shared" si="11"/>
        <v xml:space="preserve"> ()</v>
      </c>
      <c r="D262" s="25"/>
      <c r="F262" s="31" t="str">
        <f t="shared" si="12"/>
        <v xml:space="preserve"> ()</v>
      </c>
      <c r="G262" s="31" t="str">
        <f t="shared" si="13"/>
        <v xml:space="preserve"> ()</v>
      </c>
      <c r="K262" s="32"/>
    </row>
    <row r="263" spans="1:11" s="31" customFormat="1" x14ac:dyDescent="0.2">
      <c r="A263" s="31" t="str">
        <f t="shared" si="11"/>
        <v xml:space="preserve"> ()</v>
      </c>
      <c r="D263" s="25"/>
      <c r="F263" s="31" t="str">
        <f t="shared" si="12"/>
        <v xml:space="preserve"> ()</v>
      </c>
      <c r="G263" s="31" t="str">
        <f t="shared" si="13"/>
        <v xml:space="preserve"> ()</v>
      </c>
      <c r="K263" s="32"/>
    </row>
    <row r="264" spans="1:11" s="31" customFormat="1" x14ac:dyDescent="0.2">
      <c r="A264" s="31" t="str">
        <f t="shared" si="11"/>
        <v xml:space="preserve"> ()</v>
      </c>
      <c r="D264" s="25"/>
      <c r="F264" s="31" t="str">
        <f t="shared" si="12"/>
        <v xml:space="preserve"> ()</v>
      </c>
      <c r="G264" s="31" t="str">
        <f t="shared" si="13"/>
        <v xml:space="preserve"> ()</v>
      </c>
      <c r="K264" s="32"/>
    </row>
    <row r="265" spans="1:11" s="31" customFormat="1" x14ac:dyDescent="0.2">
      <c r="A265" s="31" t="str">
        <f t="shared" si="11"/>
        <v xml:space="preserve"> ()</v>
      </c>
      <c r="D265" s="25"/>
      <c r="F265" s="31" t="str">
        <f t="shared" si="12"/>
        <v xml:space="preserve"> ()</v>
      </c>
      <c r="G265" s="31" t="str">
        <f t="shared" si="13"/>
        <v xml:space="preserve"> ()</v>
      </c>
      <c r="K265" s="32"/>
    </row>
    <row r="266" spans="1:11" s="31" customFormat="1" x14ac:dyDescent="0.2">
      <c r="A266" s="31" t="str">
        <f t="shared" ref="A266:A329" si="14">CONCATENATE(B266," ","(",D266,")")</f>
        <v xml:space="preserve"> ()</v>
      </c>
      <c r="D266" s="25"/>
      <c r="F266" s="31" t="str">
        <f t="shared" si="12"/>
        <v xml:space="preserve"> ()</v>
      </c>
      <c r="G266" s="31" t="str">
        <f t="shared" si="13"/>
        <v xml:space="preserve"> ()</v>
      </c>
      <c r="K266" s="32"/>
    </row>
    <row r="267" spans="1:11" s="31" customFormat="1" x14ac:dyDescent="0.2">
      <c r="A267" s="31" t="str">
        <f t="shared" si="14"/>
        <v xml:space="preserve"> ()</v>
      </c>
      <c r="D267" s="25"/>
      <c r="F267" s="31" t="str">
        <f t="shared" ref="F267:F330" si="15">CONCATENATE(D267," ","(",B267,")")</f>
        <v xml:space="preserve"> ()</v>
      </c>
      <c r="G267" s="31" t="str">
        <f t="shared" ref="G267:G330" si="16">CONCATENATE(E267," ","(",C267,")")</f>
        <v xml:space="preserve"> ()</v>
      </c>
      <c r="K267" s="32"/>
    </row>
    <row r="268" spans="1:11" s="31" customFormat="1" x14ac:dyDescent="0.2">
      <c r="A268" s="31" t="str">
        <f t="shared" si="14"/>
        <v xml:space="preserve"> ()</v>
      </c>
      <c r="D268" s="25"/>
      <c r="F268" s="31" t="str">
        <f t="shared" si="15"/>
        <v xml:space="preserve"> ()</v>
      </c>
      <c r="G268" s="31" t="str">
        <f t="shared" si="16"/>
        <v xml:space="preserve"> ()</v>
      </c>
      <c r="K268" s="32"/>
    </row>
    <row r="269" spans="1:11" s="31" customFormat="1" x14ac:dyDescent="0.2">
      <c r="A269" s="31" t="str">
        <f t="shared" si="14"/>
        <v xml:space="preserve"> ()</v>
      </c>
      <c r="D269" s="25"/>
      <c r="F269" s="31" t="str">
        <f t="shared" si="15"/>
        <v xml:space="preserve"> ()</v>
      </c>
      <c r="G269" s="31" t="str">
        <f t="shared" si="16"/>
        <v xml:space="preserve"> ()</v>
      </c>
      <c r="K269" s="32"/>
    </row>
    <row r="270" spans="1:11" s="31" customFormat="1" x14ac:dyDescent="0.2">
      <c r="A270" s="31" t="str">
        <f t="shared" si="14"/>
        <v xml:space="preserve"> ()</v>
      </c>
      <c r="D270" s="25"/>
      <c r="F270" s="31" t="str">
        <f t="shared" si="15"/>
        <v xml:space="preserve"> ()</v>
      </c>
      <c r="G270" s="31" t="str">
        <f t="shared" si="16"/>
        <v xml:space="preserve"> ()</v>
      </c>
      <c r="K270" s="32"/>
    </row>
    <row r="271" spans="1:11" s="31" customFormat="1" x14ac:dyDescent="0.2">
      <c r="A271" s="31" t="str">
        <f t="shared" si="14"/>
        <v xml:space="preserve"> ()</v>
      </c>
      <c r="D271" s="25"/>
      <c r="F271" s="31" t="str">
        <f t="shared" si="15"/>
        <v xml:space="preserve"> ()</v>
      </c>
      <c r="G271" s="31" t="str">
        <f t="shared" si="16"/>
        <v xml:space="preserve"> ()</v>
      </c>
      <c r="K271" s="32"/>
    </row>
    <row r="272" spans="1:11" s="31" customFormat="1" x14ac:dyDescent="0.2">
      <c r="A272" s="31" t="str">
        <f t="shared" si="14"/>
        <v xml:space="preserve"> ()</v>
      </c>
      <c r="D272" s="25"/>
      <c r="F272" s="31" t="str">
        <f t="shared" si="15"/>
        <v xml:space="preserve"> ()</v>
      </c>
      <c r="G272" s="31" t="str">
        <f t="shared" si="16"/>
        <v xml:space="preserve"> ()</v>
      </c>
      <c r="K272" s="32"/>
    </row>
    <row r="273" spans="1:11" s="31" customFormat="1" x14ac:dyDescent="0.2">
      <c r="A273" s="31" t="str">
        <f t="shared" si="14"/>
        <v xml:space="preserve"> ()</v>
      </c>
      <c r="D273" s="25"/>
      <c r="F273" s="31" t="str">
        <f t="shared" si="15"/>
        <v xml:space="preserve"> ()</v>
      </c>
      <c r="G273" s="31" t="str">
        <f t="shared" si="16"/>
        <v xml:space="preserve"> ()</v>
      </c>
      <c r="K273" s="32"/>
    </row>
    <row r="274" spans="1:11" s="31" customFormat="1" x14ac:dyDescent="0.2">
      <c r="A274" s="31" t="str">
        <f t="shared" si="14"/>
        <v xml:space="preserve"> ()</v>
      </c>
      <c r="D274" s="25"/>
      <c r="F274" s="31" t="str">
        <f t="shared" si="15"/>
        <v xml:space="preserve"> ()</v>
      </c>
      <c r="G274" s="31" t="str">
        <f t="shared" si="16"/>
        <v xml:space="preserve"> ()</v>
      </c>
      <c r="K274" s="32"/>
    </row>
    <row r="275" spans="1:11" s="31" customFormat="1" x14ac:dyDescent="0.2">
      <c r="A275" s="31" t="str">
        <f t="shared" si="14"/>
        <v xml:space="preserve"> ()</v>
      </c>
      <c r="D275" s="25"/>
      <c r="F275" s="31" t="str">
        <f t="shared" si="15"/>
        <v xml:space="preserve"> ()</v>
      </c>
      <c r="G275" s="31" t="str">
        <f t="shared" si="16"/>
        <v xml:space="preserve"> ()</v>
      </c>
      <c r="K275" s="32"/>
    </row>
    <row r="276" spans="1:11" s="31" customFormat="1" x14ac:dyDescent="0.2">
      <c r="A276" s="31" t="str">
        <f t="shared" si="14"/>
        <v xml:space="preserve"> ()</v>
      </c>
      <c r="D276" s="25"/>
      <c r="F276" s="31" t="str">
        <f t="shared" si="15"/>
        <v xml:space="preserve"> ()</v>
      </c>
      <c r="G276" s="31" t="str">
        <f t="shared" si="16"/>
        <v xml:space="preserve"> ()</v>
      </c>
      <c r="K276" s="32"/>
    </row>
    <row r="277" spans="1:11" s="31" customFormat="1" x14ac:dyDescent="0.2">
      <c r="A277" s="31" t="str">
        <f t="shared" si="14"/>
        <v xml:space="preserve"> ()</v>
      </c>
      <c r="D277" s="25"/>
      <c r="F277" s="31" t="str">
        <f t="shared" si="15"/>
        <v xml:space="preserve"> ()</v>
      </c>
      <c r="G277" s="31" t="str">
        <f t="shared" si="16"/>
        <v xml:space="preserve"> ()</v>
      </c>
      <c r="K277" s="32"/>
    </row>
    <row r="278" spans="1:11" s="31" customFormat="1" x14ac:dyDescent="0.2">
      <c r="A278" s="31" t="str">
        <f t="shared" si="14"/>
        <v xml:space="preserve"> ()</v>
      </c>
      <c r="D278" s="25"/>
      <c r="F278" s="31" t="str">
        <f t="shared" si="15"/>
        <v xml:space="preserve"> ()</v>
      </c>
      <c r="G278" s="31" t="str">
        <f t="shared" si="16"/>
        <v xml:space="preserve"> ()</v>
      </c>
      <c r="K278" s="32"/>
    </row>
    <row r="279" spans="1:11" s="31" customFormat="1" x14ac:dyDescent="0.2">
      <c r="A279" s="31" t="str">
        <f t="shared" si="14"/>
        <v xml:space="preserve"> ()</v>
      </c>
      <c r="D279" s="25"/>
      <c r="F279" s="31" t="str">
        <f t="shared" si="15"/>
        <v xml:space="preserve"> ()</v>
      </c>
      <c r="G279" s="31" t="str">
        <f t="shared" si="16"/>
        <v xml:space="preserve"> ()</v>
      </c>
      <c r="K279" s="32"/>
    </row>
    <row r="280" spans="1:11" s="31" customFormat="1" x14ac:dyDescent="0.2">
      <c r="A280" s="31" t="str">
        <f t="shared" si="14"/>
        <v xml:space="preserve"> ()</v>
      </c>
      <c r="D280" s="25"/>
      <c r="F280" s="31" t="str">
        <f t="shared" si="15"/>
        <v xml:space="preserve"> ()</v>
      </c>
      <c r="G280" s="31" t="str">
        <f t="shared" si="16"/>
        <v xml:space="preserve"> ()</v>
      </c>
      <c r="K280" s="32"/>
    </row>
    <row r="281" spans="1:11" s="31" customFormat="1" x14ac:dyDescent="0.2">
      <c r="A281" s="31" t="str">
        <f t="shared" si="14"/>
        <v xml:space="preserve"> ()</v>
      </c>
      <c r="D281" s="25"/>
      <c r="F281" s="31" t="str">
        <f t="shared" si="15"/>
        <v xml:space="preserve"> ()</v>
      </c>
      <c r="G281" s="31" t="str">
        <f t="shared" si="16"/>
        <v xml:space="preserve"> ()</v>
      </c>
      <c r="K281" s="32"/>
    </row>
    <row r="282" spans="1:11" s="31" customFormat="1" x14ac:dyDescent="0.2">
      <c r="A282" s="31" t="str">
        <f t="shared" si="14"/>
        <v xml:space="preserve"> ()</v>
      </c>
      <c r="D282" s="25"/>
      <c r="F282" s="31" t="str">
        <f t="shared" si="15"/>
        <v xml:space="preserve"> ()</v>
      </c>
      <c r="G282" s="31" t="str">
        <f t="shared" si="16"/>
        <v xml:space="preserve"> ()</v>
      </c>
      <c r="K282" s="32"/>
    </row>
    <row r="283" spans="1:11" s="31" customFormat="1" x14ac:dyDescent="0.2">
      <c r="A283" s="31" t="str">
        <f t="shared" si="14"/>
        <v xml:space="preserve"> ()</v>
      </c>
      <c r="D283" s="25"/>
      <c r="F283" s="31" t="str">
        <f t="shared" si="15"/>
        <v xml:space="preserve"> ()</v>
      </c>
      <c r="G283" s="31" t="str">
        <f t="shared" si="16"/>
        <v xml:space="preserve"> ()</v>
      </c>
      <c r="K283" s="32"/>
    </row>
    <row r="284" spans="1:11" s="31" customFormat="1" x14ac:dyDescent="0.2">
      <c r="A284" s="31" t="str">
        <f t="shared" si="14"/>
        <v xml:space="preserve"> ()</v>
      </c>
      <c r="D284" s="25"/>
      <c r="F284" s="31" t="str">
        <f t="shared" si="15"/>
        <v xml:space="preserve"> ()</v>
      </c>
      <c r="G284" s="31" t="str">
        <f t="shared" si="16"/>
        <v xml:space="preserve"> ()</v>
      </c>
      <c r="K284" s="32"/>
    </row>
    <row r="285" spans="1:11" s="31" customFormat="1" x14ac:dyDescent="0.2">
      <c r="A285" s="31" t="str">
        <f t="shared" si="14"/>
        <v xml:space="preserve"> ()</v>
      </c>
      <c r="D285" s="25"/>
      <c r="F285" s="31" t="str">
        <f t="shared" si="15"/>
        <v xml:space="preserve"> ()</v>
      </c>
      <c r="G285" s="31" t="str">
        <f t="shared" si="16"/>
        <v xml:space="preserve"> ()</v>
      </c>
      <c r="K285" s="32"/>
    </row>
    <row r="286" spans="1:11" s="31" customFormat="1" x14ac:dyDescent="0.2">
      <c r="A286" s="31" t="str">
        <f t="shared" si="14"/>
        <v xml:space="preserve"> ()</v>
      </c>
      <c r="D286" s="25"/>
      <c r="F286" s="31" t="str">
        <f t="shared" si="15"/>
        <v xml:space="preserve"> ()</v>
      </c>
      <c r="G286" s="31" t="str">
        <f t="shared" si="16"/>
        <v xml:space="preserve"> ()</v>
      </c>
      <c r="K286" s="32"/>
    </row>
    <row r="287" spans="1:11" s="31" customFormat="1" x14ac:dyDescent="0.2">
      <c r="A287" s="31" t="str">
        <f t="shared" si="14"/>
        <v xml:space="preserve"> ()</v>
      </c>
      <c r="D287" s="25"/>
      <c r="F287" s="31" t="str">
        <f t="shared" si="15"/>
        <v xml:space="preserve"> ()</v>
      </c>
      <c r="G287" s="31" t="str">
        <f t="shared" si="16"/>
        <v xml:space="preserve"> ()</v>
      </c>
      <c r="K287" s="32"/>
    </row>
    <row r="288" spans="1:11" s="31" customFormat="1" x14ac:dyDescent="0.2">
      <c r="A288" s="31" t="str">
        <f t="shared" si="14"/>
        <v xml:space="preserve"> ()</v>
      </c>
      <c r="D288" s="25"/>
      <c r="F288" s="31" t="str">
        <f t="shared" si="15"/>
        <v xml:space="preserve"> ()</v>
      </c>
      <c r="G288" s="31" t="str">
        <f t="shared" si="16"/>
        <v xml:space="preserve"> ()</v>
      </c>
      <c r="K288" s="32"/>
    </row>
    <row r="289" spans="1:11" s="31" customFormat="1" x14ac:dyDescent="0.2">
      <c r="A289" s="31" t="str">
        <f t="shared" si="14"/>
        <v xml:space="preserve"> ()</v>
      </c>
      <c r="D289" s="25"/>
      <c r="F289" s="31" t="str">
        <f t="shared" si="15"/>
        <v xml:space="preserve"> ()</v>
      </c>
      <c r="G289" s="31" t="str">
        <f t="shared" si="16"/>
        <v xml:space="preserve"> ()</v>
      </c>
      <c r="K289" s="32"/>
    </row>
    <row r="290" spans="1:11" s="31" customFormat="1" x14ac:dyDescent="0.2">
      <c r="A290" s="31" t="str">
        <f t="shared" si="14"/>
        <v xml:space="preserve"> ()</v>
      </c>
      <c r="D290" s="25"/>
      <c r="F290" s="31" t="str">
        <f t="shared" si="15"/>
        <v xml:space="preserve"> ()</v>
      </c>
      <c r="G290" s="31" t="str">
        <f t="shared" si="16"/>
        <v xml:space="preserve"> ()</v>
      </c>
      <c r="K290" s="32"/>
    </row>
    <row r="291" spans="1:11" s="31" customFormat="1" x14ac:dyDescent="0.2">
      <c r="A291" s="31" t="str">
        <f t="shared" si="14"/>
        <v xml:space="preserve"> ()</v>
      </c>
      <c r="D291" s="25"/>
      <c r="F291" s="31" t="str">
        <f t="shared" si="15"/>
        <v xml:space="preserve"> ()</v>
      </c>
      <c r="G291" s="31" t="str">
        <f t="shared" si="16"/>
        <v xml:space="preserve"> ()</v>
      </c>
      <c r="K291" s="32"/>
    </row>
    <row r="292" spans="1:11" s="31" customFormat="1" x14ac:dyDescent="0.2">
      <c r="A292" s="31" t="str">
        <f t="shared" si="14"/>
        <v xml:space="preserve"> ()</v>
      </c>
      <c r="D292" s="25"/>
      <c r="F292" s="31" t="str">
        <f t="shared" si="15"/>
        <v xml:space="preserve"> ()</v>
      </c>
      <c r="G292" s="31" t="str">
        <f t="shared" si="16"/>
        <v xml:space="preserve"> ()</v>
      </c>
      <c r="K292" s="32"/>
    </row>
    <row r="293" spans="1:11" s="31" customFormat="1" x14ac:dyDescent="0.2">
      <c r="A293" s="31" t="str">
        <f t="shared" si="14"/>
        <v xml:space="preserve"> ()</v>
      </c>
      <c r="D293" s="25"/>
      <c r="F293" s="31" t="str">
        <f t="shared" si="15"/>
        <v xml:space="preserve"> ()</v>
      </c>
      <c r="G293" s="31" t="str">
        <f t="shared" si="16"/>
        <v xml:space="preserve"> ()</v>
      </c>
      <c r="K293" s="32"/>
    </row>
    <row r="294" spans="1:11" s="31" customFormat="1" x14ac:dyDescent="0.2">
      <c r="A294" s="31" t="str">
        <f t="shared" si="14"/>
        <v xml:space="preserve"> ()</v>
      </c>
      <c r="D294" s="25"/>
      <c r="F294" s="31" t="str">
        <f t="shared" si="15"/>
        <v xml:space="preserve"> ()</v>
      </c>
      <c r="G294" s="31" t="str">
        <f t="shared" si="16"/>
        <v xml:space="preserve"> ()</v>
      </c>
      <c r="K294" s="32"/>
    </row>
    <row r="295" spans="1:11" s="31" customFormat="1" x14ac:dyDescent="0.2">
      <c r="A295" s="31" t="str">
        <f t="shared" si="14"/>
        <v xml:space="preserve"> ()</v>
      </c>
      <c r="C295" s="25"/>
      <c r="D295" s="25"/>
      <c r="F295" s="31" t="str">
        <f t="shared" si="15"/>
        <v xml:space="preserve"> ()</v>
      </c>
      <c r="G295" s="31" t="str">
        <f t="shared" si="16"/>
        <v xml:space="preserve"> ()</v>
      </c>
      <c r="K295" s="32"/>
    </row>
    <row r="296" spans="1:11" s="31" customFormat="1" x14ac:dyDescent="0.2">
      <c r="A296" s="31" t="str">
        <f t="shared" si="14"/>
        <v xml:space="preserve"> ()</v>
      </c>
      <c r="C296" s="25"/>
      <c r="D296" s="25"/>
      <c r="F296" s="31" t="str">
        <f t="shared" si="15"/>
        <v xml:space="preserve"> ()</v>
      </c>
      <c r="G296" s="31" t="str">
        <f t="shared" si="16"/>
        <v xml:space="preserve"> ()</v>
      </c>
      <c r="K296" s="32"/>
    </row>
    <row r="297" spans="1:11" s="31" customFormat="1" x14ac:dyDescent="0.2">
      <c r="A297" s="31" t="str">
        <f t="shared" si="14"/>
        <v xml:space="preserve"> ()</v>
      </c>
      <c r="C297" s="25"/>
      <c r="D297" s="25"/>
      <c r="F297" s="31" t="str">
        <f t="shared" si="15"/>
        <v xml:space="preserve"> ()</v>
      </c>
      <c r="G297" s="31" t="str">
        <f t="shared" si="16"/>
        <v xml:space="preserve"> ()</v>
      </c>
      <c r="K297" s="32"/>
    </row>
    <row r="298" spans="1:11" s="31" customFormat="1" x14ac:dyDescent="0.2">
      <c r="A298" s="31" t="str">
        <f t="shared" si="14"/>
        <v xml:space="preserve"> ()</v>
      </c>
      <c r="C298" s="25"/>
      <c r="D298" s="25"/>
      <c r="F298" s="31" t="str">
        <f t="shared" si="15"/>
        <v xml:space="preserve"> ()</v>
      </c>
      <c r="G298" s="31" t="str">
        <f t="shared" si="16"/>
        <v xml:space="preserve"> ()</v>
      </c>
      <c r="K298" s="32"/>
    </row>
    <row r="299" spans="1:11" s="31" customFormat="1" x14ac:dyDescent="0.2">
      <c r="A299" s="31" t="str">
        <f t="shared" si="14"/>
        <v xml:space="preserve"> ()</v>
      </c>
      <c r="C299" s="25"/>
      <c r="D299" s="25"/>
      <c r="F299" s="31" t="str">
        <f t="shared" si="15"/>
        <v xml:space="preserve"> ()</v>
      </c>
      <c r="G299" s="31" t="str">
        <f t="shared" si="16"/>
        <v xml:space="preserve"> ()</v>
      </c>
      <c r="K299" s="32"/>
    </row>
    <row r="300" spans="1:11" s="31" customFormat="1" x14ac:dyDescent="0.2">
      <c r="A300" s="31" t="str">
        <f t="shared" si="14"/>
        <v xml:space="preserve"> ()</v>
      </c>
      <c r="C300" s="25"/>
      <c r="D300" s="25"/>
      <c r="F300" s="31" t="str">
        <f t="shared" si="15"/>
        <v xml:space="preserve"> ()</v>
      </c>
      <c r="G300" s="31" t="str">
        <f t="shared" si="16"/>
        <v xml:space="preserve"> ()</v>
      </c>
      <c r="K300" s="32"/>
    </row>
    <row r="301" spans="1:11" s="31" customFormat="1" x14ac:dyDescent="0.2">
      <c r="A301" s="31" t="str">
        <f t="shared" si="14"/>
        <v xml:space="preserve"> ()</v>
      </c>
      <c r="C301" s="25"/>
      <c r="D301" s="25"/>
      <c r="F301" s="31" t="str">
        <f t="shared" si="15"/>
        <v xml:space="preserve"> ()</v>
      </c>
      <c r="G301" s="31" t="str">
        <f t="shared" si="16"/>
        <v xml:space="preserve"> ()</v>
      </c>
      <c r="K301" s="32"/>
    </row>
    <row r="302" spans="1:11" s="31" customFormat="1" x14ac:dyDescent="0.2">
      <c r="A302" s="31" t="str">
        <f t="shared" si="14"/>
        <v xml:space="preserve"> ()</v>
      </c>
      <c r="D302" s="25"/>
      <c r="F302" s="31" t="str">
        <f t="shared" si="15"/>
        <v xml:space="preserve"> ()</v>
      </c>
      <c r="G302" s="31" t="str">
        <f t="shared" si="16"/>
        <v xml:space="preserve"> ()</v>
      </c>
      <c r="K302" s="32"/>
    </row>
    <row r="303" spans="1:11" s="31" customFormat="1" x14ac:dyDescent="0.2">
      <c r="A303" s="31" t="str">
        <f t="shared" si="14"/>
        <v xml:space="preserve"> ()</v>
      </c>
      <c r="D303" s="25"/>
      <c r="F303" s="31" t="str">
        <f t="shared" si="15"/>
        <v xml:space="preserve"> ()</v>
      </c>
      <c r="G303" s="31" t="str">
        <f t="shared" si="16"/>
        <v xml:space="preserve"> ()</v>
      </c>
      <c r="K303" s="32"/>
    </row>
    <row r="304" spans="1:11" s="31" customFormat="1" x14ac:dyDescent="0.2">
      <c r="A304" s="31" t="str">
        <f t="shared" si="14"/>
        <v xml:space="preserve"> ()</v>
      </c>
      <c r="D304" s="25"/>
      <c r="F304" s="31" t="str">
        <f t="shared" si="15"/>
        <v xml:space="preserve"> ()</v>
      </c>
      <c r="G304" s="31" t="str">
        <f t="shared" si="16"/>
        <v xml:space="preserve"> ()</v>
      </c>
      <c r="K304" s="32"/>
    </row>
    <row r="305" spans="1:11" s="31" customFormat="1" x14ac:dyDescent="0.2">
      <c r="A305" s="31" t="str">
        <f t="shared" si="14"/>
        <v xml:space="preserve"> ()</v>
      </c>
      <c r="D305" s="25"/>
      <c r="F305" s="31" t="str">
        <f t="shared" si="15"/>
        <v xml:space="preserve"> ()</v>
      </c>
      <c r="G305" s="31" t="str">
        <f t="shared" si="16"/>
        <v xml:space="preserve"> ()</v>
      </c>
      <c r="K305" s="32"/>
    </row>
    <row r="306" spans="1:11" s="31" customFormat="1" x14ac:dyDescent="0.2">
      <c r="A306" s="31" t="str">
        <f t="shared" si="14"/>
        <v xml:space="preserve"> ()</v>
      </c>
      <c r="D306" s="25"/>
      <c r="F306" s="31" t="str">
        <f t="shared" si="15"/>
        <v xml:space="preserve"> ()</v>
      </c>
      <c r="G306" s="31" t="str">
        <f t="shared" si="16"/>
        <v xml:space="preserve"> ()</v>
      </c>
      <c r="K306" s="32"/>
    </row>
    <row r="307" spans="1:11" s="31" customFormat="1" x14ac:dyDescent="0.2">
      <c r="A307" s="31" t="str">
        <f t="shared" si="14"/>
        <v xml:space="preserve"> ()</v>
      </c>
      <c r="D307" s="25"/>
      <c r="F307" s="31" t="str">
        <f t="shared" si="15"/>
        <v xml:space="preserve"> ()</v>
      </c>
      <c r="G307" s="31" t="str">
        <f t="shared" si="16"/>
        <v xml:space="preserve"> ()</v>
      </c>
      <c r="K307" s="32"/>
    </row>
    <row r="308" spans="1:11" s="31" customFormat="1" x14ac:dyDescent="0.2">
      <c r="A308" s="31" t="str">
        <f t="shared" si="14"/>
        <v xml:space="preserve"> ()</v>
      </c>
      <c r="D308" s="25"/>
      <c r="F308" s="31" t="str">
        <f t="shared" si="15"/>
        <v xml:space="preserve"> ()</v>
      </c>
      <c r="G308" s="31" t="str">
        <f t="shared" si="16"/>
        <v xml:space="preserve"> ()</v>
      </c>
      <c r="K308" s="32"/>
    </row>
    <row r="309" spans="1:11" s="31" customFormat="1" x14ac:dyDescent="0.2">
      <c r="A309" s="31" t="str">
        <f t="shared" si="14"/>
        <v xml:space="preserve"> ()</v>
      </c>
      <c r="D309" s="25"/>
      <c r="F309" s="31" t="str">
        <f t="shared" si="15"/>
        <v xml:space="preserve"> ()</v>
      </c>
      <c r="G309" s="31" t="str">
        <f t="shared" si="16"/>
        <v xml:space="preserve"> ()</v>
      </c>
      <c r="K309" s="32"/>
    </row>
    <row r="310" spans="1:11" s="31" customFormat="1" x14ac:dyDescent="0.2">
      <c r="A310" s="31" t="str">
        <f t="shared" si="14"/>
        <v xml:space="preserve"> ()</v>
      </c>
      <c r="D310" s="25"/>
      <c r="F310" s="31" t="str">
        <f t="shared" si="15"/>
        <v xml:space="preserve"> ()</v>
      </c>
      <c r="G310" s="31" t="str">
        <f t="shared" si="16"/>
        <v xml:space="preserve"> ()</v>
      </c>
      <c r="K310" s="32"/>
    </row>
    <row r="311" spans="1:11" s="31" customFormat="1" x14ac:dyDescent="0.2">
      <c r="A311" s="31" t="str">
        <f t="shared" si="14"/>
        <v xml:space="preserve"> ()</v>
      </c>
      <c r="D311" s="25"/>
      <c r="F311" s="31" t="str">
        <f t="shared" si="15"/>
        <v xml:space="preserve"> ()</v>
      </c>
      <c r="G311" s="31" t="str">
        <f t="shared" si="16"/>
        <v xml:space="preserve"> ()</v>
      </c>
      <c r="K311" s="32"/>
    </row>
    <row r="312" spans="1:11" s="31" customFormat="1" x14ac:dyDescent="0.2">
      <c r="A312" s="31" t="str">
        <f t="shared" si="14"/>
        <v xml:space="preserve"> ()</v>
      </c>
      <c r="D312" s="25"/>
      <c r="F312" s="31" t="str">
        <f t="shared" si="15"/>
        <v xml:space="preserve"> ()</v>
      </c>
      <c r="G312" s="31" t="str">
        <f t="shared" si="16"/>
        <v xml:space="preserve"> ()</v>
      </c>
      <c r="K312" s="32"/>
    </row>
    <row r="313" spans="1:11" s="31" customFormat="1" x14ac:dyDescent="0.2">
      <c r="A313" s="31" t="str">
        <f t="shared" si="14"/>
        <v xml:space="preserve"> ()</v>
      </c>
      <c r="D313" s="25"/>
      <c r="F313" s="31" t="str">
        <f t="shared" si="15"/>
        <v xml:space="preserve"> ()</v>
      </c>
      <c r="G313" s="31" t="str">
        <f t="shared" si="16"/>
        <v xml:space="preserve"> ()</v>
      </c>
      <c r="K313" s="32"/>
    </row>
    <row r="314" spans="1:11" s="31" customFormat="1" x14ac:dyDescent="0.2">
      <c r="A314" s="31" t="str">
        <f t="shared" si="14"/>
        <v xml:space="preserve"> ()</v>
      </c>
      <c r="D314" s="25"/>
      <c r="F314" s="31" t="str">
        <f t="shared" si="15"/>
        <v xml:space="preserve"> ()</v>
      </c>
      <c r="G314" s="31" t="str">
        <f t="shared" si="16"/>
        <v xml:space="preserve"> ()</v>
      </c>
      <c r="K314" s="32"/>
    </row>
    <row r="315" spans="1:11" s="31" customFormat="1" x14ac:dyDescent="0.2">
      <c r="A315" s="31" t="str">
        <f t="shared" si="14"/>
        <v xml:space="preserve"> ()</v>
      </c>
      <c r="D315" s="25"/>
      <c r="F315" s="31" t="str">
        <f t="shared" si="15"/>
        <v xml:space="preserve"> ()</v>
      </c>
      <c r="G315" s="31" t="str">
        <f t="shared" si="16"/>
        <v xml:space="preserve"> ()</v>
      </c>
      <c r="K315" s="32"/>
    </row>
    <row r="316" spans="1:11" s="31" customFormat="1" x14ac:dyDescent="0.2">
      <c r="A316" s="31" t="str">
        <f t="shared" si="14"/>
        <v xml:space="preserve"> ()</v>
      </c>
      <c r="D316" s="25"/>
      <c r="F316" s="31" t="str">
        <f t="shared" si="15"/>
        <v xml:space="preserve"> ()</v>
      </c>
      <c r="G316" s="31" t="str">
        <f t="shared" si="16"/>
        <v xml:space="preserve"> ()</v>
      </c>
      <c r="K316" s="32"/>
    </row>
    <row r="317" spans="1:11" s="31" customFormat="1" x14ac:dyDescent="0.2">
      <c r="A317" s="31" t="str">
        <f t="shared" si="14"/>
        <v xml:space="preserve"> ()</v>
      </c>
      <c r="D317" s="25"/>
      <c r="F317" s="31" t="str">
        <f t="shared" si="15"/>
        <v xml:space="preserve"> ()</v>
      </c>
      <c r="G317" s="31" t="str">
        <f t="shared" si="16"/>
        <v xml:space="preserve"> ()</v>
      </c>
      <c r="K317" s="32"/>
    </row>
    <row r="318" spans="1:11" s="31" customFormat="1" x14ac:dyDescent="0.2">
      <c r="A318" s="31" t="str">
        <f t="shared" si="14"/>
        <v xml:space="preserve"> ()</v>
      </c>
      <c r="D318" s="25"/>
      <c r="F318" s="31" t="str">
        <f t="shared" si="15"/>
        <v xml:space="preserve"> ()</v>
      </c>
      <c r="G318" s="31" t="str">
        <f t="shared" si="16"/>
        <v xml:space="preserve"> ()</v>
      </c>
      <c r="K318" s="32"/>
    </row>
    <row r="319" spans="1:11" s="31" customFormat="1" x14ac:dyDescent="0.2">
      <c r="A319" s="31" t="str">
        <f t="shared" si="14"/>
        <v xml:space="preserve"> ()</v>
      </c>
      <c r="D319" s="25"/>
      <c r="F319" s="31" t="str">
        <f t="shared" si="15"/>
        <v xml:space="preserve"> ()</v>
      </c>
      <c r="G319" s="31" t="str">
        <f t="shared" si="16"/>
        <v xml:space="preserve"> ()</v>
      </c>
      <c r="K319" s="32"/>
    </row>
    <row r="320" spans="1:11" s="31" customFormat="1" x14ac:dyDescent="0.2">
      <c r="A320" s="31" t="str">
        <f t="shared" si="14"/>
        <v xml:space="preserve"> ()</v>
      </c>
      <c r="D320" s="25"/>
      <c r="F320" s="31" t="str">
        <f t="shared" si="15"/>
        <v xml:space="preserve"> ()</v>
      </c>
      <c r="G320" s="31" t="str">
        <f t="shared" si="16"/>
        <v xml:space="preserve"> ()</v>
      </c>
      <c r="K320" s="32"/>
    </row>
    <row r="321" spans="1:11" s="31" customFormat="1" x14ac:dyDescent="0.2">
      <c r="A321" s="31" t="str">
        <f t="shared" si="14"/>
        <v xml:space="preserve"> ()</v>
      </c>
      <c r="D321" s="25"/>
      <c r="F321" s="31" t="str">
        <f t="shared" si="15"/>
        <v xml:space="preserve"> ()</v>
      </c>
      <c r="G321" s="31" t="str">
        <f t="shared" si="16"/>
        <v xml:space="preserve"> ()</v>
      </c>
      <c r="K321" s="32"/>
    </row>
    <row r="322" spans="1:11" s="31" customFormat="1" x14ac:dyDescent="0.2">
      <c r="A322" s="31" t="str">
        <f t="shared" si="14"/>
        <v xml:space="preserve"> ()</v>
      </c>
      <c r="D322" s="25"/>
      <c r="F322" s="31" t="str">
        <f t="shared" si="15"/>
        <v xml:space="preserve"> ()</v>
      </c>
      <c r="G322" s="31" t="str">
        <f t="shared" si="16"/>
        <v xml:space="preserve"> ()</v>
      </c>
      <c r="K322" s="32"/>
    </row>
    <row r="323" spans="1:11" s="31" customFormat="1" x14ac:dyDescent="0.2">
      <c r="A323" s="31" t="str">
        <f t="shared" si="14"/>
        <v xml:space="preserve"> ()</v>
      </c>
      <c r="D323" s="25"/>
      <c r="F323" s="31" t="str">
        <f t="shared" si="15"/>
        <v xml:space="preserve"> ()</v>
      </c>
      <c r="G323" s="31" t="str">
        <f t="shared" si="16"/>
        <v xml:space="preserve"> ()</v>
      </c>
      <c r="K323" s="32"/>
    </row>
    <row r="324" spans="1:11" s="31" customFormat="1" x14ac:dyDescent="0.2">
      <c r="A324" s="31" t="str">
        <f t="shared" si="14"/>
        <v xml:space="preserve"> ()</v>
      </c>
      <c r="D324" s="25"/>
      <c r="F324" s="31" t="str">
        <f t="shared" si="15"/>
        <v xml:space="preserve"> ()</v>
      </c>
      <c r="G324" s="31" t="str">
        <f t="shared" si="16"/>
        <v xml:space="preserve"> ()</v>
      </c>
      <c r="K324" s="32"/>
    </row>
    <row r="325" spans="1:11" s="31" customFormat="1" x14ac:dyDescent="0.2">
      <c r="A325" s="31" t="str">
        <f t="shared" si="14"/>
        <v xml:space="preserve"> ()</v>
      </c>
      <c r="D325" s="25"/>
      <c r="F325" s="31" t="str">
        <f t="shared" si="15"/>
        <v xml:space="preserve"> ()</v>
      </c>
      <c r="G325" s="31" t="str">
        <f t="shared" si="16"/>
        <v xml:space="preserve"> ()</v>
      </c>
      <c r="K325" s="32"/>
    </row>
    <row r="326" spans="1:11" s="31" customFormat="1" x14ac:dyDescent="0.2">
      <c r="A326" s="31" t="str">
        <f t="shared" si="14"/>
        <v xml:space="preserve"> ()</v>
      </c>
      <c r="D326" s="25"/>
      <c r="F326" s="31" t="str">
        <f t="shared" si="15"/>
        <v xml:space="preserve"> ()</v>
      </c>
      <c r="G326" s="31" t="str">
        <f t="shared" si="16"/>
        <v xml:space="preserve"> ()</v>
      </c>
      <c r="K326" s="32"/>
    </row>
    <row r="327" spans="1:11" s="31" customFormat="1" x14ac:dyDescent="0.2">
      <c r="A327" s="31" t="str">
        <f t="shared" si="14"/>
        <v xml:space="preserve"> ()</v>
      </c>
      <c r="D327" s="25"/>
      <c r="F327" s="31" t="str">
        <f t="shared" si="15"/>
        <v xml:space="preserve"> ()</v>
      </c>
      <c r="G327" s="31" t="str">
        <f t="shared" si="16"/>
        <v xml:space="preserve"> ()</v>
      </c>
      <c r="K327" s="32"/>
    </row>
    <row r="328" spans="1:11" s="31" customFormat="1" x14ac:dyDescent="0.2">
      <c r="A328" s="31" t="str">
        <f t="shared" si="14"/>
        <v xml:space="preserve"> ()</v>
      </c>
      <c r="D328" s="25"/>
      <c r="F328" s="31" t="str">
        <f t="shared" si="15"/>
        <v xml:space="preserve"> ()</v>
      </c>
      <c r="G328" s="31" t="str">
        <f t="shared" si="16"/>
        <v xml:space="preserve"> ()</v>
      </c>
      <c r="K328" s="32"/>
    </row>
    <row r="329" spans="1:11" s="31" customFormat="1" x14ac:dyDescent="0.2">
      <c r="A329" s="31" t="str">
        <f t="shared" si="14"/>
        <v xml:space="preserve"> ()</v>
      </c>
      <c r="D329" s="25"/>
      <c r="F329" s="31" t="str">
        <f t="shared" si="15"/>
        <v xml:space="preserve"> ()</v>
      </c>
      <c r="G329" s="31" t="str">
        <f t="shared" si="16"/>
        <v xml:space="preserve"> ()</v>
      </c>
      <c r="K329" s="32"/>
    </row>
    <row r="330" spans="1:11" s="31" customFormat="1" x14ac:dyDescent="0.2">
      <c r="A330" s="31" t="str">
        <f t="shared" ref="A330:A393" si="17">CONCATENATE(B330," ","(",D330,")")</f>
        <v xml:space="preserve"> ()</v>
      </c>
      <c r="D330" s="25"/>
      <c r="F330" s="31" t="str">
        <f t="shared" si="15"/>
        <v xml:space="preserve"> ()</v>
      </c>
      <c r="G330" s="31" t="str">
        <f t="shared" si="16"/>
        <v xml:space="preserve"> ()</v>
      </c>
      <c r="K330" s="32"/>
    </row>
    <row r="331" spans="1:11" s="31" customFormat="1" x14ac:dyDescent="0.2">
      <c r="A331" s="31" t="str">
        <f t="shared" si="17"/>
        <v xml:space="preserve"> ()</v>
      </c>
      <c r="D331" s="25"/>
      <c r="F331" s="31" t="str">
        <f t="shared" ref="F331:F394" si="18">CONCATENATE(D331," ","(",B331,")")</f>
        <v xml:space="preserve"> ()</v>
      </c>
      <c r="G331" s="31" t="str">
        <f t="shared" ref="G331:G394" si="19">CONCATENATE(E331," ","(",C331,")")</f>
        <v xml:space="preserve"> ()</v>
      </c>
      <c r="K331" s="32"/>
    </row>
    <row r="332" spans="1:11" s="31" customFormat="1" x14ac:dyDescent="0.2">
      <c r="A332" s="31" t="str">
        <f t="shared" si="17"/>
        <v xml:space="preserve"> ()</v>
      </c>
      <c r="D332" s="25"/>
      <c r="F332" s="31" t="str">
        <f t="shared" si="18"/>
        <v xml:space="preserve"> ()</v>
      </c>
      <c r="G332" s="31" t="str">
        <f t="shared" si="19"/>
        <v xml:space="preserve"> ()</v>
      </c>
      <c r="K332" s="32"/>
    </row>
    <row r="333" spans="1:11" s="31" customFormat="1" x14ac:dyDescent="0.2">
      <c r="A333" s="31" t="str">
        <f t="shared" si="17"/>
        <v xml:space="preserve"> ()</v>
      </c>
      <c r="D333" s="25"/>
      <c r="F333" s="31" t="str">
        <f t="shared" si="18"/>
        <v xml:space="preserve"> ()</v>
      </c>
      <c r="G333" s="31" t="str">
        <f t="shared" si="19"/>
        <v xml:space="preserve"> ()</v>
      </c>
      <c r="K333" s="32"/>
    </row>
    <row r="334" spans="1:11" s="31" customFormat="1" x14ac:dyDescent="0.2">
      <c r="A334" s="31" t="str">
        <f t="shared" si="17"/>
        <v xml:space="preserve"> ()</v>
      </c>
      <c r="D334" s="25"/>
      <c r="F334" s="31" t="str">
        <f t="shared" si="18"/>
        <v xml:space="preserve"> ()</v>
      </c>
      <c r="G334" s="31" t="str">
        <f t="shared" si="19"/>
        <v xml:space="preserve"> ()</v>
      </c>
      <c r="K334" s="32"/>
    </row>
    <row r="335" spans="1:11" s="31" customFormat="1" x14ac:dyDescent="0.2">
      <c r="A335" s="31" t="str">
        <f t="shared" si="17"/>
        <v xml:space="preserve"> ()</v>
      </c>
      <c r="D335" s="25"/>
      <c r="F335" s="31" t="str">
        <f t="shared" si="18"/>
        <v xml:space="preserve"> ()</v>
      </c>
      <c r="G335" s="31" t="str">
        <f t="shared" si="19"/>
        <v xml:space="preserve"> ()</v>
      </c>
      <c r="K335" s="32"/>
    </row>
    <row r="336" spans="1:11" s="31" customFormat="1" x14ac:dyDescent="0.2">
      <c r="A336" s="31" t="str">
        <f t="shared" si="17"/>
        <v xml:space="preserve"> ()</v>
      </c>
      <c r="D336" s="25"/>
      <c r="F336" s="31" t="str">
        <f t="shared" si="18"/>
        <v xml:space="preserve"> ()</v>
      </c>
      <c r="G336" s="31" t="str">
        <f t="shared" si="19"/>
        <v xml:space="preserve"> ()</v>
      </c>
      <c r="K336" s="32"/>
    </row>
    <row r="337" spans="1:11" s="31" customFormat="1" x14ac:dyDescent="0.2">
      <c r="A337" s="31" t="str">
        <f t="shared" si="17"/>
        <v xml:space="preserve"> ()</v>
      </c>
      <c r="D337" s="25"/>
      <c r="F337" s="31" t="str">
        <f t="shared" si="18"/>
        <v xml:space="preserve"> ()</v>
      </c>
      <c r="G337" s="31" t="str">
        <f t="shared" si="19"/>
        <v xml:space="preserve"> ()</v>
      </c>
      <c r="K337" s="32"/>
    </row>
    <row r="338" spans="1:11" s="31" customFormat="1" x14ac:dyDescent="0.2">
      <c r="A338" s="31" t="str">
        <f t="shared" si="17"/>
        <v xml:space="preserve"> ()</v>
      </c>
      <c r="D338" s="25"/>
      <c r="F338" s="31" t="str">
        <f t="shared" si="18"/>
        <v xml:space="preserve"> ()</v>
      </c>
      <c r="G338" s="31" t="str">
        <f t="shared" si="19"/>
        <v xml:space="preserve"> ()</v>
      </c>
      <c r="K338" s="32"/>
    </row>
    <row r="339" spans="1:11" s="31" customFormat="1" x14ac:dyDescent="0.2">
      <c r="A339" s="31" t="str">
        <f t="shared" si="17"/>
        <v xml:space="preserve"> ()</v>
      </c>
      <c r="D339" s="25"/>
      <c r="F339" s="31" t="str">
        <f t="shared" si="18"/>
        <v xml:space="preserve"> ()</v>
      </c>
      <c r="G339" s="31" t="str">
        <f t="shared" si="19"/>
        <v xml:space="preserve"> ()</v>
      </c>
      <c r="K339" s="32"/>
    </row>
    <row r="340" spans="1:11" s="31" customFormat="1" x14ac:dyDescent="0.2">
      <c r="A340" s="31" t="str">
        <f t="shared" si="17"/>
        <v xml:space="preserve"> ()</v>
      </c>
      <c r="D340" s="25"/>
      <c r="F340" s="31" t="str">
        <f t="shared" si="18"/>
        <v xml:space="preserve"> ()</v>
      </c>
      <c r="G340" s="31" t="str">
        <f t="shared" si="19"/>
        <v xml:space="preserve"> ()</v>
      </c>
      <c r="K340" s="32"/>
    </row>
    <row r="341" spans="1:11" s="31" customFormat="1" x14ac:dyDescent="0.2">
      <c r="A341" s="31" t="str">
        <f t="shared" si="17"/>
        <v xml:space="preserve"> ()</v>
      </c>
      <c r="D341" s="25"/>
      <c r="F341" s="31" t="str">
        <f t="shared" si="18"/>
        <v xml:space="preserve"> ()</v>
      </c>
      <c r="G341" s="31" t="str">
        <f t="shared" si="19"/>
        <v xml:space="preserve"> ()</v>
      </c>
      <c r="K341" s="32"/>
    </row>
    <row r="342" spans="1:11" s="31" customFormat="1" x14ac:dyDescent="0.2">
      <c r="A342" s="31" t="str">
        <f t="shared" si="17"/>
        <v xml:space="preserve"> ()</v>
      </c>
      <c r="D342" s="25"/>
      <c r="F342" s="31" t="str">
        <f t="shared" si="18"/>
        <v xml:space="preserve"> ()</v>
      </c>
      <c r="G342" s="31" t="str">
        <f t="shared" si="19"/>
        <v xml:space="preserve"> ()</v>
      </c>
      <c r="K342" s="32"/>
    </row>
    <row r="343" spans="1:11" s="31" customFormat="1" x14ac:dyDescent="0.2">
      <c r="A343" s="31" t="str">
        <f t="shared" si="17"/>
        <v xml:space="preserve"> ()</v>
      </c>
      <c r="D343" s="25"/>
      <c r="F343" s="31" t="str">
        <f t="shared" si="18"/>
        <v xml:space="preserve"> ()</v>
      </c>
      <c r="G343" s="31" t="str">
        <f t="shared" si="19"/>
        <v xml:space="preserve"> ()</v>
      </c>
      <c r="K343" s="32"/>
    </row>
    <row r="344" spans="1:11" s="31" customFormat="1" x14ac:dyDescent="0.2">
      <c r="A344" s="31" t="str">
        <f t="shared" si="17"/>
        <v xml:space="preserve"> ()</v>
      </c>
      <c r="D344" s="25"/>
      <c r="F344" s="31" t="str">
        <f t="shared" si="18"/>
        <v xml:space="preserve"> ()</v>
      </c>
      <c r="G344" s="31" t="str">
        <f t="shared" si="19"/>
        <v xml:space="preserve"> ()</v>
      </c>
      <c r="K344" s="32"/>
    </row>
    <row r="345" spans="1:11" s="31" customFormat="1" x14ac:dyDescent="0.2">
      <c r="A345" s="31" t="str">
        <f t="shared" si="17"/>
        <v xml:space="preserve"> ()</v>
      </c>
      <c r="D345" s="25"/>
      <c r="F345" s="31" t="str">
        <f t="shared" si="18"/>
        <v xml:space="preserve"> ()</v>
      </c>
      <c r="G345" s="31" t="str">
        <f t="shared" si="19"/>
        <v xml:space="preserve"> ()</v>
      </c>
      <c r="K345" s="32"/>
    </row>
    <row r="346" spans="1:11" s="31" customFormat="1" x14ac:dyDescent="0.2">
      <c r="A346" s="31" t="str">
        <f t="shared" si="17"/>
        <v xml:space="preserve"> ()</v>
      </c>
      <c r="D346" s="25"/>
      <c r="F346" s="31" t="str">
        <f t="shared" si="18"/>
        <v xml:space="preserve"> ()</v>
      </c>
      <c r="G346" s="31" t="str">
        <f t="shared" si="19"/>
        <v xml:space="preserve"> ()</v>
      </c>
      <c r="K346" s="32"/>
    </row>
    <row r="347" spans="1:11" s="31" customFormat="1" x14ac:dyDescent="0.2">
      <c r="A347" s="31" t="str">
        <f t="shared" si="17"/>
        <v xml:space="preserve"> ()</v>
      </c>
      <c r="D347" s="25"/>
      <c r="F347" s="31" t="str">
        <f t="shared" si="18"/>
        <v xml:space="preserve"> ()</v>
      </c>
      <c r="G347" s="31" t="str">
        <f t="shared" si="19"/>
        <v xml:space="preserve"> ()</v>
      </c>
      <c r="K347" s="32"/>
    </row>
    <row r="348" spans="1:11" s="31" customFormat="1" x14ac:dyDescent="0.2">
      <c r="A348" s="31" t="str">
        <f t="shared" si="17"/>
        <v xml:space="preserve"> ()</v>
      </c>
      <c r="D348" s="25"/>
      <c r="F348" s="31" t="str">
        <f t="shared" si="18"/>
        <v xml:space="preserve"> ()</v>
      </c>
      <c r="G348" s="31" t="str">
        <f t="shared" si="19"/>
        <v xml:space="preserve"> ()</v>
      </c>
      <c r="K348" s="32"/>
    </row>
    <row r="349" spans="1:11" s="31" customFormat="1" x14ac:dyDescent="0.2">
      <c r="A349" s="31" t="str">
        <f t="shared" si="17"/>
        <v xml:space="preserve"> ()</v>
      </c>
      <c r="D349" s="25"/>
      <c r="F349" s="31" t="str">
        <f t="shared" si="18"/>
        <v xml:space="preserve"> ()</v>
      </c>
      <c r="G349" s="31" t="str">
        <f t="shared" si="19"/>
        <v xml:space="preserve"> ()</v>
      </c>
      <c r="K349" s="32"/>
    </row>
    <row r="350" spans="1:11" s="31" customFormat="1" x14ac:dyDescent="0.2">
      <c r="A350" s="31" t="str">
        <f t="shared" si="17"/>
        <v xml:space="preserve"> ()</v>
      </c>
      <c r="D350" s="25"/>
      <c r="F350" s="31" t="str">
        <f t="shared" si="18"/>
        <v xml:space="preserve"> ()</v>
      </c>
      <c r="G350" s="31" t="str">
        <f t="shared" si="19"/>
        <v xml:space="preserve"> ()</v>
      </c>
      <c r="K350" s="32"/>
    </row>
    <row r="351" spans="1:11" s="31" customFormat="1" x14ac:dyDescent="0.2">
      <c r="A351" s="31" t="str">
        <f t="shared" si="17"/>
        <v xml:space="preserve"> ()</v>
      </c>
      <c r="D351" s="25"/>
      <c r="F351" s="31" t="str">
        <f t="shared" si="18"/>
        <v xml:space="preserve"> ()</v>
      </c>
      <c r="G351" s="31" t="str">
        <f t="shared" si="19"/>
        <v xml:space="preserve"> ()</v>
      </c>
      <c r="K351" s="32"/>
    </row>
    <row r="352" spans="1:11" s="31" customFormat="1" x14ac:dyDescent="0.2">
      <c r="A352" s="31" t="str">
        <f t="shared" si="17"/>
        <v xml:space="preserve"> ()</v>
      </c>
      <c r="C352" s="25"/>
      <c r="D352" s="25"/>
      <c r="F352" s="31" t="str">
        <f t="shared" si="18"/>
        <v xml:space="preserve"> ()</v>
      </c>
      <c r="G352" s="31" t="str">
        <f t="shared" si="19"/>
        <v xml:space="preserve"> ()</v>
      </c>
      <c r="K352" s="32"/>
    </row>
    <row r="353" spans="1:11" s="31" customFormat="1" x14ac:dyDescent="0.2">
      <c r="A353" s="31" t="str">
        <f t="shared" si="17"/>
        <v xml:space="preserve"> ()</v>
      </c>
      <c r="D353" s="25"/>
      <c r="F353" s="31" t="str">
        <f t="shared" si="18"/>
        <v xml:space="preserve"> ()</v>
      </c>
      <c r="G353" s="31" t="str">
        <f t="shared" si="19"/>
        <v xml:space="preserve"> ()</v>
      </c>
      <c r="K353" s="32"/>
    </row>
    <row r="354" spans="1:11" s="31" customFormat="1" x14ac:dyDescent="0.2">
      <c r="A354" s="31" t="str">
        <f t="shared" si="17"/>
        <v xml:space="preserve"> ()</v>
      </c>
      <c r="D354" s="25"/>
      <c r="F354" s="31" t="str">
        <f t="shared" si="18"/>
        <v xml:space="preserve"> ()</v>
      </c>
      <c r="G354" s="31" t="str">
        <f t="shared" si="19"/>
        <v xml:space="preserve"> ()</v>
      </c>
      <c r="K354" s="32"/>
    </row>
    <row r="355" spans="1:11" s="31" customFormat="1" x14ac:dyDescent="0.2">
      <c r="A355" s="31" t="str">
        <f t="shared" si="17"/>
        <v xml:space="preserve"> ()</v>
      </c>
      <c r="D355" s="25"/>
      <c r="F355" s="31" t="str">
        <f t="shared" si="18"/>
        <v xml:space="preserve"> ()</v>
      </c>
      <c r="G355" s="31" t="str">
        <f t="shared" si="19"/>
        <v xml:space="preserve"> ()</v>
      </c>
      <c r="K355" s="32"/>
    </row>
    <row r="356" spans="1:11" s="31" customFormat="1" x14ac:dyDescent="0.2">
      <c r="A356" s="31" t="str">
        <f t="shared" si="17"/>
        <v xml:space="preserve"> ()</v>
      </c>
      <c r="D356" s="25"/>
      <c r="F356" s="31" t="str">
        <f t="shared" si="18"/>
        <v xml:space="preserve"> ()</v>
      </c>
      <c r="G356" s="31" t="str">
        <f t="shared" si="19"/>
        <v xml:space="preserve"> ()</v>
      </c>
      <c r="K356" s="32"/>
    </row>
    <row r="357" spans="1:11" s="31" customFormat="1" x14ac:dyDescent="0.2">
      <c r="A357" s="31" t="str">
        <f t="shared" si="17"/>
        <v xml:space="preserve"> ()</v>
      </c>
      <c r="D357" s="25"/>
      <c r="F357" s="31" t="str">
        <f t="shared" si="18"/>
        <v xml:space="preserve"> ()</v>
      </c>
      <c r="G357" s="31" t="str">
        <f t="shared" si="19"/>
        <v xml:space="preserve"> ()</v>
      </c>
      <c r="K357" s="32"/>
    </row>
    <row r="358" spans="1:11" s="31" customFormat="1" x14ac:dyDescent="0.2">
      <c r="A358" s="31" t="str">
        <f t="shared" si="17"/>
        <v xml:space="preserve"> ()</v>
      </c>
      <c r="D358" s="25"/>
      <c r="F358" s="31" t="str">
        <f t="shared" si="18"/>
        <v xml:space="preserve"> ()</v>
      </c>
      <c r="G358" s="31" t="str">
        <f t="shared" si="19"/>
        <v xml:space="preserve"> ()</v>
      </c>
      <c r="K358" s="32"/>
    </row>
    <row r="359" spans="1:11" s="31" customFormat="1" x14ac:dyDescent="0.2">
      <c r="A359" s="31" t="str">
        <f t="shared" si="17"/>
        <v xml:space="preserve"> ()</v>
      </c>
      <c r="D359" s="25"/>
      <c r="F359" s="31" t="str">
        <f t="shared" si="18"/>
        <v xml:space="preserve"> ()</v>
      </c>
      <c r="G359" s="31" t="str">
        <f t="shared" si="19"/>
        <v xml:space="preserve"> ()</v>
      </c>
      <c r="K359" s="32"/>
    </row>
    <row r="360" spans="1:11" s="31" customFormat="1" x14ac:dyDescent="0.2">
      <c r="A360" s="31" t="str">
        <f t="shared" si="17"/>
        <v xml:space="preserve"> ()</v>
      </c>
      <c r="D360" s="25"/>
      <c r="F360" s="31" t="str">
        <f t="shared" si="18"/>
        <v xml:space="preserve"> ()</v>
      </c>
      <c r="G360" s="31" t="str">
        <f t="shared" si="19"/>
        <v xml:space="preserve"> ()</v>
      </c>
      <c r="K360" s="32"/>
    </row>
    <row r="361" spans="1:11" s="31" customFormat="1" x14ac:dyDescent="0.2">
      <c r="A361" s="31" t="str">
        <f t="shared" si="17"/>
        <v xml:space="preserve"> ()</v>
      </c>
      <c r="D361" s="25"/>
      <c r="F361" s="31" t="str">
        <f t="shared" si="18"/>
        <v xml:space="preserve"> ()</v>
      </c>
      <c r="G361" s="31" t="str">
        <f t="shared" si="19"/>
        <v xml:space="preserve"> ()</v>
      </c>
      <c r="K361" s="32"/>
    </row>
    <row r="362" spans="1:11" s="31" customFormat="1" x14ac:dyDescent="0.2">
      <c r="A362" s="31" t="str">
        <f t="shared" si="17"/>
        <v xml:space="preserve"> ()</v>
      </c>
      <c r="D362" s="25"/>
      <c r="F362" s="31" t="str">
        <f t="shared" si="18"/>
        <v xml:space="preserve"> ()</v>
      </c>
      <c r="G362" s="31" t="str">
        <f t="shared" si="19"/>
        <v xml:space="preserve"> ()</v>
      </c>
      <c r="K362" s="32"/>
    </row>
    <row r="363" spans="1:11" s="31" customFormat="1" x14ac:dyDescent="0.2">
      <c r="A363" s="31" t="str">
        <f t="shared" si="17"/>
        <v xml:space="preserve"> ()</v>
      </c>
      <c r="D363" s="25"/>
      <c r="F363" s="31" t="str">
        <f t="shared" si="18"/>
        <v xml:space="preserve"> ()</v>
      </c>
      <c r="G363" s="31" t="str">
        <f t="shared" si="19"/>
        <v xml:space="preserve"> ()</v>
      </c>
      <c r="K363" s="32"/>
    </row>
    <row r="364" spans="1:11" s="31" customFormat="1" x14ac:dyDescent="0.2">
      <c r="A364" s="31" t="str">
        <f t="shared" si="17"/>
        <v xml:space="preserve"> ()</v>
      </c>
      <c r="D364" s="25"/>
      <c r="F364" s="31" t="str">
        <f t="shared" si="18"/>
        <v xml:space="preserve"> ()</v>
      </c>
      <c r="G364" s="31" t="str">
        <f t="shared" si="19"/>
        <v xml:space="preserve"> ()</v>
      </c>
      <c r="K364" s="32"/>
    </row>
    <row r="365" spans="1:11" s="31" customFormat="1" x14ac:dyDescent="0.2">
      <c r="A365" s="31" t="str">
        <f t="shared" si="17"/>
        <v xml:space="preserve"> ()</v>
      </c>
      <c r="D365" s="25"/>
      <c r="F365" s="31" t="str">
        <f t="shared" si="18"/>
        <v xml:space="preserve"> ()</v>
      </c>
      <c r="G365" s="31" t="str">
        <f t="shared" si="19"/>
        <v xml:space="preserve"> ()</v>
      </c>
      <c r="K365" s="32"/>
    </row>
    <row r="366" spans="1:11" s="31" customFormat="1" x14ac:dyDescent="0.2">
      <c r="A366" s="31" t="str">
        <f t="shared" si="17"/>
        <v xml:space="preserve"> ()</v>
      </c>
      <c r="D366" s="25"/>
      <c r="F366" s="31" t="str">
        <f t="shared" si="18"/>
        <v xml:space="preserve"> ()</v>
      </c>
      <c r="G366" s="31" t="str">
        <f t="shared" si="19"/>
        <v xml:space="preserve"> ()</v>
      </c>
      <c r="K366" s="32"/>
    </row>
    <row r="367" spans="1:11" s="31" customFormat="1" x14ac:dyDescent="0.2">
      <c r="A367" s="31" t="str">
        <f t="shared" si="17"/>
        <v xml:space="preserve"> ()</v>
      </c>
      <c r="D367" s="25"/>
      <c r="F367" s="31" t="str">
        <f t="shared" si="18"/>
        <v xml:space="preserve"> ()</v>
      </c>
      <c r="G367" s="31" t="str">
        <f t="shared" si="19"/>
        <v xml:space="preserve"> ()</v>
      </c>
      <c r="K367" s="32"/>
    </row>
    <row r="368" spans="1:11" s="31" customFormat="1" x14ac:dyDescent="0.2">
      <c r="A368" s="31" t="str">
        <f t="shared" si="17"/>
        <v xml:space="preserve"> ()</v>
      </c>
      <c r="D368" s="25"/>
      <c r="F368" s="31" t="str">
        <f t="shared" si="18"/>
        <v xml:space="preserve"> ()</v>
      </c>
      <c r="G368" s="31" t="str">
        <f t="shared" si="19"/>
        <v xml:space="preserve"> ()</v>
      </c>
      <c r="K368" s="32"/>
    </row>
    <row r="369" spans="1:11" s="31" customFormat="1" x14ac:dyDescent="0.2">
      <c r="A369" s="31" t="str">
        <f t="shared" si="17"/>
        <v xml:space="preserve"> ()</v>
      </c>
      <c r="D369" s="25"/>
      <c r="F369" s="31" t="str">
        <f t="shared" si="18"/>
        <v xml:space="preserve"> ()</v>
      </c>
      <c r="G369" s="31" t="str">
        <f t="shared" si="19"/>
        <v xml:space="preserve"> ()</v>
      </c>
      <c r="K369" s="32"/>
    </row>
    <row r="370" spans="1:11" s="31" customFormat="1" x14ac:dyDescent="0.2">
      <c r="A370" s="31" t="str">
        <f t="shared" si="17"/>
        <v xml:space="preserve"> ()</v>
      </c>
      <c r="D370" s="25"/>
      <c r="F370" s="31" t="str">
        <f t="shared" si="18"/>
        <v xml:space="preserve"> ()</v>
      </c>
      <c r="G370" s="31" t="str">
        <f t="shared" si="19"/>
        <v xml:space="preserve"> ()</v>
      </c>
      <c r="K370" s="32"/>
    </row>
    <row r="371" spans="1:11" s="31" customFormat="1" x14ac:dyDescent="0.2">
      <c r="A371" s="31" t="str">
        <f t="shared" si="17"/>
        <v xml:space="preserve"> ()</v>
      </c>
      <c r="D371" s="25"/>
      <c r="F371" s="31" t="str">
        <f t="shared" si="18"/>
        <v xml:space="preserve"> ()</v>
      </c>
      <c r="G371" s="31" t="str">
        <f t="shared" si="19"/>
        <v xml:space="preserve"> ()</v>
      </c>
      <c r="K371" s="32"/>
    </row>
    <row r="372" spans="1:11" s="31" customFormat="1" x14ac:dyDescent="0.2">
      <c r="A372" s="31" t="str">
        <f t="shared" si="17"/>
        <v xml:space="preserve"> ()</v>
      </c>
      <c r="D372" s="25"/>
      <c r="F372" s="31" t="str">
        <f t="shared" si="18"/>
        <v xml:space="preserve"> ()</v>
      </c>
      <c r="G372" s="31" t="str">
        <f t="shared" si="19"/>
        <v xml:space="preserve"> ()</v>
      </c>
      <c r="K372" s="32"/>
    </row>
    <row r="373" spans="1:11" s="31" customFormat="1" x14ac:dyDescent="0.2">
      <c r="A373" s="31" t="str">
        <f t="shared" si="17"/>
        <v xml:space="preserve"> ()</v>
      </c>
      <c r="D373" s="25"/>
      <c r="F373" s="31" t="str">
        <f t="shared" si="18"/>
        <v xml:space="preserve"> ()</v>
      </c>
      <c r="G373" s="31" t="str">
        <f t="shared" si="19"/>
        <v xml:space="preserve"> ()</v>
      </c>
      <c r="K373" s="32"/>
    </row>
    <row r="374" spans="1:11" s="31" customFormat="1" x14ac:dyDescent="0.2">
      <c r="A374" s="31" t="str">
        <f t="shared" si="17"/>
        <v xml:space="preserve"> ()</v>
      </c>
      <c r="D374" s="25"/>
      <c r="F374" s="31" t="str">
        <f t="shared" si="18"/>
        <v xml:space="preserve"> ()</v>
      </c>
      <c r="G374" s="31" t="str">
        <f t="shared" si="19"/>
        <v xml:space="preserve"> ()</v>
      </c>
      <c r="K374" s="32"/>
    </row>
    <row r="375" spans="1:11" s="31" customFormat="1" x14ac:dyDescent="0.2">
      <c r="A375" s="31" t="str">
        <f t="shared" si="17"/>
        <v xml:space="preserve"> ()</v>
      </c>
      <c r="D375" s="25"/>
      <c r="F375" s="31" t="str">
        <f t="shared" si="18"/>
        <v xml:space="preserve"> ()</v>
      </c>
      <c r="G375" s="31" t="str">
        <f t="shared" si="19"/>
        <v xml:space="preserve"> ()</v>
      </c>
      <c r="K375" s="32"/>
    </row>
    <row r="376" spans="1:11" s="31" customFormat="1" x14ac:dyDescent="0.2">
      <c r="A376" s="31" t="str">
        <f t="shared" si="17"/>
        <v xml:space="preserve"> ()</v>
      </c>
      <c r="D376" s="25"/>
      <c r="F376" s="31" t="str">
        <f t="shared" si="18"/>
        <v xml:space="preserve"> ()</v>
      </c>
      <c r="G376" s="31" t="str">
        <f t="shared" si="19"/>
        <v xml:space="preserve"> ()</v>
      </c>
      <c r="K376" s="32"/>
    </row>
    <row r="377" spans="1:11" s="31" customFormat="1" x14ac:dyDescent="0.2">
      <c r="A377" s="31" t="str">
        <f t="shared" si="17"/>
        <v xml:space="preserve"> ()</v>
      </c>
      <c r="D377" s="25"/>
      <c r="F377" s="31" t="str">
        <f t="shared" si="18"/>
        <v xml:space="preserve"> ()</v>
      </c>
      <c r="G377" s="31" t="str">
        <f t="shared" si="19"/>
        <v xml:space="preserve"> ()</v>
      </c>
      <c r="K377" s="32"/>
    </row>
    <row r="378" spans="1:11" s="31" customFormat="1" x14ac:dyDescent="0.2">
      <c r="A378" s="31" t="str">
        <f t="shared" si="17"/>
        <v xml:space="preserve"> ()</v>
      </c>
      <c r="D378" s="25"/>
      <c r="F378" s="31" t="str">
        <f t="shared" si="18"/>
        <v xml:space="preserve"> ()</v>
      </c>
      <c r="G378" s="31" t="str">
        <f t="shared" si="19"/>
        <v xml:space="preserve"> ()</v>
      </c>
      <c r="K378" s="32"/>
    </row>
    <row r="379" spans="1:11" s="31" customFormat="1" x14ac:dyDescent="0.2">
      <c r="A379" s="31" t="str">
        <f t="shared" si="17"/>
        <v xml:space="preserve"> ()</v>
      </c>
      <c r="D379" s="25"/>
      <c r="F379" s="31" t="str">
        <f t="shared" si="18"/>
        <v xml:space="preserve"> ()</v>
      </c>
      <c r="G379" s="31" t="str">
        <f t="shared" si="19"/>
        <v xml:space="preserve"> ()</v>
      </c>
      <c r="K379" s="32"/>
    </row>
    <row r="380" spans="1:11" s="31" customFormat="1" x14ac:dyDescent="0.2">
      <c r="A380" s="31" t="str">
        <f t="shared" si="17"/>
        <v xml:space="preserve"> ()</v>
      </c>
      <c r="D380" s="25"/>
      <c r="F380" s="31" t="str">
        <f t="shared" si="18"/>
        <v xml:space="preserve"> ()</v>
      </c>
      <c r="G380" s="31" t="str">
        <f t="shared" si="19"/>
        <v xml:space="preserve"> ()</v>
      </c>
      <c r="K380" s="32"/>
    </row>
    <row r="381" spans="1:11" s="31" customFormat="1" x14ac:dyDescent="0.2">
      <c r="A381" s="31" t="str">
        <f t="shared" si="17"/>
        <v xml:space="preserve"> ()</v>
      </c>
      <c r="D381" s="25"/>
      <c r="F381" s="31" t="str">
        <f t="shared" si="18"/>
        <v xml:space="preserve"> ()</v>
      </c>
      <c r="G381" s="31" t="str">
        <f t="shared" si="19"/>
        <v xml:space="preserve"> ()</v>
      </c>
      <c r="K381" s="32"/>
    </row>
    <row r="382" spans="1:11" s="31" customFormat="1" x14ac:dyDescent="0.2">
      <c r="A382" s="31" t="str">
        <f t="shared" si="17"/>
        <v xml:space="preserve"> ()</v>
      </c>
      <c r="D382" s="25"/>
      <c r="F382" s="31" t="str">
        <f t="shared" si="18"/>
        <v xml:space="preserve"> ()</v>
      </c>
      <c r="G382" s="31" t="str">
        <f t="shared" si="19"/>
        <v xml:space="preserve"> ()</v>
      </c>
      <c r="K382" s="32"/>
    </row>
    <row r="383" spans="1:11" s="31" customFormat="1" x14ac:dyDescent="0.2">
      <c r="A383" s="31" t="str">
        <f t="shared" si="17"/>
        <v xml:space="preserve"> ()</v>
      </c>
      <c r="D383" s="25"/>
      <c r="F383" s="31" t="str">
        <f t="shared" si="18"/>
        <v xml:space="preserve"> ()</v>
      </c>
      <c r="G383" s="31" t="str">
        <f t="shared" si="19"/>
        <v xml:space="preserve"> ()</v>
      </c>
      <c r="K383" s="32"/>
    </row>
    <row r="384" spans="1:11" s="31" customFormat="1" x14ac:dyDescent="0.2">
      <c r="A384" s="31" t="str">
        <f t="shared" si="17"/>
        <v xml:space="preserve"> ()</v>
      </c>
      <c r="D384" s="25"/>
      <c r="F384" s="31" t="str">
        <f t="shared" si="18"/>
        <v xml:space="preserve"> ()</v>
      </c>
      <c r="G384" s="31" t="str">
        <f t="shared" si="19"/>
        <v xml:space="preserve"> ()</v>
      </c>
      <c r="K384" s="32"/>
    </row>
    <row r="385" spans="1:11" s="31" customFormat="1" x14ac:dyDescent="0.2">
      <c r="A385" s="31" t="str">
        <f t="shared" si="17"/>
        <v xml:space="preserve"> ()</v>
      </c>
      <c r="D385" s="25"/>
      <c r="F385" s="31" t="str">
        <f t="shared" si="18"/>
        <v xml:space="preserve"> ()</v>
      </c>
      <c r="G385" s="31" t="str">
        <f t="shared" si="19"/>
        <v xml:space="preserve"> ()</v>
      </c>
      <c r="K385" s="32"/>
    </row>
    <row r="386" spans="1:11" s="31" customFormat="1" x14ac:dyDescent="0.2">
      <c r="A386" s="31" t="str">
        <f t="shared" si="17"/>
        <v xml:space="preserve"> ()</v>
      </c>
      <c r="D386" s="25"/>
      <c r="F386" s="31" t="str">
        <f t="shared" si="18"/>
        <v xml:space="preserve"> ()</v>
      </c>
      <c r="G386" s="31" t="str">
        <f t="shared" si="19"/>
        <v xml:space="preserve"> ()</v>
      </c>
      <c r="K386" s="32"/>
    </row>
    <row r="387" spans="1:11" s="31" customFormat="1" x14ac:dyDescent="0.2">
      <c r="A387" s="31" t="str">
        <f t="shared" si="17"/>
        <v xml:space="preserve"> ()</v>
      </c>
      <c r="D387" s="25"/>
      <c r="F387" s="31" t="str">
        <f t="shared" si="18"/>
        <v xml:space="preserve"> ()</v>
      </c>
      <c r="G387" s="31" t="str">
        <f t="shared" si="19"/>
        <v xml:space="preserve"> ()</v>
      </c>
      <c r="K387" s="32"/>
    </row>
    <row r="388" spans="1:11" s="31" customFormat="1" x14ac:dyDescent="0.2">
      <c r="A388" s="31" t="str">
        <f t="shared" si="17"/>
        <v xml:space="preserve"> ()</v>
      </c>
      <c r="D388" s="25"/>
      <c r="F388" s="31" t="str">
        <f t="shared" si="18"/>
        <v xml:space="preserve"> ()</v>
      </c>
      <c r="G388" s="31" t="str">
        <f t="shared" si="19"/>
        <v xml:space="preserve"> ()</v>
      </c>
      <c r="K388" s="32"/>
    </row>
    <row r="389" spans="1:11" s="31" customFormat="1" x14ac:dyDescent="0.2">
      <c r="A389" s="31" t="str">
        <f t="shared" si="17"/>
        <v xml:space="preserve"> ()</v>
      </c>
      <c r="D389" s="25"/>
      <c r="F389" s="31" t="str">
        <f t="shared" si="18"/>
        <v xml:space="preserve"> ()</v>
      </c>
      <c r="G389" s="31" t="str">
        <f t="shared" si="19"/>
        <v xml:space="preserve"> ()</v>
      </c>
      <c r="K389" s="32"/>
    </row>
    <row r="390" spans="1:11" s="31" customFormat="1" x14ac:dyDescent="0.2">
      <c r="A390" s="31" t="str">
        <f t="shared" si="17"/>
        <v xml:space="preserve"> ()</v>
      </c>
      <c r="D390" s="25"/>
      <c r="F390" s="31" t="str">
        <f t="shared" si="18"/>
        <v xml:space="preserve"> ()</v>
      </c>
      <c r="G390" s="31" t="str">
        <f t="shared" si="19"/>
        <v xml:space="preserve"> ()</v>
      </c>
      <c r="K390" s="32"/>
    </row>
    <row r="391" spans="1:11" s="31" customFormat="1" x14ac:dyDescent="0.2">
      <c r="A391" s="31" t="str">
        <f t="shared" si="17"/>
        <v xml:space="preserve"> ()</v>
      </c>
      <c r="D391" s="25"/>
      <c r="F391" s="31" t="str">
        <f t="shared" si="18"/>
        <v xml:space="preserve"> ()</v>
      </c>
      <c r="G391" s="31" t="str">
        <f t="shared" si="19"/>
        <v xml:space="preserve"> ()</v>
      </c>
      <c r="K391" s="32"/>
    </row>
    <row r="392" spans="1:11" s="31" customFormat="1" x14ac:dyDescent="0.2">
      <c r="A392" s="31" t="str">
        <f t="shared" si="17"/>
        <v xml:space="preserve"> ()</v>
      </c>
      <c r="D392" s="25"/>
      <c r="F392" s="31" t="str">
        <f t="shared" si="18"/>
        <v xml:space="preserve"> ()</v>
      </c>
      <c r="G392" s="31" t="str">
        <f t="shared" si="19"/>
        <v xml:space="preserve"> ()</v>
      </c>
      <c r="K392" s="32"/>
    </row>
    <row r="393" spans="1:11" s="31" customFormat="1" x14ac:dyDescent="0.2">
      <c r="A393" s="31" t="str">
        <f t="shared" si="17"/>
        <v xml:space="preserve"> ()</v>
      </c>
      <c r="D393" s="25"/>
      <c r="F393" s="31" t="str">
        <f t="shared" si="18"/>
        <v xml:space="preserve"> ()</v>
      </c>
      <c r="G393" s="31" t="str">
        <f t="shared" si="19"/>
        <v xml:space="preserve"> ()</v>
      </c>
      <c r="K393" s="32"/>
    </row>
    <row r="394" spans="1:11" s="31" customFormat="1" x14ac:dyDescent="0.2">
      <c r="A394" s="31" t="str">
        <f t="shared" ref="A394:A457" si="20">CONCATENATE(B394," ","(",D394,")")</f>
        <v xml:space="preserve"> ()</v>
      </c>
      <c r="D394" s="25"/>
      <c r="F394" s="31" t="str">
        <f t="shared" si="18"/>
        <v xml:space="preserve"> ()</v>
      </c>
      <c r="G394" s="31" t="str">
        <f t="shared" si="19"/>
        <v xml:space="preserve"> ()</v>
      </c>
      <c r="K394" s="32"/>
    </row>
    <row r="395" spans="1:11" s="31" customFormat="1" x14ac:dyDescent="0.2">
      <c r="A395" s="31" t="str">
        <f t="shared" si="20"/>
        <v xml:space="preserve"> ()</v>
      </c>
      <c r="D395" s="25"/>
      <c r="F395" s="31" t="str">
        <f t="shared" ref="F395:F458" si="21">CONCATENATE(D395," ","(",B395,")")</f>
        <v xml:space="preserve"> ()</v>
      </c>
      <c r="G395" s="31" t="str">
        <f t="shared" ref="G395:G458" si="22">CONCATENATE(E395," ","(",C395,")")</f>
        <v xml:space="preserve"> ()</v>
      </c>
      <c r="K395" s="32"/>
    </row>
    <row r="396" spans="1:11" s="31" customFormat="1" x14ac:dyDescent="0.2">
      <c r="A396" s="31" t="str">
        <f t="shared" si="20"/>
        <v xml:space="preserve"> ()</v>
      </c>
      <c r="D396" s="25"/>
      <c r="F396" s="31" t="str">
        <f t="shared" si="21"/>
        <v xml:space="preserve"> ()</v>
      </c>
      <c r="G396" s="31" t="str">
        <f t="shared" si="22"/>
        <v xml:space="preserve"> ()</v>
      </c>
      <c r="K396" s="32"/>
    </row>
    <row r="397" spans="1:11" s="31" customFormat="1" x14ac:dyDescent="0.2">
      <c r="A397" s="31" t="str">
        <f t="shared" si="20"/>
        <v xml:space="preserve"> ()</v>
      </c>
      <c r="D397" s="25"/>
      <c r="F397" s="31" t="str">
        <f t="shared" si="21"/>
        <v xml:space="preserve"> ()</v>
      </c>
      <c r="G397" s="31" t="str">
        <f t="shared" si="22"/>
        <v xml:space="preserve"> ()</v>
      </c>
      <c r="K397" s="32"/>
    </row>
    <row r="398" spans="1:11" s="31" customFormat="1" x14ac:dyDescent="0.2">
      <c r="A398" s="31" t="str">
        <f t="shared" si="20"/>
        <v xml:space="preserve"> ()</v>
      </c>
      <c r="D398" s="25"/>
      <c r="F398" s="31" t="str">
        <f t="shared" si="21"/>
        <v xml:space="preserve"> ()</v>
      </c>
      <c r="G398" s="31" t="str">
        <f t="shared" si="22"/>
        <v xml:space="preserve"> ()</v>
      </c>
      <c r="K398" s="32"/>
    </row>
    <row r="399" spans="1:11" s="31" customFormat="1" x14ac:dyDescent="0.2">
      <c r="A399" s="31" t="str">
        <f t="shared" si="20"/>
        <v xml:space="preserve"> ()</v>
      </c>
      <c r="D399" s="25"/>
      <c r="F399" s="31" t="str">
        <f t="shared" si="21"/>
        <v xml:space="preserve"> ()</v>
      </c>
      <c r="G399" s="31" t="str">
        <f t="shared" si="22"/>
        <v xml:space="preserve"> ()</v>
      </c>
      <c r="K399" s="32"/>
    </row>
    <row r="400" spans="1:11" s="31" customFormat="1" x14ac:dyDescent="0.2">
      <c r="A400" s="31" t="str">
        <f t="shared" si="20"/>
        <v xml:space="preserve"> ()</v>
      </c>
      <c r="D400" s="25"/>
      <c r="F400" s="31" t="str">
        <f t="shared" si="21"/>
        <v xml:space="preserve"> ()</v>
      </c>
      <c r="G400" s="31" t="str">
        <f t="shared" si="22"/>
        <v xml:space="preserve"> ()</v>
      </c>
      <c r="K400" s="32"/>
    </row>
    <row r="401" spans="1:11" s="31" customFormat="1" x14ac:dyDescent="0.2">
      <c r="A401" s="31" t="str">
        <f t="shared" si="20"/>
        <v xml:space="preserve"> ()</v>
      </c>
      <c r="D401" s="25"/>
      <c r="F401" s="31" t="str">
        <f t="shared" si="21"/>
        <v xml:space="preserve"> ()</v>
      </c>
      <c r="G401" s="31" t="str">
        <f t="shared" si="22"/>
        <v xml:space="preserve"> ()</v>
      </c>
      <c r="K401" s="32"/>
    </row>
    <row r="402" spans="1:11" s="31" customFormat="1" x14ac:dyDescent="0.2">
      <c r="A402" s="31" t="str">
        <f t="shared" si="20"/>
        <v xml:space="preserve"> ()</v>
      </c>
      <c r="D402" s="25"/>
      <c r="F402" s="31" t="str">
        <f t="shared" si="21"/>
        <v xml:space="preserve"> ()</v>
      </c>
      <c r="G402" s="31" t="str">
        <f t="shared" si="22"/>
        <v xml:space="preserve"> ()</v>
      </c>
      <c r="K402" s="32"/>
    </row>
    <row r="403" spans="1:11" s="31" customFormat="1" x14ac:dyDescent="0.2">
      <c r="A403" s="31" t="str">
        <f t="shared" si="20"/>
        <v xml:space="preserve"> ()</v>
      </c>
      <c r="D403" s="25"/>
      <c r="F403" s="31" t="str">
        <f t="shared" si="21"/>
        <v xml:space="preserve"> ()</v>
      </c>
      <c r="G403" s="31" t="str">
        <f t="shared" si="22"/>
        <v xml:space="preserve"> ()</v>
      </c>
      <c r="K403" s="32"/>
    </row>
    <row r="404" spans="1:11" s="31" customFormat="1" x14ac:dyDescent="0.2">
      <c r="A404" s="31" t="str">
        <f t="shared" si="20"/>
        <v xml:space="preserve"> ()</v>
      </c>
      <c r="D404" s="25"/>
      <c r="F404" s="31" t="str">
        <f t="shared" si="21"/>
        <v xml:space="preserve"> ()</v>
      </c>
      <c r="G404" s="31" t="str">
        <f t="shared" si="22"/>
        <v xml:space="preserve"> ()</v>
      </c>
      <c r="K404" s="32"/>
    </row>
    <row r="405" spans="1:11" s="31" customFormat="1" x14ac:dyDescent="0.2">
      <c r="A405" s="31" t="str">
        <f t="shared" si="20"/>
        <v xml:space="preserve"> ()</v>
      </c>
      <c r="D405" s="25"/>
      <c r="F405" s="31" t="str">
        <f t="shared" si="21"/>
        <v xml:space="preserve"> ()</v>
      </c>
      <c r="G405" s="31" t="str">
        <f t="shared" si="22"/>
        <v xml:space="preserve"> ()</v>
      </c>
      <c r="K405" s="32"/>
    </row>
    <row r="406" spans="1:11" s="31" customFormat="1" x14ac:dyDescent="0.2">
      <c r="A406" s="31" t="str">
        <f t="shared" si="20"/>
        <v xml:space="preserve"> ()</v>
      </c>
      <c r="D406" s="25"/>
      <c r="F406" s="31" t="str">
        <f t="shared" si="21"/>
        <v xml:space="preserve"> ()</v>
      </c>
      <c r="G406" s="31" t="str">
        <f t="shared" si="22"/>
        <v xml:space="preserve"> ()</v>
      </c>
      <c r="K406" s="32"/>
    </row>
    <row r="407" spans="1:11" s="31" customFormat="1" x14ac:dyDescent="0.2">
      <c r="A407" s="31" t="str">
        <f t="shared" si="20"/>
        <v xml:space="preserve"> ()</v>
      </c>
      <c r="D407" s="25"/>
      <c r="F407" s="31" t="str">
        <f t="shared" si="21"/>
        <v xml:space="preserve"> ()</v>
      </c>
      <c r="G407" s="31" t="str">
        <f t="shared" si="22"/>
        <v xml:space="preserve"> ()</v>
      </c>
      <c r="K407" s="32"/>
    </row>
    <row r="408" spans="1:11" s="31" customFormat="1" x14ac:dyDescent="0.2">
      <c r="A408" s="31" t="str">
        <f t="shared" si="20"/>
        <v xml:space="preserve"> ()</v>
      </c>
      <c r="D408" s="25"/>
      <c r="F408" s="31" t="str">
        <f t="shared" si="21"/>
        <v xml:space="preserve"> ()</v>
      </c>
      <c r="G408" s="31" t="str">
        <f t="shared" si="22"/>
        <v xml:space="preserve"> ()</v>
      </c>
      <c r="K408" s="32"/>
    </row>
    <row r="409" spans="1:11" s="31" customFormat="1" x14ac:dyDescent="0.2">
      <c r="A409" s="31" t="str">
        <f t="shared" si="20"/>
        <v xml:space="preserve"> ()</v>
      </c>
      <c r="D409" s="25"/>
      <c r="F409" s="31" t="str">
        <f t="shared" si="21"/>
        <v xml:space="preserve"> ()</v>
      </c>
      <c r="G409" s="31" t="str">
        <f t="shared" si="22"/>
        <v xml:space="preserve"> ()</v>
      </c>
      <c r="K409" s="32"/>
    </row>
    <row r="410" spans="1:11" s="31" customFormat="1" x14ac:dyDescent="0.2">
      <c r="A410" s="31" t="str">
        <f t="shared" si="20"/>
        <v xml:space="preserve"> ()</v>
      </c>
      <c r="D410" s="25"/>
      <c r="F410" s="31" t="str">
        <f t="shared" si="21"/>
        <v xml:space="preserve"> ()</v>
      </c>
      <c r="G410" s="31" t="str">
        <f t="shared" si="22"/>
        <v xml:space="preserve"> ()</v>
      </c>
      <c r="K410" s="32"/>
    </row>
    <row r="411" spans="1:11" s="31" customFormat="1" x14ac:dyDescent="0.2">
      <c r="A411" s="31" t="str">
        <f t="shared" si="20"/>
        <v xml:space="preserve"> ()</v>
      </c>
      <c r="D411" s="25"/>
      <c r="F411" s="31" t="str">
        <f t="shared" si="21"/>
        <v xml:space="preserve"> ()</v>
      </c>
      <c r="G411" s="31" t="str">
        <f t="shared" si="22"/>
        <v xml:space="preserve"> ()</v>
      </c>
      <c r="K411" s="32"/>
    </row>
    <row r="412" spans="1:11" s="31" customFormat="1" x14ac:dyDescent="0.2">
      <c r="A412" s="31" t="str">
        <f t="shared" si="20"/>
        <v xml:space="preserve"> ()</v>
      </c>
      <c r="D412" s="25"/>
      <c r="F412" s="31" t="str">
        <f t="shared" si="21"/>
        <v xml:space="preserve"> ()</v>
      </c>
      <c r="G412" s="31" t="str">
        <f t="shared" si="22"/>
        <v xml:space="preserve"> ()</v>
      </c>
      <c r="K412" s="32"/>
    </row>
    <row r="413" spans="1:11" s="31" customFormat="1" x14ac:dyDescent="0.2">
      <c r="A413" s="31" t="str">
        <f t="shared" si="20"/>
        <v xml:space="preserve"> ()</v>
      </c>
      <c r="D413" s="25"/>
      <c r="F413" s="31" t="str">
        <f t="shared" si="21"/>
        <v xml:space="preserve"> ()</v>
      </c>
      <c r="G413" s="31" t="str">
        <f t="shared" si="22"/>
        <v xml:space="preserve"> ()</v>
      </c>
      <c r="K413" s="32"/>
    </row>
    <row r="414" spans="1:11" s="31" customFormat="1" x14ac:dyDescent="0.2">
      <c r="A414" s="31" t="str">
        <f t="shared" si="20"/>
        <v xml:space="preserve"> ()</v>
      </c>
      <c r="D414" s="25"/>
      <c r="F414" s="31" t="str">
        <f t="shared" si="21"/>
        <v xml:space="preserve"> ()</v>
      </c>
      <c r="G414" s="31" t="str">
        <f t="shared" si="22"/>
        <v xml:space="preserve"> ()</v>
      </c>
      <c r="K414" s="32"/>
    </row>
    <row r="415" spans="1:11" s="31" customFormat="1" x14ac:dyDescent="0.2">
      <c r="A415" s="31" t="str">
        <f t="shared" si="20"/>
        <v xml:space="preserve"> ()</v>
      </c>
      <c r="D415" s="25"/>
      <c r="F415" s="31" t="str">
        <f t="shared" si="21"/>
        <v xml:space="preserve"> ()</v>
      </c>
      <c r="G415" s="31" t="str">
        <f t="shared" si="22"/>
        <v xml:space="preserve"> ()</v>
      </c>
      <c r="K415" s="32"/>
    </row>
    <row r="416" spans="1:11" s="31" customFormat="1" x14ac:dyDescent="0.2">
      <c r="A416" s="31" t="str">
        <f t="shared" si="20"/>
        <v xml:space="preserve"> ()</v>
      </c>
      <c r="D416" s="25"/>
      <c r="F416" s="31" t="str">
        <f t="shared" si="21"/>
        <v xml:space="preserve"> ()</v>
      </c>
      <c r="G416" s="31" t="str">
        <f t="shared" si="22"/>
        <v xml:space="preserve"> ()</v>
      </c>
      <c r="K416" s="32"/>
    </row>
    <row r="417" spans="1:11" s="31" customFormat="1" x14ac:dyDescent="0.2">
      <c r="A417" s="31" t="str">
        <f t="shared" si="20"/>
        <v xml:space="preserve"> ()</v>
      </c>
      <c r="D417" s="25"/>
      <c r="F417" s="31" t="str">
        <f t="shared" si="21"/>
        <v xml:space="preserve"> ()</v>
      </c>
      <c r="G417" s="31" t="str">
        <f t="shared" si="22"/>
        <v xml:space="preserve"> ()</v>
      </c>
      <c r="K417" s="32"/>
    </row>
    <row r="418" spans="1:11" s="31" customFormat="1" x14ac:dyDescent="0.2">
      <c r="A418" s="31" t="str">
        <f t="shared" si="20"/>
        <v xml:space="preserve"> ()</v>
      </c>
      <c r="D418" s="25"/>
      <c r="F418" s="31" t="str">
        <f t="shared" si="21"/>
        <v xml:space="preserve"> ()</v>
      </c>
      <c r="G418" s="31" t="str">
        <f t="shared" si="22"/>
        <v xml:space="preserve"> ()</v>
      </c>
      <c r="K418" s="32"/>
    </row>
    <row r="419" spans="1:11" s="31" customFormat="1" x14ac:dyDescent="0.2">
      <c r="A419" s="31" t="str">
        <f t="shared" si="20"/>
        <v xml:space="preserve"> ()</v>
      </c>
      <c r="D419" s="25"/>
      <c r="F419" s="31" t="str">
        <f t="shared" si="21"/>
        <v xml:space="preserve"> ()</v>
      </c>
      <c r="G419" s="31" t="str">
        <f t="shared" si="22"/>
        <v xml:space="preserve"> ()</v>
      </c>
      <c r="K419" s="32"/>
    </row>
    <row r="420" spans="1:11" s="31" customFormat="1" x14ac:dyDescent="0.2">
      <c r="A420" s="31" t="str">
        <f t="shared" si="20"/>
        <v xml:space="preserve"> ()</v>
      </c>
      <c r="D420" s="25"/>
      <c r="F420" s="31" t="str">
        <f t="shared" si="21"/>
        <v xml:space="preserve"> ()</v>
      </c>
      <c r="G420" s="31" t="str">
        <f t="shared" si="22"/>
        <v xml:space="preserve"> ()</v>
      </c>
      <c r="K420" s="32"/>
    </row>
    <row r="421" spans="1:11" s="31" customFormat="1" x14ac:dyDescent="0.2">
      <c r="A421" s="31" t="str">
        <f t="shared" si="20"/>
        <v xml:space="preserve"> ()</v>
      </c>
      <c r="D421" s="25"/>
      <c r="F421" s="31" t="str">
        <f t="shared" si="21"/>
        <v xml:space="preserve"> ()</v>
      </c>
      <c r="G421" s="31" t="str">
        <f t="shared" si="22"/>
        <v xml:space="preserve"> ()</v>
      </c>
      <c r="K421" s="32"/>
    </row>
    <row r="422" spans="1:11" s="31" customFormat="1" x14ac:dyDescent="0.2">
      <c r="A422" s="31" t="str">
        <f t="shared" si="20"/>
        <v xml:space="preserve"> ()</v>
      </c>
      <c r="D422" s="25"/>
      <c r="F422" s="31" t="str">
        <f t="shared" si="21"/>
        <v xml:space="preserve"> ()</v>
      </c>
      <c r="G422" s="31" t="str">
        <f t="shared" si="22"/>
        <v xml:space="preserve"> ()</v>
      </c>
      <c r="K422" s="32"/>
    </row>
    <row r="423" spans="1:11" s="31" customFormat="1" x14ac:dyDescent="0.2">
      <c r="A423" s="31" t="str">
        <f t="shared" si="20"/>
        <v xml:space="preserve"> ()</v>
      </c>
      <c r="D423" s="25"/>
      <c r="F423" s="31" t="str">
        <f t="shared" si="21"/>
        <v xml:space="preserve"> ()</v>
      </c>
      <c r="G423" s="31" t="str">
        <f t="shared" si="22"/>
        <v xml:space="preserve"> ()</v>
      </c>
      <c r="K423" s="32"/>
    </row>
    <row r="424" spans="1:11" s="31" customFormat="1" x14ac:dyDescent="0.2">
      <c r="A424" s="31" t="str">
        <f t="shared" si="20"/>
        <v xml:space="preserve"> ()</v>
      </c>
      <c r="D424" s="25"/>
      <c r="F424" s="31" t="str">
        <f t="shared" si="21"/>
        <v xml:space="preserve"> ()</v>
      </c>
      <c r="G424" s="31" t="str">
        <f t="shared" si="22"/>
        <v xml:space="preserve"> ()</v>
      </c>
      <c r="K424" s="32"/>
    </row>
    <row r="425" spans="1:11" s="31" customFormat="1" x14ac:dyDescent="0.2">
      <c r="A425" s="31" t="str">
        <f t="shared" si="20"/>
        <v xml:space="preserve"> ()</v>
      </c>
      <c r="D425" s="25"/>
      <c r="F425" s="31" t="str">
        <f t="shared" si="21"/>
        <v xml:space="preserve"> ()</v>
      </c>
      <c r="G425" s="31" t="str">
        <f t="shared" si="22"/>
        <v xml:space="preserve"> ()</v>
      </c>
      <c r="K425" s="32"/>
    </row>
    <row r="426" spans="1:11" s="31" customFormat="1" x14ac:dyDescent="0.2">
      <c r="A426" s="31" t="str">
        <f t="shared" si="20"/>
        <v xml:space="preserve"> ()</v>
      </c>
      <c r="D426" s="25"/>
      <c r="F426" s="31" t="str">
        <f t="shared" si="21"/>
        <v xml:space="preserve"> ()</v>
      </c>
      <c r="G426" s="31" t="str">
        <f t="shared" si="22"/>
        <v xml:space="preserve"> ()</v>
      </c>
      <c r="K426" s="32"/>
    </row>
    <row r="427" spans="1:11" s="31" customFormat="1" x14ac:dyDescent="0.2">
      <c r="A427" s="31" t="str">
        <f t="shared" si="20"/>
        <v xml:space="preserve"> ()</v>
      </c>
      <c r="D427" s="25"/>
      <c r="F427" s="31" t="str">
        <f t="shared" si="21"/>
        <v xml:space="preserve"> ()</v>
      </c>
      <c r="G427" s="31" t="str">
        <f t="shared" si="22"/>
        <v xml:space="preserve"> ()</v>
      </c>
      <c r="K427" s="32"/>
    </row>
    <row r="428" spans="1:11" s="31" customFormat="1" x14ac:dyDescent="0.2">
      <c r="A428" s="31" t="str">
        <f t="shared" si="20"/>
        <v xml:space="preserve"> ()</v>
      </c>
      <c r="D428" s="25"/>
      <c r="F428" s="31" t="str">
        <f t="shared" si="21"/>
        <v xml:space="preserve"> ()</v>
      </c>
      <c r="G428" s="31" t="str">
        <f t="shared" si="22"/>
        <v xml:space="preserve"> ()</v>
      </c>
      <c r="K428" s="32"/>
    </row>
    <row r="429" spans="1:11" s="31" customFormat="1" x14ac:dyDescent="0.2">
      <c r="A429" s="31" t="str">
        <f t="shared" si="20"/>
        <v xml:space="preserve"> ()</v>
      </c>
      <c r="D429" s="25"/>
      <c r="F429" s="31" t="str">
        <f t="shared" si="21"/>
        <v xml:space="preserve"> ()</v>
      </c>
      <c r="G429" s="31" t="str">
        <f t="shared" si="22"/>
        <v xml:space="preserve"> ()</v>
      </c>
      <c r="K429" s="32"/>
    </row>
    <row r="430" spans="1:11" s="31" customFormat="1" x14ac:dyDescent="0.2">
      <c r="A430" s="31" t="str">
        <f t="shared" si="20"/>
        <v xml:space="preserve"> ()</v>
      </c>
      <c r="D430" s="25"/>
      <c r="F430" s="31" t="str">
        <f t="shared" si="21"/>
        <v xml:space="preserve"> ()</v>
      </c>
      <c r="G430" s="31" t="str">
        <f t="shared" si="22"/>
        <v xml:space="preserve"> ()</v>
      </c>
      <c r="K430" s="32"/>
    </row>
    <row r="431" spans="1:11" s="31" customFormat="1" x14ac:dyDescent="0.2">
      <c r="A431" s="31" t="str">
        <f t="shared" si="20"/>
        <v xml:space="preserve"> ()</v>
      </c>
      <c r="D431" s="25"/>
      <c r="F431" s="31" t="str">
        <f t="shared" si="21"/>
        <v xml:space="preserve"> ()</v>
      </c>
      <c r="G431" s="31" t="str">
        <f t="shared" si="22"/>
        <v xml:space="preserve"> ()</v>
      </c>
      <c r="K431" s="32"/>
    </row>
    <row r="432" spans="1:11" s="31" customFormat="1" x14ac:dyDescent="0.2">
      <c r="A432" s="31" t="str">
        <f t="shared" si="20"/>
        <v xml:space="preserve"> ()</v>
      </c>
      <c r="D432" s="25"/>
      <c r="F432" s="31" t="str">
        <f t="shared" si="21"/>
        <v xml:space="preserve"> ()</v>
      </c>
      <c r="G432" s="31" t="str">
        <f t="shared" si="22"/>
        <v xml:space="preserve"> ()</v>
      </c>
      <c r="K432" s="32"/>
    </row>
    <row r="433" spans="1:11" s="31" customFormat="1" x14ac:dyDescent="0.2">
      <c r="A433" s="31" t="str">
        <f t="shared" si="20"/>
        <v xml:space="preserve"> ()</v>
      </c>
      <c r="D433" s="25"/>
      <c r="F433" s="31" t="str">
        <f t="shared" si="21"/>
        <v xml:space="preserve"> ()</v>
      </c>
      <c r="G433" s="31" t="str">
        <f t="shared" si="22"/>
        <v xml:space="preserve"> ()</v>
      </c>
      <c r="K433" s="32"/>
    </row>
    <row r="434" spans="1:11" s="31" customFormat="1" x14ac:dyDescent="0.2">
      <c r="A434" s="31" t="str">
        <f t="shared" si="20"/>
        <v xml:space="preserve"> ()</v>
      </c>
      <c r="D434" s="25"/>
      <c r="F434" s="31" t="str">
        <f t="shared" si="21"/>
        <v xml:space="preserve"> ()</v>
      </c>
      <c r="G434" s="31" t="str">
        <f t="shared" si="22"/>
        <v xml:space="preserve"> ()</v>
      </c>
      <c r="K434" s="32"/>
    </row>
    <row r="435" spans="1:11" s="31" customFormat="1" x14ac:dyDescent="0.2">
      <c r="A435" s="31" t="str">
        <f t="shared" si="20"/>
        <v xml:space="preserve"> ()</v>
      </c>
      <c r="D435" s="25"/>
      <c r="F435" s="31" t="str">
        <f t="shared" si="21"/>
        <v xml:space="preserve"> ()</v>
      </c>
      <c r="G435" s="31" t="str">
        <f t="shared" si="22"/>
        <v xml:space="preserve"> ()</v>
      </c>
      <c r="K435" s="32"/>
    </row>
    <row r="436" spans="1:11" s="31" customFormat="1" x14ac:dyDescent="0.2">
      <c r="A436" s="31" t="str">
        <f t="shared" si="20"/>
        <v xml:space="preserve"> ()</v>
      </c>
      <c r="D436" s="25"/>
      <c r="F436" s="31" t="str">
        <f t="shared" si="21"/>
        <v xml:space="preserve"> ()</v>
      </c>
      <c r="G436" s="31" t="str">
        <f t="shared" si="22"/>
        <v xml:space="preserve"> ()</v>
      </c>
      <c r="K436" s="32"/>
    </row>
    <row r="437" spans="1:11" s="31" customFormat="1" x14ac:dyDescent="0.2">
      <c r="A437" s="31" t="str">
        <f t="shared" si="20"/>
        <v xml:space="preserve"> ()</v>
      </c>
      <c r="D437" s="25"/>
      <c r="F437" s="31" t="str">
        <f t="shared" si="21"/>
        <v xml:space="preserve"> ()</v>
      </c>
      <c r="G437" s="31" t="str">
        <f t="shared" si="22"/>
        <v xml:space="preserve"> ()</v>
      </c>
      <c r="K437" s="32"/>
    </row>
    <row r="438" spans="1:11" s="31" customFormat="1" x14ac:dyDescent="0.2">
      <c r="A438" s="31" t="str">
        <f t="shared" si="20"/>
        <v xml:space="preserve"> ()</v>
      </c>
      <c r="D438" s="25"/>
      <c r="F438" s="31" t="str">
        <f t="shared" si="21"/>
        <v xml:space="preserve"> ()</v>
      </c>
      <c r="G438" s="31" t="str">
        <f t="shared" si="22"/>
        <v xml:space="preserve"> ()</v>
      </c>
      <c r="K438" s="32"/>
    </row>
    <row r="439" spans="1:11" s="31" customFormat="1" x14ac:dyDescent="0.2">
      <c r="A439" s="31" t="str">
        <f t="shared" si="20"/>
        <v xml:space="preserve"> ()</v>
      </c>
      <c r="D439" s="25"/>
      <c r="F439" s="31" t="str">
        <f t="shared" si="21"/>
        <v xml:space="preserve"> ()</v>
      </c>
      <c r="G439" s="31" t="str">
        <f t="shared" si="22"/>
        <v xml:space="preserve"> ()</v>
      </c>
      <c r="K439" s="32"/>
    </row>
    <row r="440" spans="1:11" s="31" customFormat="1" x14ac:dyDescent="0.2">
      <c r="A440" s="31" t="str">
        <f t="shared" si="20"/>
        <v xml:space="preserve"> ()</v>
      </c>
      <c r="D440" s="25"/>
      <c r="F440" s="31" t="str">
        <f t="shared" si="21"/>
        <v xml:space="preserve"> ()</v>
      </c>
      <c r="G440" s="31" t="str">
        <f t="shared" si="22"/>
        <v xml:space="preserve"> ()</v>
      </c>
      <c r="K440" s="32"/>
    </row>
    <row r="441" spans="1:11" s="31" customFormat="1" x14ac:dyDescent="0.2">
      <c r="A441" s="31" t="str">
        <f t="shared" si="20"/>
        <v xml:space="preserve"> ()</v>
      </c>
      <c r="D441" s="25"/>
      <c r="F441" s="31" t="str">
        <f t="shared" si="21"/>
        <v xml:space="preserve"> ()</v>
      </c>
      <c r="G441" s="31" t="str">
        <f t="shared" si="22"/>
        <v xml:space="preserve"> ()</v>
      </c>
      <c r="K441" s="32"/>
    </row>
    <row r="442" spans="1:11" s="31" customFormat="1" x14ac:dyDescent="0.2">
      <c r="A442" s="31" t="str">
        <f t="shared" si="20"/>
        <v xml:space="preserve"> ()</v>
      </c>
      <c r="D442" s="25"/>
      <c r="F442" s="31" t="str">
        <f t="shared" si="21"/>
        <v xml:space="preserve"> ()</v>
      </c>
      <c r="G442" s="31" t="str">
        <f t="shared" si="22"/>
        <v xml:space="preserve"> ()</v>
      </c>
      <c r="K442" s="32"/>
    </row>
    <row r="443" spans="1:11" s="31" customFormat="1" x14ac:dyDescent="0.2">
      <c r="A443" s="31" t="str">
        <f t="shared" si="20"/>
        <v xml:space="preserve"> ()</v>
      </c>
      <c r="D443" s="25"/>
      <c r="F443" s="31" t="str">
        <f t="shared" si="21"/>
        <v xml:space="preserve"> ()</v>
      </c>
      <c r="G443" s="31" t="str">
        <f t="shared" si="22"/>
        <v xml:space="preserve"> ()</v>
      </c>
      <c r="K443" s="32"/>
    </row>
    <row r="444" spans="1:11" s="31" customFormat="1" x14ac:dyDescent="0.2">
      <c r="A444" s="31" t="str">
        <f t="shared" si="20"/>
        <v xml:space="preserve"> ()</v>
      </c>
      <c r="D444" s="25"/>
      <c r="F444" s="31" t="str">
        <f t="shared" si="21"/>
        <v xml:space="preserve"> ()</v>
      </c>
      <c r="G444" s="31" t="str">
        <f t="shared" si="22"/>
        <v xml:space="preserve"> ()</v>
      </c>
      <c r="K444" s="32"/>
    </row>
    <row r="445" spans="1:11" s="31" customFormat="1" x14ac:dyDescent="0.2">
      <c r="A445" s="31" t="str">
        <f t="shared" si="20"/>
        <v xml:space="preserve"> ()</v>
      </c>
      <c r="D445" s="25"/>
      <c r="F445" s="31" t="str">
        <f t="shared" si="21"/>
        <v xml:space="preserve"> ()</v>
      </c>
      <c r="G445" s="31" t="str">
        <f t="shared" si="22"/>
        <v xml:space="preserve"> ()</v>
      </c>
      <c r="K445" s="32"/>
    </row>
    <row r="446" spans="1:11" s="31" customFormat="1" x14ac:dyDescent="0.2">
      <c r="A446" s="31" t="str">
        <f t="shared" si="20"/>
        <v xml:space="preserve"> ()</v>
      </c>
      <c r="D446" s="25"/>
      <c r="F446" s="31" t="str">
        <f t="shared" si="21"/>
        <v xml:space="preserve"> ()</v>
      </c>
      <c r="G446" s="31" t="str">
        <f t="shared" si="22"/>
        <v xml:space="preserve"> ()</v>
      </c>
      <c r="K446" s="32"/>
    </row>
    <row r="447" spans="1:11" s="31" customFormat="1" x14ac:dyDescent="0.2">
      <c r="A447" s="31" t="str">
        <f t="shared" si="20"/>
        <v xml:space="preserve"> ()</v>
      </c>
      <c r="D447" s="25"/>
      <c r="F447" s="31" t="str">
        <f t="shared" si="21"/>
        <v xml:space="preserve"> ()</v>
      </c>
      <c r="G447" s="31" t="str">
        <f t="shared" si="22"/>
        <v xml:space="preserve"> ()</v>
      </c>
      <c r="K447" s="32"/>
    </row>
    <row r="448" spans="1:11" s="31" customFormat="1" x14ac:dyDescent="0.2">
      <c r="A448" s="31" t="str">
        <f t="shared" si="20"/>
        <v xml:space="preserve"> ()</v>
      </c>
      <c r="D448" s="25"/>
      <c r="F448" s="31" t="str">
        <f t="shared" si="21"/>
        <v xml:space="preserve"> ()</v>
      </c>
      <c r="G448" s="31" t="str">
        <f t="shared" si="22"/>
        <v xml:space="preserve"> ()</v>
      </c>
      <c r="K448" s="32"/>
    </row>
    <row r="449" spans="1:11" s="31" customFormat="1" x14ac:dyDescent="0.2">
      <c r="A449" s="31" t="str">
        <f t="shared" si="20"/>
        <v xml:space="preserve"> ()</v>
      </c>
      <c r="D449" s="25"/>
      <c r="F449" s="31" t="str">
        <f t="shared" si="21"/>
        <v xml:space="preserve"> ()</v>
      </c>
      <c r="G449" s="31" t="str">
        <f t="shared" si="22"/>
        <v xml:space="preserve"> ()</v>
      </c>
      <c r="K449" s="32"/>
    </row>
    <row r="450" spans="1:11" s="31" customFormat="1" x14ac:dyDescent="0.2">
      <c r="A450" s="31" t="str">
        <f t="shared" si="20"/>
        <v xml:space="preserve"> ()</v>
      </c>
      <c r="D450" s="25"/>
      <c r="F450" s="31" t="str">
        <f t="shared" si="21"/>
        <v xml:space="preserve"> ()</v>
      </c>
      <c r="G450" s="31" t="str">
        <f t="shared" si="22"/>
        <v xml:space="preserve"> ()</v>
      </c>
      <c r="K450" s="32"/>
    </row>
    <row r="451" spans="1:11" s="31" customFormat="1" x14ac:dyDescent="0.2">
      <c r="A451" s="31" t="str">
        <f t="shared" si="20"/>
        <v xml:space="preserve"> ()</v>
      </c>
      <c r="D451" s="25"/>
      <c r="F451" s="31" t="str">
        <f t="shared" si="21"/>
        <v xml:space="preserve"> ()</v>
      </c>
      <c r="G451" s="31" t="str">
        <f t="shared" si="22"/>
        <v xml:space="preserve"> ()</v>
      </c>
      <c r="K451" s="32"/>
    </row>
    <row r="452" spans="1:11" s="31" customFormat="1" x14ac:dyDescent="0.2">
      <c r="A452" s="31" t="str">
        <f t="shared" si="20"/>
        <v xml:space="preserve"> ()</v>
      </c>
      <c r="D452" s="25"/>
      <c r="F452" s="31" t="str">
        <f t="shared" si="21"/>
        <v xml:space="preserve"> ()</v>
      </c>
      <c r="G452" s="31" t="str">
        <f t="shared" si="22"/>
        <v xml:space="preserve"> ()</v>
      </c>
      <c r="K452" s="32"/>
    </row>
    <row r="453" spans="1:11" s="31" customFormat="1" x14ac:dyDescent="0.2">
      <c r="A453" s="31" t="str">
        <f t="shared" si="20"/>
        <v xml:space="preserve"> ()</v>
      </c>
      <c r="D453" s="25"/>
      <c r="F453" s="31" t="str">
        <f t="shared" si="21"/>
        <v xml:space="preserve"> ()</v>
      </c>
      <c r="G453" s="31" t="str">
        <f t="shared" si="22"/>
        <v xml:space="preserve"> ()</v>
      </c>
      <c r="K453" s="32"/>
    </row>
    <row r="454" spans="1:11" s="31" customFormat="1" x14ac:dyDescent="0.2">
      <c r="A454" s="31" t="str">
        <f t="shared" si="20"/>
        <v xml:space="preserve"> ()</v>
      </c>
      <c r="D454" s="25"/>
      <c r="F454" s="31" t="str">
        <f t="shared" si="21"/>
        <v xml:space="preserve"> ()</v>
      </c>
      <c r="G454" s="31" t="str">
        <f t="shared" si="22"/>
        <v xml:space="preserve"> ()</v>
      </c>
      <c r="K454" s="32"/>
    </row>
    <row r="455" spans="1:11" s="31" customFormat="1" x14ac:dyDescent="0.2">
      <c r="A455" s="31" t="str">
        <f t="shared" si="20"/>
        <v xml:space="preserve"> ()</v>
      </c>
      <c r="D455" s="25"/>
      <c r="F455" s="31" t="str">
        <f t="shared" si="21"/>
        <v xml:space="preserve"> ()</v>
      </c>
      <c r="G455" s="31" t="str">
        <f t="shared" si="22"/>
        <v xml:space="preserve"> ()</v>
      </c>
      <c r="K455" s="32"/>
    </row>
    <row r="456" spans="1:11" s="31" customFormat="1" x14ac:dyDescent="0.2">
      <c r="A456" s="31" t="str">
        <f t="shared" si="20"/>
        <v xml:space="preserve"> ()</v>
      </c>
      <c r="D456" s="25"/>
      <c r="F456" s="31" t="str">
        <f t="shared" si="21"/>
        <v xml:space="preserve"> ()</v>
      </c>
      <c r="G456" s="31" t="str">
        <f t="shared" si="22"/>
        <v xml:space="preserve"> ()</v>
      </c>
      <c r="K456" s="32"/>
    </row>
    <row r="457" spans="1:11" s="31" customFormat="1" x14ac:dyDescent="0.2">
      <c r="A457" s="31" t="str">
        <f t="shared" si="20"/>
        <v xml:space="preserve"> ()</v>
      </c>
      <c r="D457" s="25"/>
      <c r="F457" s="31" t="str">
        <f t="shared" si="21"/>
        <v xml:space="preserve"> ()</v>
      </c>
      <c r="G457" s="31" t="str">
        <f t="shared" si="22"/>
        <v xml:space="preserve"> ()</v>
      </c>
      <c r="K457" s="32"/>
    </row>
    <row r="458" spans="1:11" s="31" customFormat="1" x14ac:dyDescent="0.2">
      <c r="A458" s="31" t="str">
        <f t="shared" ref="A458:A521" si="23">CONCATENATE(B458," ","(",D458,")")</f>
        <v xml:space="preserve"> ()</v>
      </c>
      <c r="D458" s="25"/>
      <c r="F458" s="31" t="str">
        <f t="shared" si="21"/>
        <v xml:space="preserve"> ()</v>
      </c>
      <c r="G458" s="31" t="str">
        <f t="shared" si="22"/>
        <v xml:space="preserve"> ()</v>
      </c>
      <c r="K458" s="32"/>
    </row>
    <row r="459" spans="1:11" s="31" customFormat="1" x14ac:dyDescent="0.2">
      <c r="A459" s="31" t="str">
        <f t="shared" si="23"/>
        <v xml:space="preserve"> ()</v>
      </c>
      <c r="D459" s="25"/>
      <c r="F459" s="31" t="str">
        <f t="shared" ref="F459:F522" si="24">CONCATENATE(D459," ","(",B459,")")</f>
        <v xml:space="preserve"> ()</v>
      </c>
      <c r="G459" s="31" t="str">
        <f t="shared" ref="G459:G522" si="25">CONCATENATE(E459," ","(",C459,")")</f>
        <v xml:space="preserve"> ()</v>
      </c>
      <c r="K459" s="32"/>
    </row>
    <row r="460" spans="1:11" s="31" customFormat="1" x14ac:dyDescent="0.2">
      <c r="A460" s="31" t="str">
        <f t="shared" si="23"/>
        <v xml:space="preserve"> ()</v>
      </c>
      <c r="D460" s="25"/>
      <c r="F460" s="31" t="str">
        <f t="shared" si="24"/>
        <v xml:space="preserve"> ()</v>
      </c>
      <c r="G460" s="31" t="str">
        <f t="shared" si="25"/>
        <v xml:space="preserve"> ()</v>
      </c>
      <c r="K460" s="32"/>
    </row>
    <row r="461" spans="1:11" s="31" customFormat="1" x14ac:dyDescent="0.2">
      <c r="A461" s="31" t="str">
        <f t="shared" si="23"/>
        <v xml:space="preserve"> ()</v>
      </c>
      <c r="D461" s="25"/>
      <c r="F461" s="31" t="str">
        <f t="shared" si="24"/>
        <v xml:space="preserve"> ()</v>
      </c>
      <c r="G461" s="31" t="str">
        <f t="shared" si="25"/>
        <v xml:space="preserve"> ()</v>
      </c>
      <c r="K461" s="32"/>
    </row>
    <row r="462" spans="1:11" s="31" customFormat="1" x14ac:dyDescent="0.2">
      <c r="A462" s="31" t="str">
        <f t="shared" si="23"/>
        <v xml:space="preserve"> ()</v>
      </c>
      <c r="D462" s="25"/>
      <c r="F462" s="31" t="str">
        <f t="shared" si="24"/>
        <v xml:space="preserve"> ()</v>
      </c>
      <c r="G462" s="31" t="str">
        <f t="shared" si="25"/>
        <v xml:space="preserve"> ()</v>
      </c>
      <c r="K462" s="32"/>
    </row>
    <row r="463" spans="1:11" s="31" customFormat="1" x14ac:dyDescent="0.2">
      <c r="A463" s="31" t="str">
        <f t="shared" si="23"/>
        <v xml:space="preserve"> ()</v>
      </c>
      <c r="D463" s="25"/>
      <c r="F463" s="31" t="str">
        <f t="shared" si="24"/>
        <v xml:space="preserve"> ()</v>
      </c>
      <c r="G463" s="31" t="str">
        <f t="shared" si="25"/>
        <v xml:space="preserve"> ()</v>
      </c>
      <c r="K463" s="32"/>
    </row>
    <row r="464" spans="1:11" s="31" customFormat="1" x14ac:dyDescent="0.2">
      <c r="A464" s="31" t="str">
        <f t="shared" si="23"/>
        <v xml:space="preserve"> ()</v>
      </c>
      <c r="D464" s="25"/>
      <c r="F464" s="31" t="str">
        <f t="shared" si="24"/>
        <v xml:space="preserve"> ()</v>
      </c>
      <c r="G464" s="31" t="str">
        <f t="shared" si="25"/>
        <v xml:space="preserve"> ()</v>
      </c>
      <c r="K464" s="32"/>
    </row>
    <row r="465" spans="1:11" s="31" customFormat="1" x14ac:dyDescent="0.2">
      <c r="A465" s="31" t="str">
        <f t="shared" si="23"/>
        <v xml:space="preserve"> ()</v>
      </c>
      <c r="D465" s="25"/>
      <c r="F465" s="31" t="str">
        <f t="shared" si="24"/>
        <v xml:space="preserve"> ()</v>
      </c>
      <c r="G465" s="31" t="str">
        <f t="shared" si="25"/>
        <v xml:space="preserve"> ()</v>
      </c>
      <c r="K465" s="32"/>
    </row>
    <row r="466" spans="1:11" s="31" customFormat="1" x14ac:dyDescent="0.2">
      <c r="A466" s="31" t="str">
        <f t="shared" si="23"/>
        <v xml:space="preserve"> ()</v>
      </c>
      <c r="D466" s="25"/>
      <c r="F466" s="31" t="str">
        <f t="shared" si="24"/>
        <v xml:space="preserve"> ()</v>
      </c>
      <c r="G466" s="31" t="str">
        <f t="shared" si="25"/>
        <v xml:space="preserve"> ()</v>
      </c>
      <c r="K466" s="32"/>
    </row>
    <row r="467" spans="1:11" s="31" customFormat="1" x14ac:dyDescent="0.2">
      <c r="A467" s="31" t="str">
        <f t="shared" si="23"/>
        <v xml:space="preserve"> ()</v>
      </c>
      <c r="D467" s="25"/>
      <c r="F467" s="31" t="str">
        <f t="shared" si="24"/>
        <v xml:space="preserve"> ()</v>
      </c>
      <c r="G467" s="31" t="str">
        <f t="shared" si="25"/>
        <v xml:space="preserve"> ()</v>
      </c>
      <c r="K467" s="32"/>
    </row>
    <row r="468" spans="1:11" s="31" customFormat="1" x14ac:dyDescent="0.2">
      <c r="A468" s="31" t="str">
        <f t="shared" si="23"/>
        <v xml:space="preserve"> ()</v>
      </c>
      <c r="D468" s="25"/>
      <c r="F468" s="31" t="str">
        <f t="shared" si="24"/>
        <v xml:space="preserve"> ()</v>
      </c>
      <c r="G468" s="31" t="str">
        <f t="shared" si="25"/>
        <v xml:space="preserve"> ()</v>
      </c>
      <c r="K468" s="32"/>
    </row>
    <row r="469" spans="1:11" s="31" customFormat="1" x14ac:dyDescent="0.2">
      <c r="A469" s="31" t="str">
        <f t="shared" si="23"/>
        <v xml:space="preserve"> ()</v>
      </c>
      <c r="D469" s="25"/>
      <c r="F469" s="31" t="str">
        <f t="shared" si="24"/>
        <v xml:space="preserve"> ()</v>
      </c>
      <c r="G469" s="31" t="str">
        <f t="shared" si="25"/>
        <v xml:space="preserve"> ()</v>
      </c>
      <c r="K469" s="32"/>
    </row>
    <row r="470" spans="1:11" s="31" customFormat="1" x14ac:dyDescent="0.2">
      <c r="A470" s="31" t="str">
        <f t="shared" si="23"/>
        <v xml:space="preserve"> ()</v>
      </c>
      <c r="D470" s="25"/>
      <c r="F470" s="31" t="str">
        <f t="shared" si="24"/>
        <v xml:space="preserve"> ()</v>
      </c>
      <c r="G470" s="31" t="str">
        <f t="shared" si="25"/>
        <v xml:space="preserve"> ()</v>
      </c>
      <c r="K470" s="32"/>
    </row>
    <row r="471" spans="1:11" s="31" customFormat="1" x14ac:dyDescent="0.2">
      <c r="A471" s="31" t="str">
        <f t="shared" si="23"/>
        <v xml:space="preserve"> ()</v>
      </c>
      <c r="D471" s="25"/>
      <c r="F471" s="31" t="str">
        <f t="shared" si="24"/>
        <v xml:space="preserve"> ()</v>
      </c>
      <c r="G471" s="31" t="str">
        <f t="shared" si="25"/>
        <v xml:space="preserve"> ()</v>
      </c>
      <c r="K471" s="32"/>
    </row>
    <row r="472" spans="1:11" s="31" customFormat="1" x14ac:dyDescent="0.2">
      <c r="A472" s="31" t="str">
        <f t="shared" si="23"/>
        <v xml:space="preserve"> ()</v>
      </c>
      <c r="D472" s="25"/>
      <c r="F472" s="31" t="str">
        <f t="shared" si="24"/>
        <v xml:space="preserve"> ()</v>
      </c>
      <c r="G472" s="31" t="str">
        <f t="shared" si="25"/>
        <v xml:space="preserve"> ()</v>
      </c>
      <c r="K472" s="32"/>
    </row>
    <row r="473" spans="1:11" s="31" customFormat="1" x14ac:dyDescent="0.2">
      <c r="A473" s="31" t="str">
        <f t="shared" si="23"/>
        <v xml:space="preserve"> ()</v>
      </c>
      <c r="D473" s="25"/>
      <c r="F473" s="31" t="str">
        <f t="shared" si="24"/>
        <v xml:space="preserve"> ()</v>
      </c>
      <c r="G473" s="31" t="str">
        <f t="shared" si="25"/>
        <v xml:space="preserve"> ()</v>
      </c>
      <c r="K473" s="32"/>
    </row>
    <row r="474" spans="1:11" s="31" customFormat="1" x14ac:dyDescent="0.2">
      <c r="A474" s="31" t="str">
        <f t="shared" si="23"/>
        <v xml:space="preserve"> ()</v>
      </c>
      <c r="D474" s="25"/>
      <c r="F474" s="31" t="str">
        <f t="shared" si="24"/>
        <v xml:space="preserve"> ()</v>
      </c>
      <c r="G474" s="31" t="str">
        <f t="shared" si="25"/>
        <v xml:space="preserve"> ()</v>
      </c>
      <c r="K474" s="32"/>
    </row>
    <row r="475" spans="1:11" s="31" customFormat="1" x14ac:dyDescent="0.2">
      <c r="A475" s="31" t="str">
        <f t="shared" si="23"/>
        <v xml:space="preserve"> ()</v>
      </c>
      <c r="D475" s="25"/>
      <c r="F475" s="31" t="str">
        <f t="shared" si="24"/>
        <v xml:space="preserve"> ()</v>
      </c>
      <c r="G475" s="31" t="str">
        <f t="shared" si="25"/>
        <v xml:space="preserve"> ()</v>
      </c>
      <c r="K475" s="32"/>
    </row>
    <row r="476" spans="1:11" s="31" customFormat="1" x14ac:dyDescent="0.2">
      <c r="A476" s="31" t="str">
        <f t="shared" si="23"/>
        <v xml:space="preserve"> ()</v>
      </c>
      <c r="D476" s="25"/>
      <c r="F476" s="31" t="str">
        <f t="shared" si="24"/>
        <v xml:space="preserve"> ()</v>
      </c>
      <c r="G476" s="31" t="str">
        <f t="shared" si="25"/>
        <v xml:space="preserve"> ()</v>
      </c>
      <c r="K476" s="32"/>
    </row>
    <row r="477" spans="1:11" s="31" customFormat="1" x14ac:dyDescent="0.2">
      <c r="A477" s="31" t="str">
        <f t="shared" si="23"/>
        <v xml:space="preserve"> ()</v>
      </c>
      <c r="D477" s="25"/>
      <c r="F477" s="31" t="str">
        <f t="shared" si="24"/>
        <v xml:space="preserve"> ()</v>
      </c>
      <c r="G477" s="31" t="str">
        <f t="shared" si="25"/>
        <v xml:space="preserve"> ()</v>
      </c>
      <c r="K477" s="32"/>
    </row>
    <row r="478" spans="1:11" s="31" customFormat="1" x14ac:dyDescent="0.2">
      <c r="A478" s="31" t="str">
        <f t="shared" si="23"/>
        <v xml:space="preserve"> ()</v>
      </c>
      <c r="D478" s="25"/>
      <c r="F478" s="31" t="str">
        <f t="shared" si="24"/>
        <v xml:space="preserve"> ()</v>
      </c>
      <c r="G478" s="31" t="str">
        <f t="shared" si="25"/>
        <v xml:space="preserve"> ()</v>
      </c>
      <c r="K478" s="32"/>
    </row>
    <row r="479" spans="1:11" s="31" customFormat="1" x14ac:dyDescent="0.2">
      <c r="A479" s="31" t="str">
        <f t="shared" si="23"/>
        <v xml:space="preserve"> ()</v>
      </c>
      <c r="D479" s="25"/>
      <c r="F479" s="31" t="str">
        <f t="shared" si="24"/>
        <v xml:space="preserve"> ()</v>
      </c>
      <c r="G479" s="31" t="str">
        <f t="shared" si="25"/>
        <v xml:space="preserve"> ()</v>
      </c>
      <c r="K479" s="32"/>
    </row>
    <row r="480" spans="1:11" s="31" customFormat="1" x14ac:dyDescent="0.2">
      <c r="A480" s="31" t="str">
        <f t="shared" si="23"/>
        <v xml:space="preserve"> ()</v>
      </c>
      <c r="D480" s="25"/>
      <c r="F480" s="31" t="str">
        <f t="shared" si="24"/>
        <v xml:space="preserve"> ()</v>
      </c>
      <c r="G480" s="31" t="str">
        <f t="shared" si="25"/>
        <v xml:space="preserve"> ()</v>
      </c>
      <c r="K480" s="32"/>
    </row>
    <row r="481" spans="1:11" s="31" customFormat="1" x14ac:dyDescent="0.2">
      <c r="A481" s="31" t="str">
        <f t="shared" si="23"/>
        <v xml:space="preserve"> ()</v>
      </c>
      <c r="D481" s="25"/>
      <c r="F481" s="31" t="str">
        <f t="shared" si="24"/>
        <v xml:space="preserve"> ()</v>
      </c>
      <c r="G481" s="31" t="str">
        <f t="shared" si="25"/>
        <v xml:space="preserve"> ()</v>
      </c>
      <c r="K481" s="32"/>
    </row>
    <row r="482" spans="1:11" s="31" customFormat="1" x14ac:dyDescent="0.2">
      <c r="A482" s="31" t="str">
        <f t="shared" si="23"/>
        <v xml:space="preserve"> ()</v>
      </c>
      <c r="D482" s="25"/>
      <c r="F482" s="31" t="str">
        <f t="shared" si="24"/>
        <v xml:space="preserve"> ()</v>
      </c>
      <c r="G482" s="31" t="str">
        <f t="shared" si="25"/>
        <v xml:space="preserve"> ()</v>
      </c>
      <c r="K482" s="32"/>
    </row>
    <row r="483" spans="1:11" s="31" customFormat="1" x14ac:dyDescent="0.2">
      <c r="A483" s="31" t="str">
        <f t="shared" si="23"/>
        <v xml:space="preserve"> ()</v>
      </c>
      <c r="D483" s="25"/>
      <c r="F483" s="31" t="str">
        <f t="shared" si="24"/>
        <v xml:space="preserve"> ()</v>
      </c>
      <c r="G483" s="31" t="str">
        <f t="shared" si="25"/>
        <v xml:space="preserve"> ()</v>
      </c>
      <c r="K483" s="32"/>
    </row>
    <row r="484" spans="1:11" s="31" customFormat="1" x14ac:dyDescent="0.2">
      <c r="A484" s="31" t="str">
        <f t="shared" si="23"/>
        <v xml:space="preserve"> ()</v>
      </c>
      <c r="D484" s="25"/>
      <c r="F484" s="31" t="str">
        <f t="shared" si="24"/>
        <v xml:space="preserve"> ()</v>
      </c>
      <c r="G484" s="31" t="str">
        <f t="shared" si="25"/>
        <v xml:space="preserve"> ()</v>
      </c>
      <c r="K484" s="32"/>
    </row>
    <row r="485" spans="1:11" s="31" customFormat="1" x14ac:dyDescent="0.2">
      <c r="A485" s="31" t="str">
        <f t="shared" si="23"/>
        <v xml:space="preserve"> ()</v>
      </c>
      <c r="D485" s="25"/>
      <c r="F485" s="31" t="str">
        <f t="shared" si="24"/>
        <v xml:space="preserve"> ()</v>
      </c>
      <c r="G485" s="31" t="str">
        <f t="shared" si="25"/>
        <v xml:space="preserve"> ()</v>
      </c>
      <c r="K485" s="32"/>
    </row>
    <row r="486" spans="1:11" s="31" customFormat="1" x14ac:dyDescent="0.2">
      <c r="A486" s="31" t="str">
        <f t="shared" si="23"/>
        <v xml:space="preserve"> ()</v>
      </c>
      <c r="D486" s="25"/>
      <c r="F486" s="31" t="str">
        <f t="shared" si="24"/>
        <v xml:space="preserve"> ()</v>
      </c>
      <c r="G486" s="31" t="str">
        <f t="shared" si="25"/>
        <v xml:space="preserve"> ()</v>
      </c>
      <c r="K486" s="32"/>
    </row>
    <row r="487" spans="1:11" s="31" customFormat="1" x14ac:dyDescent="0.2">
      <c r="A487" s="31" t="str">
        <f t="shared" si="23"/>
        <v xml:space="preserve"> ()</v>
      </c>
      <c r="D487" s="25"/>
      <c r="F487" s="31" t="str">
        <f t="shared" si="24"/>
        <v xml:space="preserve"> ()</v>
      </c>
      <c r="G487" s="31" t="str">
        <f t="shared" si="25"/>
        <v xml:space="preserve"> ()</v>
      </c>
      <c r="K487" s="32"/>
    </row>
    <row r="488" spans="1:11" s="31" customFormat="1" x14ac:dyDescent="0.2">
      <c r="A488" s="31" t="str">
        <f t="shared" si="23"/>
        <v xml:space="preserve"> ()</v>
      </c>
      <c r="D488" s="25"/>
      <c r="F488" s="31" t="str">
        <f t="shared" si="24"/>
        <v xml:space="preserve"> ()</v>
      </c>
      <c r="G488" s="31" t="str">
        <f t="shared" si="25"/>
        <v xml:space="preserve"> ()</v>
      </c>
      <c r="K488" s="32"/>
    </row>
    <row r="489" spans="1:11" s="31" customFormat="1" x14ac:dyDescent="0.2">
      <c r="A489" s="31" t="str">
        <f t="shared" si="23"/>
        <v xml:space="preserve"> ()</v>
      </c>
      <c r="D489" s="25"/>
      <c r="F489" s="31" t="str">
        <f t="shared" si="24"/>
        <v xml:space="preserve"> ()</v>
      </c>
      <c r="G489" s="31" t="str">
        <f t="shared" si="25"/>
        <v xml:space="preserve"> ()</v>
      </c>
      <c r="K489" s="32"/>
    </row>
    <row r="490" spans="1:11" s="31" customFormat="1" x14ac:dyDescent="0.2">
      <c r="A490" s="31" t="str">
        <f t="shared" si="23"/>
        <v xml:space="preserve"> ()</v>
      </c>
      <c r="D490" s="25"/>
      <c r="F490" s="31" t="str">
        <f t="shared" si="24"/>
        <v xml:space="preserve"> ()</v>
      </c>
      <c r="G490" s="31" t="str">
        <f t="shared" si="25"/>
        <v xml:space="preserve"> ()</v>
      </c>
      <c r="K490" s="32"/>
    </row>
    <row r="491" spans="1:11" s="31" customFormat="1" x14ac:dyDescent="0.2">
      <c r="A491" s="31" t="str">
        <f t="shared" si="23"/>
        <v xml:space="preserve"> ()</v>
      </c>
      <c r="D491" s="25"/>
      <c r="F491" s="31" t="str">
        <f t="shared" si="24"/>
        <v xml:space="preserve"> ()</v>
      </c>
      <c r="G491" s="31" t="str">
        <f t="shared" si="25"/>
        <v xml:space="preserve"> ()</v>
      </c>
      <c r="K491" s="32"/>
    </row>
    <row r="492" spans="1:11" s="31" customFormat="1" x14ac:dyDescent="0.2">
      <c r="A492" s="31" t="str">
        <f t="shared" si="23"/>
        <v xml:space="preserve"> ()</v>
      </c>
      <c r="D492" s="25"/>
      <c r="F492" s="31" t="str">
        <f t="shared" si="24"/>
        <v xml:space="preserve"> ()</v>
      </c>
      <c r="G492" s="31" t="str">
        <f t="shared" si="25"/>
        <v xml:space="preserve"> ()</v>
      </c>
      <c r="K492" s="32"/>
    </row>
    <row r="493" spans="1:11" s="31" customFormat="1" x14ac:dyDescent="0.2">
      <c r="A493" s="31" t="str">
        <f t="shared" si="23"/>
        <v xml:space="preserve"> ()</v>
      </c>
      <c r="D493" s="25"/>
      <c r="F493" s="31" t="str">
        <f t="shared" si="24"/>
        <v xml:space="preserve"> ()</v>
      </c>
      <c r="G493" s="31" t="str">
        <f t="shared" si="25"/>
        <v xml:space="preserve"> ()</v>
      </c>
      <c r="K493" s="32"/>
    </row>
    <row r="494" spans="1:11" s="31" customFormat="1" x14ac:dyDescent="0.2">
      <c r="A494" s="31" t="str">
        <f t="shared" si="23"/>
        <v xml:space="preserve"> ()</v>
      </c>
      <c r="D494" s="25"/>
      <c r="F494" s="31" t="str">
        <f t="shared" si="24"/>
        <v xml:space="preserve"> ()</v>
      </c>
      <c r="G494" s="31" t="str">
        <f t="shared" si="25"/>
        <v xml:space="preserve"> ()</v>
      </c>
      <c r="K494" s="32"/>
    </row>
    <row r="495" spans="1:11" s="31" customFormat="1" x14ac:dyDescent="0.2">
      <c r="A495" s="31" t="str">
        <f t="shared" si="23"/>
        <v xml:space="preserve"> ()</v>
      </c>
      <c r="D495" s="25"/>
      <c r="F495" s="31" t="str">
        <f t="shared" si="24"/>
        <v xml:space="preserve"> ()</v>
      </c>
      <c r="G495" s="31" t="str">
        <f t="shared" si="25"/>
        <v xml:space="preserve"> ()</v>
      </c>
      <c r="K495" s="32"/>
    </row>
    <row r="496" spans="1:11" s="31" customFormat="1" x14ac:dyDescent="0.2">
      <c r="A496" s="31" t="str">
        <f t="shared" si="23"/>
        <v xml:space="preserve"> ()</v>
      </c>
      <c r="D496" s="25"/>
      <c r="F496" s="31" t="str">
        <f t="shared" si="24"/>
        <v xml:space="preserve"> ()</v>
      </c>
      <c r="G496" s="31" t="str">
        <f t="shared" si="25"/>
        <v xml:space="preserve"> ()</v>
      </c>
      <c r="K496" s="32"/>
    </row>
    <row r="497" spans="1:11" s="31" customFormat="1" x14ac:dyDescent="0.2">
      <c r="A497" s="31" t="str">
        <f t="shared" si="23"/>
        <v xml:space="preserve"> ()</v>
      </c>
      <c r="D497" s="25"/>
      <c r="F497" s="31" t="str">
        <f t="shared" si="24"/>
        <v xml:space="preserve"> ()</v>
      </c>
      <c r="G497" s="31" t="str">
        <f t="shared" si="25"/>
        <v xml:space="preserve"> ()</v>
      </c>
      <c r="K497" s="32"/>
    </row>
    <row r="498" spans="1:11" s="31" customFormat="1" x14ac:dyDescent="0.2">
      <c r="A498" s="31" t="str">
        <f t="shared" si="23"/>
        <v xml:space="preserve"> ()</v>
      </c>
      <c r="D498" s="25"/>
      <c r="F498" s="31" t="str">
        <f t="shared" si="24"/>
        <v xml:space="preserve"> ()</v>
      </c>
      <c r="G498" s="31" t="str">
        <f t="shared" si="25"/>
        <v xml:space="preserve"> ()</v>
      </c>
      <c r="K498" s="32"/>
    </row>
    <row r="499" spans="1:11" s="31" customFormat="1" x14ac:dyDescent="0.2">
      <c r="A499" s="31" t="str">
        <f t="shared" si="23"/>
        <v xml:space="preserve"> ()</v>
      </c>
      <c r="D499" s="25"/>
      <c r="F499" s="31" t="str">
        <f t="shared" si="24"/>
        <v xml:space="preserve"> ()</v>
      </c>
      <c r="G499" s="31" t="str">
        <f t="shared" si="25"/>
        <v xml:space="preserve"> ()</v>
      </c>
      <c r="K499" s="32"/>
    </row>
    <row r="500" spans="1:11" s="31" customFormat="1" x14ac:dyDescent="0.2">
      <c r="A500" s="31" t="str">
        <f t="shared" si="23"/>
        <v xml:space="preserve"> ()</v>
      </c>
      <c r="D500" s="25"/>
      <c r="F500" s="31" t="str">
        <f t="shared" si="24"/>
        <v xml:space="preserve"> ()</v>
      </c>
      <c r="G500" s="31" t="str">
        <f t="shared" si="25"/>
        <v xml:space="preserve"> ()</v>
      </c>
      <c r="K500" s="32"/>
    </row>
    <row r="501" spans="1:11" s="31" customFormat="1" x14ac:dyDescent="0.2">
      <c r="A501" s="31" t="str">
        <f t="shared" si="23"/>
        <v xml:space="preserve"> ()</v>
      </c>
      <c r="D501" s="25"/>
      <c r="F501" s="31" t="str">
        <f t="shared" si="24"/>
        <v xml:space="preserve"> ()</v>
      </c>
      <c r="G501" s="31" t="str">
        <f t="shared" si="25"/>
        <v xml:space="preserve"> ()</v>
      </c>
      <c r="K501" s="32"/>
    </row>
    <row r="502" spans="1:11" s="31" customFormat="1" x14ac:dyDescent="0.2">
      <c r="A502" s="31" t="str">
        <f t="shared" si="23"/>
        <v xml:space="preserve"> ()</v>
      </c>
      <c r="D502" s="25"/>
      <c r="F502" s="31" t="str">
        <f t="shared" si="24"/>
        <v xml:space="preserve"> ()</v>
      </c>
      <c r="G502" s="31" t="str">
        <f t="shared" si="25"/>
        <v xml:space="preserve"> ()</v>
      </c>
      <c r="K502" s="32"/>
    </row>
    <row r="503" spans="1:11" s="31" customFormat="1" x14ac:dyDescent="0.2">
      <c r="A503" s="31" t="str">
        <f t="shared" si="23"/>
        <v xml:space="preserve"> ()</v>
      </c>
      <c r="D503" s="25"/>
      <c r="F503" s="31" t="str">
        <f t="shared" si="24"/>
        <v xml:space="preserve"> ()</v>
      </c>
      <c r="G503" s="31" t="str">
        <f t="shared" si="25"/>
        <v xml:space="preserve"> ()</v>
      </c>
      <c r="K503" s="32"/>
    </row>
    <row r="504" spans="1:11" s="31" customFormat="1" x14ac:dyDescent="0.2">
      <c r="A504" s="31" t="str">
        <f t="shared" si="23"/>
        <v xml:space="preserve"> ()</v>
      </c>
      <c r="D504" s="25"/>
      <c r="F504" s="31" t="str">
        <f t="shared" si="24"/>
        <v xml:space="preserve"> ()</v>
      </c>
      <c r="G504" s="31" t="str">
        <f t="shared" si="25"/>
        <v xml:space="preserve"> ()</v>
      </c>
      <c r="K504" s="32"/>
    </row>
    <row r="505" spans="1:11" s="31" customFormat="1" x14ac:dyDescent="0.2">
      <c r="A505" s="31" t="str">
        <f t="shared" si="23"/>
        <v xml:space="preserve"> ()</v>
      </c>
      <c r="D505" s="25"/>
      <c r="F505" s="31" t="str">
        <f t="shared" si="24"/>
        <v xml:space="preserve"> ()</v>
      </c>
      <c r="G505" s="31" t="str">
        <f t="shared" si="25"/>
        <v xml:space="preserve"> ()</v>
      </c>
      <c r="K505" s="32"/>
    </row>
    <row r="506" spans="1:11" s="31" customFormat="1" x14ac:dyDescent="0.2">
      <c r="A506" s="31" t="str">
        <f t="shared" si="23"/>
        <v xml:space="preserve"> ()</v>
      </c>
      <c r="D506" s="25"/>
      <c r="F506" s="31" t="str">
        <f t="shared" si="24"/>
        <v xml:space="preserve"> ()</v>
      </c>
      <c r="G506" s="31" t="str">
        <f t="shared" si="25"/>
        <v xml:space="preserve"> ()</v>
      </c>
      <c r="K506" s="32"/>
    </row>
    <row r="507" spans="1:11" s="31" customFormat="1" x14ac:dyDescent="0.2">
      <c r="A507" s="31" t="str">
        <f t="shared" si="23"/>
        <v xml:space="preserve"> ()</v>
      </c>
      <c r="D507" s="25"/>
      <c r="F507" s="31" t="str">
        <f t="shared" si="24"/>
        <v xml:space="preserve"> ()</v>
      </c>
      <c r="G507" s="31" t="str">
        <f t="shared" si="25"/>
        <v xml:space="preserve"> ()</v>
      </c>
      <c r="K507" s="32"/>
    </row>
    <row r="508" spans="1:11" s="31" customFormat="1" x14ac:dyDescent="0.2">
      <c r="A508" s="31" t="str">
        <f t="shared" si="23"/>
        <v xml:space="preserve"> ()</v>
      </c>
      <c r="D508" s="25"/>
      <c r="F508" s="31" t="str">
        <f t="shared" si="24"/>
        <v xml:space="preserve"> ()</v>
      </c>
      <c r="G508" s="31" t="str">
        <f t="shared" si="25"/>
        <v xml:space="preserve"> ()</v>
      </c>
      <c r="K508" s="32"/>
    </row>
    <row r="509" spans="1:11" s="31" customFormat="1" x14ac:dyDescent="0.2">
      <c r="A509" s="31" t="str">
        <f t="shared" si="23"/>
        <v xml:space="preserve"> ()</v>
      </c>
      <c r="D509" s="25"/>
      <c r="F509" s="31" t="str">
        <f t="shared" si="24"/>
        <v xml:space="preserve"> ()</v>
      </c>
      <c r="G509" s="31" t="str">
        <f t="shared" si="25"/>
        <v xml:space="preserve"> ()</v>
      </c>
      <c r="K509" s="32"/>
    </row>
    <row r="510" spans="1:11" s="31" customFormat="1" x14ac:dyDescent="0.2">
      <c r="A510" s="31" t="str">
        <f t="shared" si="23"/>
        <v xml:space="preserve"> ()</v>
      </c>
      <c r="D510" s="25"/>
      <c r="F510" s="31" t="str">
        <f t="shared" si="24"/>
        <v xml:space="preserve"> ()</v>
      </c>
      <c r="G510" s="31" t="str">
        <f t="shared" si="25"/>
        <v xml:space="preserve"> ()</v>
      </c>
      <c r="K510" s="32"/>
    </row>
    <row r="511" spans="1:11" s="31" customFormat="1" x14ac:dyDescent="0.2">
      <c r="A511" s="31" t="str">
        <f t="shared" si="23"/>
        <v xml:space="preserve"> ()</v>
      </c>
      <c r="D511" s="25"/>
      <c r="F511" s="31" t="str">
        <f t="shared" si="24"/>
        <v xml:space="preserve"> ()</v>
      </c>
      <c r="G511" s="31" t="str">
        <f t="shared" si="25"/>
        <v xml:space="preserve"> ()</v>
      </c>
      <c r="K511" s="32"/>
    </row>
    <row r="512" spans="1:11" s="31" customFormat="1" x14ac:dyDescent="0.2">
      <c r="A512" s="31" t="str">
        <f t="shared" si="23"/>
        <v xml:space="preserve"> ()</v>
      </c>
      <c r="D512" s="25"/>
      <c r="F512" s="31" t="str">
        <f t="shared" si="24"/>
        <v xml:space="preserve"> ()</v>
      </c>
      <c r="G512" s="31" t="str">
        <f t="shared" si="25"/>
        <v xml:space="preserve"> ()</v>
      </c>
      <c r="K512" s="32"/>
    </row>
    <row r="513" spans="1:11" s="31" customFormat="1" x14ac:dyDescent="0.2">
      <c r="A513" s="31" t="str">
        <f t="shared" si="23"/>
        <v xml:space="preserve"> ()</v>
      </c>
      <c r="D513" s="25"/>
      <c r="F513" s="31" t="str">
        <f t="shared" si="24"/>
        <v xml:space="preserve"> ()</v>
      </c>
      <c r="G513" s="31" t="str">
        <f t="shared" si="25"/>
        <v xml:space="preserve"> ()</v>
      </c>
      <c r="K513" s="32"/>
    </row>
    <row r="514" spans="1:11" s="31" customFormat="1" x14ac:dyDescent="0.2">
      <c r="A514" s="31" t="str">
        <f t="shared" si="23"/>
        <v xml:space="preserve"> ()</v>
      </c>
      <c r="D514" s="25"/>
      <c r="F514" s="31" t="str">
        <f t="shared" si="24"/>
        <v xml:space="preserve"> ()</v>
      </c>
      <c r="G514" s="31" t="str">
        <f t="shared" si="25"/>
        <v xml:space="preserve"> ()</v>
      </c>
      <c r="K514" s="32"/>
    </row>
    <row r="515" spans="1:11" s="31" customFormat="1" x14ac:dyDescent="0.2">
      <c r="A515" s="31" t="str">
        <f t="shared" si="23"/>
        <v xml:space="preserve"> ()</v>
      </c>
      <c r="D515" s="25"/>
      <c r="F515" s="31" t="str">
        <f t="shared" si="24"/>
        <v xml:space="preserve"> ()</v>
      </c>
      <c r="G515" s="31" t="str">
        <f t="shared" si="25"/>
        <v xml:space="preserve"> ()</v>
      </c>
      <c r="K515" s="32"/>
    </row>
    <row r="516" spans="1:11" s="31" customFormat="1" x14ac:dyDescent="0.2">
      <c r="A516" s="31" t="str">
        <f t="shared" si="23"/>
        <v xml:space="preserve"> ()</v>
      </c>
      <c r="D516" s="25"/>
      <c r="F516" s="31" t="str">
        <f t="shared" si="24"/>
        <v xml:space="preserve"> ()</v>
      </c>
      <c r="G516" s="31" t="str">
        <f t="shared" si="25"/>
        <v xml:space="preserve"> ()</v>
      </c>
      <c r="K516" s="32"/>
    </row>
    <row r="517" spans="1:11" s="31" customFormat="1" x14ac:dyDescent="0.2">
      <c r="A517" s="31" t="str">
        <f t="shared" si="23"/>
        <v xml:space="preserve"> ()</v>
      </c>
      <c r="D517" s="25"/>
      <c r="F517" s="31" t="str">
        <f t="shared" si="24"/>
        <v xml:space="preserve"> ()</v>
      </c>
      <c r="G517" s="31" t="str">
        <f t="shared" si="25"/>
        <v xml:space="preserve"> ()</v>
      </c>
      <c r="K517" s="32"/>
    </row>
    <row r="518" spans="1:11" s="31" customFormat="1" x14ac:dyDescent="0.2">
      <c r="A518" s="31" t="str">
        <f t="shared" si="23"/>
        <v xml:space="preserve"> ()</v>
      </c>
      <c r="D518" s="25"/>
      <c r="F518" s="31" t="str">
        <f t="shared" si="24"/>
        <v xml:space="preserve"> ()</v>
      </c>
      <c r="G518" s="31" t="str">
        <f t="shared" si="25"/>
        <v xml:space="preserve"> ()</v>
      </c>
      <c r="K518" s="32"/>
    </row>
    <row r="519" spans="1:11" s="31" customFormat="1" x14ac:dyDescent="0.2">
      <c r="A519" s="31" t="str">
        <f t="shared" si="23"/>
        <v xml:space="preserve"> ()</v>
      </c>
      <c r="D519" s="25"/>
      <c r="F519" s="31" t="str">
        <f t="shared" si="24"/>
        <v xml:space="preserve"> ()</v>
      </c>
      <c r="G519" s="31" t="str">
        <f t="shared" si="25"/>
        <v xml:space="preserve"> ()</v>
      </c>
      <c r="K519" s="32"/>
    </row>
    <row r="520" spans="1:11" s="31" customFormat="1" x14ac:dyDescent="0.2">
      <c r="A520" s="31" t="str">
        <f t="shared" si="23"/>
        <v xml:space="preserve"> ()</v>
      </c>
      <c r="D520" s="25"/>
      <c r="F520" s="31" t="str">
        <f t="shared" si="24"/>
        <v xml:space="preserve"> ()</v>
      </c>
      <c r="G520" s="31" t="str">
        <f t="shared" si="25"/>
        <v xml:space="preserve"> ()</v>
      </c>
      <c r="K520" s="32"/>
    </row>
    <row r="521" spans="1:11" s="31" customFormat="1" x14ac:dyDescent="0.2">
      <c r="A521" s="31" t="str">
        <f t="shared" si="23"/>
        <v xml:space="preserve"> ()</v>
      </c>
      <c r="D521" s="25"/>
      <c r="F521" s="31" t="str">
        <f t="shared" si="24"/>
        <v xml:space="preserve"> ()</v>
      </c>
      <c r="G521" s="31" t="str">
        <f t="shared" si="25"/>
        <v xml:space="preserve"> ()</v>
      </c>
      <c r="K521" s="32"/>
    </row>
    <row r="522" spans="1:11" s="31" customFormat="1" x14ac:dyDescent="0.2">
      <c r="A522" s="31" t="str">
        <f t="shared" ref="A522:A585" si="26">CONCATENATE(B522," ","(",D522,")")</f>
        <v xml:space="preserve"> ()</v>
      </c>
      <c r="D522" s="25"/>
      <c r="F522" s="31" t="str">
        <f t="shared" si="24"/>
        <v xml:space="preserve"> ()</v>
      </c>
      <c r="G522" s="31" t="str">
        <f t="shared" si="25"/>
        <v xml:space="preserve"> ()</v>
      </c>
      <c r="K522" s="32"/>
    </row>
    <row r="523" spans="1:11" s="31" customFormat="1" x14ac:dyDescent="0.2">
      <c r="A523" s="31" t="str">
        <f t="shared" si="26"/>
        <v xml:space="preserve"> ()</v>
      </c>
      <c r="D523" s="25"/>
      <c r="F523" s="31" t="str">
        <f t="shared" ref="F523:F586" si="27">CONCATENATE(D523," ","(",B523,")")</f>
        <v xml:space="preserve"> ()</v>
      </c>
      <c r="G523" s="31" t="str">
        <f t="shared" ref="G523:G586" si="28">CONCATENATE(E523," ","(",C523,")")</f>
        <v xml:space="preserve"> ()</v>
      </c>
      <c r="K523" s="32"/>
    </row>
    <row r="524" spans="1:11" s="31" customFormat="1" x14ac:dyDescent="0.2">
      <c r="A524" s="31" t="str">
        <f t="shared" si="26"/>
        <v xml:space="preserve"> ()</v>
      </c>
      <c r="D524" s="25"/>
      <c r="F524" s="31" t="str">
        <f t="shared" si="27"/>
        <v xml:space="preserve"> ()</v>
      </c>
      <c r="G524" s="31" t="str">
        <f t="shared" si="28"/>
        <v xml:space="preserve"> ()</v>
      </c>
      <c r="K524" s="32"/>
    </row>
    <row r="525" spans="1:11" s="31" customFormat="1" x14ac:dyDescent="0.2">
      <c r="A525" s="31" t="str">
        <f t="shared" si="26"/>
        <v xml:space="preserve"> ()</v>
      </c>
      <c r="D525" s="25"/>
      <c r="F525" s="31" t="str">
        <f t="shared" si="27"/>
        <v xml:space="preserve"> ()</v>
      </c>
      <c r="G525" s="31" t="str">
        <f t="shared" si="28"/>
        <v xml:space="preserve"> ()</v>
      </c>
      <c r="K525" s="32"/>
    </row>
    <row r="526" spans="1:11" s="31" customFormat="1" x14ac:dyDescent="0.2">
      <c r="A526" s="31" t="str">
        <f t="shared" si="26"/>
        <v xml:space="preserve"> ()</v>
      </c>
      <c r="D526" s="25"/>
      <c r="F526" s="31" t="str">
        <f t="shared" si="27"/>
        <v xml:space="preserve"> ()</v>
      </c>
      <c r="G526" s="31" t="str">
        <f t="shared" si="28"/>
        <v xml:space="preserve"> ()</v>
      </c>
      <c r="K526" s="32"/>
    </row>
    <row r="527" spans="1:11" s="31" customFormat="1" x14ac:dyDescent="0.2">
      <c r="A527" s="31" t="str">
        <f t="shared" si="26"/>
        <v xml:space="preserve"> ()</v>
      </c>
      <c r="D527" s="25"/>
      <c r="F527" s="31" t="str">
        <f t="shared" si="27"/>
        <v xml:space="preserve"> ()</v>
      </c>
      <c r="G527" s="31" t="str">
        <f t="shared" si="28"/>
        <v xml:space="preserve"> ()</v>
      </c>
      <c r="K527" s="32"/>
    </row>
    <row r="528" spans="1:11" s="31" customFormat="1" x14ac:dyDescent="0.2">
      <c r="A528" s="31" t="str">
        <f t="shared" si="26"/>
        <v xml:space="preserve"> ()</v>
      </c>
      <c r="D528" s="25"/>
      <c r="F528" s="31" t="str">
        <f t="shared" si="27"/>
        <v xml:space="preserve"> ()</v>
      </c>
      <c r="G528" s="31" t="str">
        <f t="shared" si="28"/>
        <v xml:space="preserve"> ()</v>
      </c>
      <c r="K528" s="32"/>
    </row>
    <row r="529" spans="1:11" s="31" customFormat="1" x14ac:dyDescent="0.2">
      <c r="A529" s="31" t="str">
        <f t="shared" si="26"/>
        <v xml:space="preserve"> ()</v>
      </c>
      <c r="D529" s="25"/>
      <c r="F529" s="31" t="str">
        <f t="shared" si="27"/>
        <v xml:space="preserve"> ()</v>
      </c>
      <c r="G529" s="31" t="str">
        <f t="shared" si="28"/>
        <v xml:space="preserve"> ()</v>
      </c>
      <c r="K529" s="32"/>
    </row>
    <row r="530" spans="1:11" s="31" customFormat="1" x14ac:dyDescent="0.2">
      <c r="A530" s="31" t="str">
        <f t="shared" si="26"/>
        <v xml:space="preserve"> ()</v>
      </c>
      <c r="D530" s="25"/>
      <c r="F530" s="31" t="str">
        <f t="shared" si="27"/>
        <v xml:space="preserve"> ()</v>
      </c>
      <c r="G530" s="31" t="str">
        <f t="shared" si="28"/>
        <v xml:space="preserve"> ()</v>
      </c>
      <c r="K530" s="32"/>
    </row>
    <row r="531" spans="1:11" s="31" customFormat="1" x14ac:dyDescent="0.2">
      <c r="A531" s="31" t="str">
        <f t="shared" si="26"/>
        <v xml:space="preserve"> ()</v>
      </c>
      <c r="D531" s="25"/>
      <c r="F531" s="31" t="str">
        <f t="shared" si="27"/>
        <v xml:space="preserve"> ()</v>
      </c>
      <c r="G531" s="31" t="str">
        <f t="shared" si="28"/>
        <v xml:space="preserve"> ()</v>
      </c>
      <c r="K531" s="32"/>
    </row>
    <row r="532" spans="1:11" s="31" customFormat="1" x14ac:dyDescent="0.2">
      <c r="A532" s="31" t="str">
        <f t="shared" si="26"/>
        <v xml:space="preserve"> ()</v>
      </c>
      <c r="D532" s="25"/>
      <c r="F532" s="31" t="str">
        <f t="shared" si="27"/>
        <v xml:space="preserve"> ()</v>
      </c>
      <c r="G532" s="31" t="str">
        <f t="shared" si="28"/>
        <v xml:space="preserve"> ()</v>
      </c>
      <c r="K532" s="32"/>
    </row>
    <row r="533" spans="1:11" s="31" customFormat="1" x14ac:dyDescent="0.2">
      <c r="A533" s="31" t="str">
        <f t="shared" si="26"/>
        <v xml:space="preserve"> ()</v>
      </c>
      <c r="D533" s="25"/>
      <c r="F533" s="31" t="str">
        <f t="shared" si="27"/>
        <v xml:space="preserve"> ()</v>
      </c>
      <c r="G533" s="31" t="str">
        <f t="shared" si="28"/>
        <v xml:space="preserve"> ()</v>
      </c>
      <c r="K533" s="32"/>
    </row>
    <row r="534" spans="1:11" s="31" customFormat="1" x14ac:dyDescent="0.2">
      <c r="A534" s="31" t="str">
        <f t="shared" si="26"/>
        <v xml:space="preserve"> ()</v>
      </c>
      <c r="D534" s="25"/>
      <c r="F534" s="31" t="str">
        <f t="shared" si="27"/>
        <v xml:space="preserve"> ()</v>
      </c>
      <c r="G534" s="31" t="str">
        <f t="shared" si="28"/>
        <v xml:space="preserve"> ()</v>
      </c>
      <c r="K534" s="32"/>
    </row>
    <row r="535" spans="1:11" s="31" customFormat="1" x14ac:dyDescent="0.2">
      <c r="A535" s="31" t="str">
        <f t="shared" si="26"/>
        <v xml:space="preserve"> ()</v>
      </c>
      <c r="D535" s="25"/>
      <c r="F535" s="31" t="str">
        <f t="shared" si="27"/>
        <v xml:space="preserve"> ()</v>
      </c>
      <c r="G535" s="31" t="str">
        <f t="shared" si="28"/>
        <v xml:space="preserve"> ()</v>
      </c>
      <c r="K535" s="32"/>
    </row>
    <row r="536" spans="1:11" s="31" customFormat="1" x14ac:dyDescent="0.2">
      <c r="A536" s="31" t="str">
        <f t="shared" si="26"/>
        <v xml:space="preserve"> ()</v>
      </c>
      <c r="D536" s="25"/>
      <c r="F536" s="31" t="str">
        <f t="shared" si="27"/>
        <v xml:space="preserve"> ()</v>
      </c>
      <c r="G536" s="31" t="str">
        <f t="shared" si="28"/>
        <v xml:space="preserve"> ()</v>
      </c>
      <c r="K536" s="32"/>
    </row>
    <row r="537" spans="1:11" s="31" customFormat="1" x14ac:dyDescent="0.2">
      <c r="A537" s="31" t="str">
        <f t="shared" si="26"/>
        <v xml:space="preserve"> ()</v>
      </c>
      <c r="D537" s="25"/>
      <c r="F537" s="31" t="str">
        <f t="shared" si="27"/>
        <v xml:space="preserve"> ()</v>
      </c>
      <c r="G537" s="31" t="str">
        <f t="shared" si="28"/>
        <v xml:space="preserve"> ()</v>
      </c>
      <c r="K537" s="32"/>
    </row>
    <row r="538" spans="1:11" s="31" customFormat="1" x14ac:dyDescent="0.2">
      <c r="A538" s="31" t="str">
        <f t="shared" si="26"/>
        <v xml:space="preserve"> ()</v>
      </c>
      <c r="D538" s="25"/>
      <c r="F538" s="31" t="str">
        <f t="shared" si="27"/>
        <v xml:space="preserve"> ()</v>
      </c>
      <c r="G538" s="31" t="str">
        <f t="shared" si="28"/>
        <v xml:space="preserve"> ()</v>
      </c>
      <c r="K538" s="32"/>
    </row>
    <row r="539" spans="1:11" s="31" customFormat="1" x14ac:dyDescent="0.2">
      <c r="A539" s="31" t="str">
        <f t="shared" si="26"/>
        <v xml:space="preserve"> ()</v>
      </c>
      <c r="D539" s="25"/>
      <c r="F539" s="31" t="str">
        <f t="shared" si="27"/>
        <v xml:space="preserve"> ()</v>
      </c>
      <c r="G539" s="31" t="str">
        <f t="shared" si="28"/>
        <v xml:space="preserve"> ()</v>
      </c>
      <c r="K539" s="32"/>
    </row>
    <row r="540" spans="1:11" s="31" customFormat="1" x14ac:dyDescent="0.2">
      <c r="A540" s="31" t="str">
        <f t="shared" si="26"/>
        <v xml:space="preserve"> ()</v>
      </c>
      <c r="D540" s="25"/>
      <c r="F540" s="31" t="str">
        <f t="shared" si="27"/>
        <v xml:space="preserve"> ()</v>
      </c>
      <c r="G540" s="31" t="str">
        <f t="shared" si="28"/>
        <v xml:space="preserve"> ()</v>
      </c>
      <c r="K540" s="32"/>
    </row>
    <row r="541" spans="1:11" s="31" customFormat="1" x14ac:dyDescent="0.2">
      <c r="A541" s="31" t="str">
        <f t="shared" si="26"/>
        <v xml:space="preserve"> ()</v>
      </c>
      <c r="D541" s="25"/>
      <c r="F541" s="31" t="str">
        <f t="shared" si="27"/>
        <v xml:space="preserve"> ()</v>
      </c>
      <c r="G541" s="31" t="str">
        <f t="shared" si="28"/>
        <v xml:space="preserve"> ()</v>
      </c>
      <c r="K541" s="32"/>
    </row>
    <row r="542" spans="1:11" s="31" customFormat="1" x14ac:dyDescent="0.2">
      <c r="A542" s="31" t="str">
        <f t="shared" si="26"/>
        <v xml:space="preserve"> ()</v>
      </c>
      <c r="D542" s="25"/>
      <c r="F542" s="31" t="str">
        <f t="shared" si="27"/>
        <v xml:space="preserve"> ()</v>
      </c>
      <c r="G542" s="31" t="str">
        <f t="shared" si="28"/>
        <v xml:space="preserve"> ()</v>
      </c>
      <c r="K542" s="32"/>
    </row>
    <row r="543" spans="1:11" s="31" customFormat="1" x14ac:dyDescent="0.2">
      <c r="A543" s="31" t="str">
        <f t="shared" si="26"/>
        <v xml:space="preserve"> ()</v>
      </c>
      <c r="D543" s="25"/>
      <c r="F543" s="31" t="str">
        <f t="shared" si="27"/>
        <v xml:space="preserve"> ()</v>
      </c>
      <c r="G543" s="31" t="str">
        <f t="shared" si="28"/>
        <v xml:space="preserve"> ()</v>
      </c>
      <c r="K543" s="32"/>
    </row>
    <row r="544" spans="1:11" s="31" customFormat="1" x14ac:dyDescent="0.2">
      <c r="A544" s="31" t="str">
        <f t="shared" si="26"/>
        <v xml:space="preserve"> ()</v>
      </c>
      <c r="D544" s="25"/>
      <c r="F544" s="31" t="str">
        <f t="shared" si="27"/>
        <v xml:space="preserve"> ()</v>
      </c>
      <c r="G544" s="31" t="str">
        <f t="shared" si="28"/>
        <v xml:space="preserve"> ()</v>
      </c>
      <c r="K544" s="32"/>
    </row>
    <row r="545" spans="1:11" s="31" customFormat="1" x14ac:dyDescent="0.2">
      <c r="A545" s="31" t="str">
        <f t="shared" si="26"/>
        <v xml:space="preserve"> ()</v>
      </c>
      <c r="D545" s="25"/>
      <c r="F545" s="31" t="str">
        <f t="shared" si="27"/>
        <v xml:space="preserve"> ()</v>
      </c>
      <c r="G545" s="31" t="str">
        <f t="shared" si="28"/>
        <v xml:space="preserve"> ()</v>
      </c>
      <c r="K545" s="32"/>
    </row>
    <row r="546" spans="1:11" s="31" customFormat="1" x14ac:dyDescent="0.2">
      <c r="A546" s="31" t="str">
        <f t="shared" si="26"/>
        <v xml:space="preserve"> ()</v>
      </c>
      <c r="D546" s="25"/>
      <c r="F546" s="31" t="str">
        <f t="shared" si="27"/>
        <v xml:space="preserve"> ()</v>
      </c>
      <c r="G546" s="31" t="str">
        <f t="shared" si="28"/>
        <v xml:space="preserve"> ()</v>
      </c>
      <c r="K546" s="32"/>
    </row>
    <row r="547" spans="1:11" s="31" customFormat="1" x14ac:dyDescent="0.2">
      <c r="A547" s="31" t="str">
        <f t="shared" si="26"/>
        <v xml:space="preserve"> ()</v>
      </c>
      <c r="D547" s="25"/>
      <c r="F547" s="31" t="str">
        <f t="shared" si="27"/>
        <v xml:space="preserve"> ()</v>
      </c>
      <c r="G547" s="31" t="str">
        <f t="shared" si="28"/>
        <v xml:space="preserve"> ()</v>
      </c>
      <c r="K547" s="32"/>
    </row>
    <row r="548" spans="1:11" s="31" customFormat="1" x14ac:dyDescent="0.2">
      <c r="A548" s="31" t="str">
        <f t="shared" si="26"/>
        <v xml:space="preserve"> ()</v>
      </c>
      <c r="D548" s="25"/>
      <c r="F548" s="31" t="str">
        <f t="shared" si="27"/>
        <v xml:space="preserve"> ()</v>
      </c>
      <c r="G548" s="31" t="str">
        <f t="shared" si="28"/>
        <v xml:space="preserve"> ()</v>
      </c>
      <c r="K548" s="32"/>
    </row>
    <row r="549" spans="1:11" s="31" customFormat="1" x14ac:dyDescent="0.2">
      <c r="A549" s="31" t="str">
        <f t="shared" si="26"/>
        <v xml:space="preserve"> ()</v>
      </c>
      <c r="D549" s="25"/>
      <c r="F549" s="31" t="str">
        <f t="shared" si="27"/>
        <v xml:space="preserve"> ()</v>
      </c>
      <c r="G549" s="31" t="str">
        <f t="shared" si="28"/>
        <v xml:space="preserve"> ()</v>
      </c>
      <c r="K549" s="32"/>
    </row>
    <row r="550" spans="1:11" s="31" customFormat="1" x14ac:dyDescent="0.2">
      <c r="A550" s="31" t="str">
        <f t="shared" si="26"/>
        <v xml:space="preserve"> ()</v>
      </c>
      <c r="D550" s="25"/>
      <c r="F550" s="31" t="str">
        <f t="shared" si="27"/>
        <v xml:space="preserve"> ()</v>
      </c>
      <c r="G550" s="31" t="str">
        <f t="shared" si="28"/>
        <v xml:space="preserve"> ()</v>
      </c>
      <c r="K550" s="32"/>
    </row>
    <row r="551" spans="1:11" s="31" customFormat="1" x14ac:dyDescent="0.2">
      <c r="A551" s="31" t="str">
        <f t="shared" si="26"/>
        <v xml:space="preserve"> ()</v>
      </c>
      <c r="D551" s="25"/>
      <c r="F551" s="31" t="str">
        <f t="shared" si="27"/>
        <v xml:space="preserve"> ()</v>
      </c>
      <c r="G551" s="31" t="str">
        <f t="shared" si="28"/>
        <v xml:space="preserve"> ()</v>
      </c>
      <c r="K551" s="32"/>
    </row>
    <row r="552" spans="1:11" s="31" customFormat="1" x14ac:dyDescent="0.2">
      <c r="A552" s="31" t="str">
        <f t="shared" si="26"/>
        <v xml:space="preserve"> ()</v>
      </c>
      <c r="D552" s="25"/>
      <c r="F552" s="31" t="str">
        <f t="shared" si="27"/>
        <v xml:space="preserve"> ()</v>
      </c>
      <c r="G552" s="31" t="str">
        <f t="shared" si="28"/>
        <v xml:space="preserve"> ()</v>
      </c>
      <c r="K552" s="32"/>
    </row>
    <row r="553" spans="1:11" s="31" customFormat="1" x14ac:dyDescent="0.2">
      <c r="A553" s="31" t="str">
        <f t="shared" si="26"/>
        <v xml:space="preserve"> ()</v>
      </c>
      <c r="D553" s="25"/>
      <c r="F553" s="31" t="str">
        <f t="shared" si="27"/>
        <v xml:space="preserve"> ()</v>
      </c>
      <c r="G553" s="31" t="str">
        <f t="shared" si="28"/>
        <v xml:space="preserve"> ()</v>
      </c>
      <c r="K553" s="32"/>
    </row>
    <row r="554" spans="1:11" s="31" customFormat="1" x14ac:dyDescent="0.2">
      <c r="A554" s="31" t="str">
        <f t="shared" si="26"/>
        <v xml:space="preserve"> ()</v>
      </c>
      <c r="D554" s="25"/>
      <c r="F554" s="31" t="str">
        <f t="shared" si="27"/>
        <v xml:space="preserve"> ()</v>
      </c>
      <c r="G554" s="31" t="str">
        <f t="shared" si="28"/>
        <v xml:space="preserve"> ()</v>
      </c>
      <c r="K554" s="32"/>
    </row>
    <row r="555" spans="1:11" s="31" customFormat="1" x14ac:dyDescent="0.2">
      <c r="A555" s="31" t="str">
        <f t="shared" si="26"/>
        <v xml:space="preserve"> ()</v>
      </c>
      <c r="D555" s="25"/>
      <c r="F555" s="31" t="str">
        <f t="shared" si="27"/>
        <v xml:space="preserve"> ()</v>
      </c>
      <c r="G555" s="31" t="str">
        <f t="shared" si="28"/>
        <v xml:space="preserve"> ()</v>
      </c>
      <c r="K555" s="32"/>
    </row>
    <row r="556" spans="1:11" s="31" customFormat="1" x14ac:dyDescent="0.2">
      <c r="A556" s="31" t="str">
        <f t="shared" si="26"/>
        <v xml:space="preserve"> ()</v>
      </c>
      <c r="D556" s="25"/>
      <c r="F556" s="31" t="str">
        <f t="shared" si="27"/>
        <v xml:space="preserve"> ()</v>
      </c>
      <c r="G556" s="31" t="str">
        <f t="shared" si="28"/>
        <v xml:space="preserve"> ()</v>
      </c>
      <c r="K556" s="32"/>
    </row>
    <row r="557" spans="1:11" s="31" customFormat="1" x14ac:dyDescent="0.2">
      <c r="A557" s="31" t="str">
        <f t="shared" si="26"/>
        <v xml:space="preserve"> ()</v>
      </c>
      <c r="D557" s="25"/>
      <c r="F557" s="31" t="str">
        <f t="shared" si="27"/>
        <v xml:space="preserve"> ()</v>
      </c>
      <c r="G557" s="31" t="str">
        <f t="shared" si="28"/>
        <v xml:space="preserve"> ()</v>
      </c>
      <c r="K557" s="32"/>
    </row>
    <row r="558" spans="1:11" s="31" customFormat="1" x14ac:dyDescent="0.2">
      <c r="A558" s="31" t="str">
        <f t="shared" si="26"/>
        <v xml:space="preserve"> ()</v>
      </c>
      <c r="D558" s="25"/>
      <c r="F558" s="31" t="str">
        <f t="shared" si="27"/>
        <v xml:space="preserve"> ()</v>
      </c>
      <c r="G558" s="31" t="str">
        <f t="shared" si="28"/>
        <v xml:space="preserve"> ()</v>
      </c>
      <c r="K558" s="32"/>
    </row>
    <row r="559" spans="1:11" s="31" customFormat="1" x14ac:dyDescent="0.2">
      <c r="A559" s="31" t="str">
        <f t="shared" si="26"/>
        <v xml:space="preserve"> ()</v>
      </c>
      <c r="D559" s="25"/>
      <c r="F559" s="31" t="str">
        <f t="shared" si="27"/>
        <v xml:space="preserve"> ()</v>
      </c>
      <c r="G559" s="31" t="str">
        <f t="shared" si="28"/>
        <v xml:space="preserve"> ()</v>
      </c>
      <c r="K559" s="32"/>
    </row>
    <row r="560" spans="1:11" s="31" customFormat="1" x14ac:dyDescent="0.2">
      <c r="A560" s="31" t="str">
        <f t="shared" si="26"/>
        <v xml:space="preserve"> ()</v>
      </c>
      <c r="D560" s="25"/>
      <c r="F560" s="31" t="str">
        <f t="shared" si="27"/>
        <v xml:space="preserve"> ()</v>
      </c>
      <c r="G560" s="31" t="str">
        <f t="shared" si="28"/>
        <v xml:space="preserve"> ()</v>
      </c>
      <c r="K560" s="32"/>
    </row>
    <row r="561" spans="1:11" s="31" customFormat="1" x14ac:dyDescent="0.2">
      <c r="A561" s="31" t="str">
        <f t="shared" si="26"/>
        <v xml:space="preserve"> ()</v>
      </c>
      <c r="D561" s="25"/>
      <c r="F561" s="31" t="str">
        <f t="shared" si="27"/>
        <v xml:space="preserve"> ()</v>
      </c>
      <c r="G561" s="31" t="str">
        <f t="shared" si="28"/>
        <v xml:space="preserve"> ()</v>
      </c>
      <c r="K561" s="32"/>
    </row>
    <row r="562" spans="1:11" s="31" customFormat="1" x14ac:dyDescent="0.2">
      <c r="A562" s="31" t="str">
        <f t="shared" si="26"/>
        <v xml:space="preserve"> ()</v>
      </c>
      <c r="D562" s="25"/>
      <c r="F562" s="31" t="str">
        <f t="shared" si="27"/>
        <v xml:space="preserve"> ()</v>
      </c>
      <c r="G562" s="31" t="str">
        <f t="shared" si="28"/>
        <v xml:space="preserve"> ()</v>
      </c>
      <c r="K562" s="32"/>
    </row>
    <row r="563" spans="1:11" s="31" customFormat="1" x14ac:dyDescent="0.2">
      <c r="A563" s="31" t="str">
        <f t="shared" si="26"/>
        <v xml:space="preserve"> ()</v>
      </c>
      <c r="D563" s="25"/>
      <c r="F563" s="31" t="str">
        <f t="shared" si="27"/>
        <v xml:space="preserve"> ()</v>
      </c>
      <c r="G563" s="31" t="str">
        <f t="shared" si="28"/>
        <v xml:space="preserve"> ()</v>
      </c>
      <c r="K563" s="32"/>
    </row>
    <row r="564" spans="1:11" s="31" customFormat="1" x14ac:dyDescent="0.2">
      <c r="A564" s="31" t="str">
        <f t="shared" si="26"/>
        <v xml:space="preserve"> ()</v>
      </c>
      <c r="D564" s="25"/>
      <c r="F564" s="31" t="str">
        <f t="shared" si="27"/>
        <v xml:space="preserve"> ()</v>
      </c>
      <c r="G564" s="31" t="str">
        <f t="shared" si="28"/>
        <v xml:space="preserve"> ()</v>
      </c>
      <c r="K564" s="32"/>
    </row>
    <row r="565" spans="1:11" s="31" customFormat="1" x14ac:dyDescent="0.2">
      <c r="A565" s="31" t="str">
        <f t="shared" si="26"/>
        <v xml:space="preserve"> ()</v>
      </c>
      <c r="D565" s="25"/>
      <c r="F565" s="31" t="str">
        <f t="shared" si="27"/>
        <v xml:space="preserve"> ()</v>
      </c>
      <c r="G565" s="31" t="str">
        <f t="shared" si="28"/>
        <v xml:space="preserve"> ()</v>
      </c>
      <c r="K565" s="32"/>
    </row>
    <row r="566" spans="1:11" s="31" customFormat="1" x14ac:dyDescent="0.2">
      <c r="A566" s="31" t="str">
        <f t="shared" si="26"/>
        <v xml:space="preserve"> ()</v>
      </c>
      <c r="D566" s="25"/>
      <c r="F566" s="31" t="str">
        <f t="shared" si="27"/>
        <v xml:space="preserve"> ()</v>
      </c>
      <c r="G566" s="31" t="str">
        <f t="shared" si="28"/>
        <v xml:space="preserve"> ()</v>
      </c>
      <c r="K566" s="32"/>
    </row>
    <row r="567" spans="1:11" s="31" customFormat="1" x14ac:dyDescent="0.2">
      <c r="A567" s="31" t="str">
        <f t="shared" si="26"/>
        <v xml:space="preserve"> ()</v>
      </c>
      <c r="D567" s="25"/>
      <c r="F567" s="31" t="str">
        <f t="shared" si="27"/>
        <v xml:space="preserve"> ()</v>
      </c>
      <c r="G567" s="31" t="str">
        <f t="shared" si="28"/>
        <v xml:space="preserve"> ()</v>
      </c>
      <c r="K567" s="32"/>
    </row>
    <row r="568" spans="1:11" s="31" customFormat="1" x14ac:dyDescent="0.2">
      <c r="A568" s="31" t="str">
        <f t="shared" si="26"/>
        <v xml:space="preserve"> ()</v>
      </c>
      <c r="D568" s="25"/>
      <c r="F568" s="31" t="str">
        <f t="shared" si="27"/>
        <v xml:space="preserve"> ()</v>
      </c>
      <c r="G568" s="31" t="str">
        <f t="shared" si="28"/>
        <v xml:space="preserve"> ()</v>
      </c>
      <c r="K568" s="32"/>
    </row>
    <row r="569" spans="1:11" s="31" customFormat="1" x14ac:dyDescent="0.2">
      <c r="A569" s="31" t="str">
        <f t="shared" si="26"/>
        <v xml:space="preserve"> ()</v>
      </c>
      <c r="D569" s="25"/>
      <c r="F569" s="31" t="str">
        <f t="shared" si="27"/>
        <v xml:space="preserve"> ()</v>
      </c>
      <c r="G569" s="31" t="str">
        <f t="shared" si="28"/>
        <v xml:space="preserve"> ()</v>
      </c>
      <c r="K569" s="32"/>
    </row>
    <row r="570" spans="1:11" s="31" customFormat="1" x14ac:dyDescent="0.2">
      <c r="A570" s="31" t="str">
        <f t="shared" si="26"/>
        <v xml:space="preserve"> ()</v>
      </c>
      <c r="D570" s="25"/>
      <c r="F570" s="31" t="str">
        <f t="shared" si="27"/>
        <v xml:space="preserve"> ()</v>
      </c>
      <c r="G570" s="31" t="str">
        <f t="shared" si="28"/>
        <v xml:space="preserve"> ()</v>
      </c>
      <c r="K570" s="32"/>
    </row>
    <row r="571" spans="1:11" s="31" customFormat="1" x14ac:dyDescent="0.2">
      <c r="A571" s="31" t="str">
        <f t="shared" si="26"/>
        <v xml:space="preserve"> ()</v>
      </c>
      <c r="D571" s="25"/>
      <c r="F571" s="31" t="str">
        <f t="shared" si="27"/>
        <v xml:space="preserve"> ()</v>
      </c>
      <c r="G571" s="31" t="str">
        <f t="shared" si="28"/>
        <v xml:space="preserve"> ()</v>
      </c>
      <c r="K571" s="32"/>
    </row>
    <row r="572" spans="1:11" s="31" customFormat="1" x14ac:dyDescent="0.2">
      <c r="A572" s="31" t="str">
        <f t="shared" si="26"/>
        <v xml:space="preserve"> ()</v>
      </c>
      <c r="D572" s="25"/>
      <c r="F572" s="31" t="str">
        <f t="shared" si="27"/>
        <v xml:space="preserve"> ()</v>
      </c>
      <c r="G572" s="31" t="str">
        <f t="shared" si="28"/>
        <v xml:space="preserve"> ()</v>
      </c>
      <c r="K572" s="32"/>
    </row>
    <row r="573" spans="1:11" s="31" customFormat="1" x14ac:dyDescent="0.2">
      <c r="A573" s="31" t="str">
        <f t="shared" si="26"/>
        <v xml:space="preserve"> ()</v>
      </c>
      <c r="D573" s="25"/>
      <c r="F573" s="31" t="str">
        <f t="shared" si="27"/>
        <v xml:space="preserve"> ()</v>
      </c>
      <c r="G573" s="31" t="str">
        <f t="shared" si="28"/>
        <v xml:space="preserve"> ()</v>
      </c>
      <c r="K573" s="32"/>
    </row>
    <row r="574" spans="1:11" s="31" customFormat="1" x14ac:dyDescent="0.2">
      <c r="A574" s="31" t="str">
        <f t="shared" si="26"/>
        <v xml:space="preserve"> ()</v>
      </c>
      <c r="D574" s="25"/>
      <c r="F574" s="31" t="str">
        <f t="shared" si="27"/>
        <v xml:space="preserve"> ()</v>
      </c>
      <c r="G574" s="31" t="str">
        <f t="shared" si="28"/>
        <v xml:space="preserve"> ()</v>
      </c>
      <c r="K574" s="32"/>
    </row>
    <row r="575" spans="1:11" s="31" customFormat="1" x14ac:dyDescent="0.2">
      <c r="A575" s="31" t="str">
        <f t="shared" si="26"/>
        <v xml:space="preserve"> ()</v>
      </c>
      <c r="D575" s="25"/>
      <c r="F575" s="31" t="str">
        <f t="shared" si="27"/>
        <v xml:space="preserve"> ()</v>
      </c>
      <c r="G575" s="31" t="str">
        <f t="shared" si="28"/>
        <v xml:space="preserve"> ()</v>
      </c>
      <c r="K575" s="32"/>
    </row>
    <row r="576" spans="1:11" s="31" customFormat="1" x14ac:dyDescent="0.2">
      <c r="A576" s="31" t="str">
        <f t="shared" si="26"/>
        <v xml:space="preserve"> ()</v>
      </c>
      <c r="D576" s="25"/>
      <c r="F576" s="31" t="str">
        <f t="shared" si="27"/>
        <v xml:space="preserve"> ()</v>
      </c>
      <c r="G576" s="31" t="str">
        <f t="shared" si="28"/>
        <v xml:space="preserve"> ()</v>
      </c>
      <c r="K576" s="32"/>
    </row>
    <row r="577" spans="1:11" s="31" customFormat="1" x14ac:dyDescent="0.2">
      <c r="A577" s="31" t="str">
        <f t="shared" si="26"/>
        <v xml:space="preserve"> ()</v>
      </c>
      <c r="D577" s="25"/>
      <c r="F577" s="31" t="str">
        <f t="shared" si="27"/>
        <v xml:space="preserve"> ()</v>
      </c>
      <c r="G577" s="31" t="str">
        <f t="shared" si="28"/>
        <v xml:space="preserve"> ()</v>
      </c>
      <c r="K577" s="32"/>
    </row>
    <row r="578" spans="1:11" s="31" customFormat="1" x14ac:dyDescent="0.2">
      <c r="A578" s="31" t="str">
        <f t="shared" si="26"/>
        <v xml:space="preserve"> ()</v>
      </c>
      <c r="D578" s="25"/>
      <c r="F578" s="31" t="str">
        <f t="shared" si="27"/>
        <v xml:space="preserve"> ()</v>
      </c>
      <c r="G578" s="31" t="str">
        <f t="shared" si="28"/>
        <v xml:space="preserve"> ()</v>
      </c>
      <c r="K578" s="32"/>
    </row>
    <row r="579" spans="1:11" s="31" customFormat="1" x14ac:dyDescent="0.2">
      <c r="A579" s="31" t="str">
        <f t="shared" si="26"/>
        <v xml:space="preserve"> ()</v>
      </c>
      <c r="D579" s="25"/>
      <c r="F579" s="31" t="str">
        <f t="shared" si="27"/>
        <v xml:space="preserve"> ()</v>
      </c>
      <c r="G579" s="31" t="str">
        <f t="shared" si="28"/>
        <v xml:space="preserve"> ()</v>
      </c>
      <c r="K579" s="32"/>
    </row>
    <row r="580" spans="1:11" s="31" customFormat="1" x14ac:dyDescent="0.2">
      <c r="A580" s="31" t="str">
        <f t="shared" si="26"/>
        <v xml:space="preserve"> ()</v>
      </c>
      <c r="D580" s="25"/>
      <c r="F580" s="31" t="str">
        <f t="shared" si="27"/>
        <v xml:space="preserve"> ()</v>
      </c>
      <c r="G580" s="31" t="str">
        <f t="shared" si="28"/>
        <v xml:space="preserve"> ()</v>
      </c>
      <c r="K580" s="32"/>
    </row>
    <row r="581" spans="1:11" s="31" customFormat="1" x14ac:dyDescent="0.2">
      <c r="A581" s="31" t="str">
        <f t="shared" si="26"/>
        <v xml:space="preserve"> ()</v>
      </c>
      <c r="D581" s="25"/>
      <c r="F581" s="31" t="str">
        <f t="shared" si="27"/>
        <v xml:space="preserve"> ()</v>
      </c>
      <c r="G581" s="31" t="str">
        <f t="shared" si="28"/>
        <v xml:space="preserve"> ()</v>
      </c>
      <c r="K581" s="32"/>
    </row>
    <row r="582" spans="1:11" s="31" customFormat="1" x14ac:dyDescent="0.2">
      <c r="A582" s="31" t="str">
        <f t="shared" si="26"/>
        <v xml:space="preserve"> ()</v>
      </c>
      <c r="D582" s="25"/>
      <c r="F582" s="31" t="str">
        <f t="shared" si="27"/>
        <v xml:space="preserve"> ()</v>
      </c>
      <c r="G582" s="31" t="str">
        <f t="shared" si="28"/>
        <v xml:space="preserve"> ()</v>
      </c>
      <c r="K582" s="32"/>
    </row>
    <row r="583" spans="1:11" s="31" customFormat="1" x14ac:dyDescent="0.2">
      <c r="A583" s="31" t="str">
        <f t="shared" si="26"/>
        <v xml:space="preserve"> ()</v>
      </c>
      <c r="D583" s="25"/>
      <c r="F583" s="31" t="str">
        <f t="shared" si="27"/>
        <v xml:space="preserve"> ()</v>
      </c>
      <c r="G583" s="31" t="str">
        <f t="shared" si="28"/>
        <v xml:space="preserve"> ()</v>
      </c>
      <c r="K583" s="32"/>
    </row>
    <row r="584" spans="1:11" s="31" customFormat="1" x14ac:dyDescent="0.2">
      <c r="A584" s="31" t="str">
        <f t="shared" si="26"/>
        <v xml:space="preserve"> ()</v>
      </c>
      <c r="D584" s="25"/>
      <c r="F584" s="31" t="str">
        <f t="shared" si="27"/>
        <v xml:space="preserve"> ()</v>
      </c>
      <c r="G584" s="31" t="str">
        <f t="shared" si="28"/>
        <v xml:space="preserve"> ()</v>
      </c>
      <c r="K584" s="32"/>
    </row>
    <row r="585" spans="1:11" s="31" customFormat="1" x14ac:dyDescent="0.2">
      <c r="A585" s="31" t="str">
        <f t="shared" si="26"/>
        <v xml:space="preserve"> ()</v>
      </c>
      <c r="D585" s="25"/>
      <c r="F585" s="31" t="str">
        <f t="shared" si="27"/>
        <v xml:space="preserve"> ()</v>
      </c>
      <c r="G585" s="31" t="str">
        <f t="shared" si="28"/>
        <v xml:space="preserve"> ()</v>
      </c>
      <c r="K585" s="32"/>
    </row>
    <row r="586" spans="1:11" s="31" customFormat="1" x14ac:dyDescent="0.2">
      <c r="A586" s="31" t="str">
        <f t="shared" ref="A586:A649" si="29">CONCATENATE(B586," ","(",D586,")")</f>
        <v xml:space="preserve"> ()</v>
      </c>
      <c r="D586" s="25"/>
      <c r="F586" s="31" t="str">
        <f t="shared" si="27"/>
        <v xml:space="preserve"> ()</v>
      </c>
      <c r="G586" s="31" t="str">
        <f t="shared" si="28"/>
        <v xml:space="preserve"> ()</v>
      </c>
      <c r="K586" s="32"/>
    </row>
    <row r="587" spans="1:11" s="31" customFormat="1" x14ac:dyDescent="0.2">
      <c r="A587" s="31" t="str">
        <f t="shared" si="29"/>
        <v xml:space="preserve"> ()</v>
      </c>
      <c r="D587" s="25"/>
      <c r="F587" s="31" t="str">
        <f t="shared" ref="F587:F650" si="30">CONCATENATE(D587," ","(",B587,")")</f>
        <v xml:space="preserve"> ()</v>
      </c>
      <c r="G587" s="31" t="str">
        <f t="shared" ref="G587:G650" si="31">CONCATENATE(E587," ","(",C587,")")</f>
        <v xml:space="preserve"> ()</v>
      </c>
      <c r="K587" s="32"/>
    </row>
    <row r="588" spans="1:11" s="31" customFormat="1" x14ac:dyDescent="0.2">
      <c r="A588" s="31" t="str">
        <f t="shared" si="29"/>
        <v xml:space="preserve"> ()</v>
      </c>
      <c r="D588" s="25"/>
      <c r="F588" s="31" t="str">
        <f t="shared" si="30"/>
        <v xml:space="preserve"> ()</v>
      </c>
      <c r="G588" s="31" t="str">
        <f t="shared" si="31"/>
        <v xml:space="preserve"> ()</v>
      </c>
      <c r="K588" s="32"/>
    </row>
    <row r="589" spans="1:11" s="31" customFormat="1" x14ac:dyDescent="0.2">
      <c r="A589" s="31" t="str">
        <f t="shared" si="29"/>
        <v xml:space="preserve"> ()</v>
      </c>
      <c r="D589" s="25"/>
      <c r="F589" s="31" t="str">
        <f t="shared" si="30"/>
        <v xml:space="preserve"> ()</v>
      </c>
      <c r="G589" s="31" t="str">
        <f t="shared" si="31"/>
        <v xml:space="preserve"> ()</v>
      </c>
      <c r="K589" s="32"/>
    </row>
    <row r="590" spans="1:11" s="31" customFormat="1" x14ac:dyDescent="0.2">
      <c r="A590" s="31" t="str">
        <f t="shared" si="29"/>
        <v xml:space="preserve"> ()</v>
      </c>
      <c r="D590" s="25"/>
      <c r="F590" s="31" t="str">
        <f t="shared" si="30"/>
        <v xml:space="preserve"> ()</v>
      </c>
      <c r="G590" s="31" t="str">
        <f t="shared" si="31"/>
        <v xml:space="preserve"> ()</v>
      </c>
      <c r="K590" s="32"/>
    </row>
    <row r="591" spans="1:11" s="31" customFormat="1" x14ac:dyDescent="0.2">
      <c r="A591" s="31" t="str">
        <f t="shared" si="29"/>
        <v xml:space="preserve"> ()</v>
      </c>
      <c r="D591" s="25"/>
      <c r="F591" s="31" t="str">
        <f t="shared" si="30"/>
        <v xml:space="preserve"> ()</v>
      </c>
      <c r="G591" s="31" t="str">
        <f t="shared" si="31"/>
        <v xml:space="preserve"> ()</v>
      </c>
      <c r="K591" s="32"/>
    </row>
    <row r="592" spans="1:11" s="31" customFormat="1" x14ac:dyDescent="0.2">
      <c r="A592" s="31" t="str">
        <f t="shared" si="29"/>
        <v xml:space="preserve"> ()</v>
      </c>
      <c r="D592" s="25"/>
      <c r="F592" s="31" t="str">
        <f t="shared" si="30"/>
        <v xml:space="preserve"> ()</v>
      </c>
      <c r="G592" s="31" t="str">
        <f t="shared" si="31"/>
        <v xml:space="preserve"> ()</v>
      </c>
      <c r="K592" s="32"/>
    </row>
    <row r="593" spans="1:11" s="31" customFormat="1" x14ac:dyDescent="0.2">
      <c r="A593" s="31" t="str">
        <f t="shared" si="29"/>
        <v xml:space="preserve"> ()</v>
      </c>
      <c r="D593" s="25"/>
      <c r="F593" s="31" t="str">
        <f t="shared" si="30"/>
        <v xml:space="preserve"> ()</v>
      </c>
      <c r="G593" s="31" t="str">
        <f t="shared" si="31"/>
        <v xml:space="preserve"> ()</v>
      </c>
      <c r="K593" s="32"/>
    </row>
    <row r="594" spans="1:11" s="31" customFormat="1" x14ac:dyDescent="0.2">
      <c r="A594" s="31" t="str">
        <f t="shared" si="29"/>
        <v xml:space="preserve"> ()</v>
      </c>
      <c r="D594" s="25"/>
      <c r="F594" s="31" t="str">
        <f t="shared" si="30"/>
        <v xml:space="preserve"> ()</v>
      </c>
      <c r="G594" s="31" t="str">
        <f t="shared" si="31"/>
        <v xml:space="preserve"> ()</v>
      </c>
      <c r="K594" s="32"/>
    </row>
    <row r="595" spans="1:11" s="31" customFormat="1" x14ac:dyDescent="0.2">
      <c r="A595" s="31" t="str">
        <f t="shared" si="29"/>
        <v xml:space="preserve"> ()</v>
      </c>
      <c r="D595" s="25"/>
      <c r="F595" s="31" t="str">
        <f t="shared" si="30"/>
        <v xml:space="preserve"> ()</v>
      </c>
      <c r="G595" s="31" t="str">
        <f t="shared" si="31"/>
        <v xml:space="preserve"> ()</v>
      </c>
      <c r="K595" s="32"/>
    </row>
    <row r="596" spans="1:11" s="31" customFormat="1" x14ac:dyDescent="0.2">
      <c r="A596" s="31" t="str">
        <f t="shared" si="29"/>
        <v xml:space="preserve"> ()</v>
      </c>
      <c r="D596" s="25"/>
      <c r="F596" s="31" t="str">
        <f t="shared" si="30"/>
        <v xml:space="preserve"> ()</v>
      </c>
      <c r="G596" s="31" t="str">
        <f t="shared" si="31"/>
        <v xml:space="preserve"> ()</v>
      </c>
      <c r="K596" s="32"/>
    </row>
    <row r="597" spans="1:11" s="31" customFormat="1" x14ac:dyDescent="0.2">
      <c r="A597" s="31" t="str">
        <f t="shared" si="29"/>
        <v xml:space="preserve"> ()</v>
      </c>
      <c r="D597" s="25"/>
      <c r="F597" s="31" t="str">
        <f t="shared" si="30"/>
        <v xml:space="preserve"> ()</v>
      </c>
      <c r="G597" s="31" t="str">
        <f t="shared" si="31"/>
        <v xml:space="preserve"> ()</v>
      </c>
      <c r="K597" s="32"/>
    </row>
    <row r="598" spans="1:11" s="31" customFormat="1" x14ac:dyDescent="0.2">
      <c r="A598" s="31" t="str">
        <f t="shared" si="29"/>
        <v xml:space="preserve"> ()</v>
      </c>
      <c r="D598" s="25"/>
      <c r="F598" s="31" t="str">
        <f t="shared" si="30"/>
        <v xml:space="preserve"> ()</v>
      </c>
      <c r="G598" s="31" t="str">
        <f t="shared" si="31"/>
        <v xml:space="preserve"> ()</v>
      </c>
      <c r="K598" s="32"/>
    </row>
    <row r="599" spans="1:11" s="31" customFormat="1" x14ac:dyDescent="0.2">
      <c r="A599" s="31" t="str">
        <f t="shared" si="29"/>
        <v xml:space="preserve"> ()</v>
      </c>
      <c r="D599" s="25"/>
      <c r="F599" s="31" t="str">
        <f t="shared" si="30"/>
        <v xml:space="preserve"> ()</v>
      </c>
      <c r="G599" s="31" t="str">
        <f t="shared" si="31"/>
        <v xml:space="preserve"> ()</v>
      </c>
      <c r="K599" s="32"/>
    </row>
    <row r="600" spans="1:11" s="31" customFormat="1" x14ac:dyDescent="0.2">
      <c r="A600" s="31" t="str">
        <f t="shared" si="29"/>
        <v xml:space="preserve"> ()</v>
      </c>
      <c r="D600" s="25"/>
      <c r="F600" s="31" t="str">
        <f t="shared" si="30"/>
        <v xml:space="preserve"> ()</v>
      </c>
      <c r="G600" s="31" t="str">
        <f t="shared" si="31"/>
        <v xml:space="preserve"> ()</v>
      </c>
      <c r="K600" s="32"/>
    </row>
    <row r="601" spans="1:11" s="31" customFormat="1" x14ac:dyDescent="0.2">
      <c r="A601" s="31" t="str">
        <f t="shared" si="29"/>
        <v xml:space="preserve"> ()</v>
      </c>
      <c r="D601" s="25"/>
      <c r="F601" s="31" t="str">
        <f t="shared" si="30"/>
        <v xml:space="preserve"> ()</v>
      </c>
      <c r="G601" s="31" t="str">
        <f t="shared" si="31"/>
        <v xml:space="preserve"> ()</v>
      </c>
      <c r="K601" s="32"/>
    </row>
    <row r="602" spans="1:11" s="31" customFormat="1" x14ac:dyDescent="0.2">
      <c r="A602" s="31" t="str">
        <f t="shared" si="29"/>
        <v xml:space="preserve"> ()</v>
      </c>
      <c r="D602" s="25"/>
      <c r="F602" s="31" t="str">
        <f t="shared" si="30"/>
        <v xml:space="preserve"> ()</v>
      </c>
      <c r="G602" s="31" t="str">
        <f t="shared" si="31"/>
        <v xml:space="preserve"> ()</v>
      </c>
      <c r="K602" s="32"/>
    </row>
    <row r="603" spans="1:11" s="31" customFormat="1" x14ac:dyDescent="0.2">
      <c r="A603" s="31" t="str">
        <f t="shared" si="29"/>
        <v xml:space="preserve"> ()</v>
      </c>
      <c r="D603" s="25"/>
      <c r="F603" s="31" t="str">
        <f t="shared" si="30"/>
        <v xml:space="preserve"> ()</v>
      </c>
      <c r="G603" s="31" t="str">
        <f t="shared" si="31"/>
        <v xml:space="preserve"> ()</v>
      </c>
      <c r="K603" s="32"/>
    </row>
    <row r="604" spans="1:11" s="31" customFormat="1" x14ac:dyDescent="0.2">
      <c r="A604" s="31" t="str">
        <f t="shared" si="29"/>
        <v xml:space="preserve"> ()</v>
      </c>
      <c r="D604" s="25"/>
      <c r="F604" s="31" t="str">
        <f t="shared" si="30"/>
        <v xml:space="preserve"> ()</v>
      </c>
      <c r="G604" s="31" t="str">
        <f t="shared" si="31"/>
        <v xml:space="preserve"> ()</v>
      </c>
      <c r="K604" s="32"/>
    </row>
    <row r="605" spans="1:11" s="31" customFormat="1" x14ac:dyDescent="0.2">
      <c r="A605" s="31" t="str">
        <f t="shared" si="29"/>
        <v xml:space="preserve"> ()</v>
      </c>
      <c r="D605" s="25"/>
      <c r="F605" s="31" t="str">
        <f t="shared" si="30"/>
        <v xml:space="preserve"> ()</v>
      </c>
      <c r="G605" s="31" t="str">
        <f t="shared" si="31"/>
        <v xml:space="preserve"> ()</v>
      </c>
      <c r="K605" s="32"/>
    </row>
    <row r="606" spans="1:11" s="31" customFormat="1" x14ac:dyDescent="0.2">
      <c r="A606" s="31" t="str">
        <f t="shared" si="29"/>
        <v xml:space="preserve"> ()</v>
      </c>
      <c r="D606" s="25"/>
      <c r="F606" s="31" t="str">
        <f t="shared" si="30"/>
        <v xml:space="preserve"> ()</v>
      </c>
      <c r="G606" s="31" t="str">
        <f t="shared" si="31"/>
        <v xml:space="preserve"> ()</v>
      </c>
      <c r="K606" s="32"/>
    </row>
    <row r="607" spans="1:11" s="31" customFormat="1" x14ac:dyDescent="0.2">
      <c r="A607" s="31" t="str">
        <f t="shared" si="29"/>
        <v xml:space="preserve"> ()</v>
      </c>
      <c r="D607" s="25"/>
      <c r="F607" s="31" t="str">
        <f t="shared" si="30"/>
        <v xml:space="preserve"> ()</v>
      </c>
      <c r="G607" s="31" t="str">
        <f t="shared" si="31"/>
        <v xml:space="preserve"> ()</v>
      </c>
      <c r="K607" s="32"/>
    </row>
    <row r="608" spans="1:11" s="31" customFormat="1" x14ac:dyDescent="0.2">
      <c r="A608" s="31" t="str">
        <f t="shared" si="29"/>
        <v xml:space="preserve"> ()</v>
      </c>
      <c r="D608" s="25"/>
      <c r="F608" s="31" t="str">
        <f t="shared" si="30"/>
        <v xml:space="preserve"> ()</v>
      </c>
      <c r="G608" s="31" t="str">
        <f t="shared" si="31"/>
        <v xml:space="preserve"> ()</v>
      </c>
      <c r="K608" s="32"/>
    </row>
    <row r="609" spans="1:11" s="31" customFormat="1" x14ac:dyDescent="0.2">
      <c r="A609" s="31" t="str">
        <f t="shared" si="29"/>
        <v xml:space="preserve"> ()</v>
      </c>
      <c r="D609" s="25"/>
      <c r="F609" s="31" t="str">
        <f t="shared" si="30"/>
        <v xml:space="preserve"> ()</v>
      </c>
      <c r="G609" s="31" t="str">
        <f t="shared" si="31"/>
        <v xml:space="preserve"> ()</v>
      </c>
      <c r="K609" s="32"/>
    </row>
    <row r="610" spans="1:11" s="31" customFormat="1" x14ac:dyDescent="0.2">
      <c r="A610" s="31" t="str">
        <f t="shared" si="29"/>
        <v xml:space="preserve"> ()</v>
      </c>
      <c r="D610" s="25"/>
      <c r="F610" s="31" t="str">
        <f t="shared" si="30"/>
        <v xml:space="preserve"> ()</v>
      </c>
      <c r="G610" s="31" t="str">
        <f t="shared" si="31"/>
        <v xml:space="preserve"> ()</v>
      </c>
      <c r="K610" s="32"/>
    </row>
    <row r="611" spans="1:11" s="31" customFormat="1" x14ac:dyDescent="0.2">
      <c r="A611" s="31" t="str">
        <f t="shared" si="29"/>
        <v xml:space="preserve"> ()</v>
      </c>
      <c r="D611" s="25"/>
      <c r="F611" s="31" t="str">
        <f t="shared" si="30"/>
        <v xml:space="preserve"> ()</v>
      </c>
      <c r="G611" s="31" t="str">
        <f t="shared" si="31"/>
        <v xml:space="preserve"> ()</v>
      </c>
      <c r="K611" s="32"/>
    </row>
    <row r="612" spans="1:11" s="31" customFormat="1" x14ac:dyDescent="0.2">
      <c r="A612" s="31" t="str">
        <f t="shared" si="29"/>
        <v xml:space="preserve"> ()</v>
      </c>
      <c r="D612" s="25"/>
      <c r="F612" s="31" t="str">
        <f t="shared" si="30"/>
        <v xml:space="preserve"> ()</v>
      </c>
      <c r="G612" s="31" t="str">
        <f t="shared" si="31"/>
        <v xml:space="preserve"> ()</v>
      </c>
      <c r="K612" s="32"/>
    </row>
    <row r="613" spans="1:11" s="31" customFormat="1" x14ac:dyDescent="0.2">
      <c r="A613" s="31" t="str">
        <f t="shared" si="29"/>
        <v xml:space="preserve"> ()</v>
      </c>
      <c r="D613" s="25"/>
      <c r="F613" s="31" t="str">
        <f t="shared" si="30"/>
        <v xml:space="preserve"> ()</v>
      </c>
      <c r="G613" s="31" t="str">
        <f t="shared" si="31"/>
        <v xml:space="preserve"> ()</v>
      </c>
      <c r="K613" s="32"/>
    </row>
    <row r="614" spans="1:11" s="31" customFormat="1" x14ac:dyDescent="0.2">
      <c r="A614" s="31" t="str">
        <f t="shared" si="29"/>
        <v xml:space="preserve"> ()</v>
      </c>
      <c r="D614" s="25"/>
      <c r="F614" s="31" t="str">
        <f t="shared" si="30"/>
        <v xml:space="preserve"> ()</v>
      </c>
      <c r="G614" s="31" t="str">
        <f t="shared" si="31"/>
        <v xml:space="preserve"> ()</v>
      </c>
      <c r="K614" s="32"/>
    </row>
    <row r="615" spans="1:11" s="31" customFormat="1" x14ac:dyDescent="0.2">
      <c r="A615" s="31" t="str">
        <f t="shared" si="29"/>
        <v xml:space="preserve"> ()</v>
      </c>
      <c r="D615" s="25"/>
      <c r="F615" s="31" t="str">
        <f t="shared" si="30"/>
        <v xml:space="preserve"> ()</v>
      </c>
      <c r="G615" s="31" t="str">
        <f t="shared" si="31"/>
        <v xml:space="preserve"> ()</v>
      </c>
      <c r="K615" s="32"/>
    </row>
    <row r="616" spans="1:11" s="31" customFormat="1" x14ac:dyDescent="0.2">
      <c r="A616" s="31" t="str">
        <f t="shared" si="29"/>
        <v xml:space="preserve"> ()</v>
      </c>
      <c r="D616" s="25"/>
      <c r="F616" s="31" t="str">
        <f t="shared" si="30"/>
        <v xml:space="preserve"> ()</v>
      </c>
      <c r="G616" s="31" t="str">
        <f t="shared" si="31"/>
        <v xml:space="preserve"> ()</v>
      </c>
      <c r="K616" s="32"/>
    </row>
    <row r="617" spans="1:11" s="31" customFormat="1" x14ac:dyDescent="0.2">
      <c r="A617" s="31" t="str">
        <f t="shared" si="29"/>
        <v xml:space="preserve"> ()</v>
      </c>
      <c r="B617" s="33"/>
      <c r="C617" s="33"/>
      <c r="D617" s="25"/>
      <c r="F617" s="31" t="str">
        <f t="shared" si="30"/>
        <v xml:space="preserve"> ()</v>
      </c>
      <c r="G617" s="31" t="str">
        <f t="shared" si="31"/>
        <v xml:space="preserve"> ()</v>
      </c>
      <c r="K617" s="32"/>
    </row>
    <row r="618" spans="1:11" s="31" customFormat="1" x14ac:dyDescent="0.2">
      <c r="A618" s="31" t="str">
        <f t="shared" si="29"/>
        <v xml:space="preserve"> ()</v>
      </c>
      <c r="D618" s="25"/>
      <c r="F618" s="31" t="str">
        <f t="shared" si="30"/>
        <v xml:space="preserve"> ()</v>
      </c>
      <c r="G618" s="31" t="str">
        <f t="shared" si="31"/>
        <v xml:space="preserve"> ()</v>
      </c>
      <c r="K618" s="32"/>
    </row>
    <row r="619" spans="1:11" s="31" customFormat="1" x14ac:dyDescent="0.2">
      <c r="A619" s="31" t="str">
        <f t="shared" si="29"/>
        <v xml:space="preserve"> ()</v>
      </c>
      <c r="D619" s="25"/>
      <c r="F619" s="31" t="str">
        <f t="shared" si="30"/>
        <v xml:space="preserve"> ()</v>
      </c>
      <c r="G619" s="31" t="str">
        <f t="shared" si="31"/>
        <v xml:space="preserve"> ()</v>
      </c>
      <c r="K619" s="32"/>
    </row>
    <row r="620" spans="1:11" s="31" customFormat="1" x14ac:dyDescent="0.2">
      <c r="A620" s="31" t="str">
        <f t="shared" si="29"/>
        <v xml:space="preserve"> ()</v>
      </c>
      <c r="D620" s="25"/>
      <c r="F620" s="31" t="str">
        <f t="shared" si="30"/>
        <v xml:space="preserve"> ()</v>
      </c>
      <c r="G620" s="31" t="str">
        <f t="shared" si="31"/>
        <v xml:space="preserve"> ()</v>
      </c>
      <c r="K620" s="32"/>
    </row>
    <row r="621" spans="1:11" s="31" customFormat="1" x14ac:dyDescent="0.2">
      <c r="A621" s="31" t="str">
        <f t="shared" si="29"/>
        <v xml:space="preserve"> ()</v>
      </c>
      <c r="D621" s="25"/>
      <c r="F621" s="31" t="str">
        <f t="shared" si="30"/>
        <v xml:space="preserve"> ()</v>
      </c>
      <c r="G621" s="31" t="str">
        <f t="shared" si="31"/>
        <v xml:space="preserve"> ()</v>
      </c>
      <c r="K621" s="32"/>
    </row>
    <row r="622" spans="1:11" s="31" customFormat="1" x14ac:dyDescent="0.2">
      <c r="A622" s="31" t="str">
        <f t="shared" si="29"/>
        <v xml:space="preserve"> ()</v>
      </c>
      <c r="D622" s="25"/>
      <c r="F622" s="31" t="str">
        <f t="shared" si="30"/>
        <v xml:space="preserve"> ()</v>
      </c>
      <c r="G622" s="31" t="str">
        <f t="shared" si="31"/>
        <v xml:space="preserve"> ()</v>
      </c>
      <c r="K622" s="32"/>
    </row>
    <row r="623" spans="1:11" s="31" customFormat="1" x14ac:dyDescent="0.2">
      <c r="A623" s="31" t="str">
        <f t="shared" si="29"/>
        <v xml:space="preserve"> ()</v>
      </c>
      <c r="D623" s="25"/>
      <c r="F623" s="31" t="str">
        <f t="shared" si="30"/>
        <v xml:space="preserve"> ()</v>
      </c>
      <c r="G623" s="31" t="str">
        <f t="shared" si="31"/>
        <v xml:space="preserve"> ()</v>
      </c>
      <c r="K623" s="32"/>
    </row>
    <row r="624" spans="1:11" s="31" customFormat="1" x14ac:dyDescent="0.2">
      <c r="A624" s="31" t="str">
        <f t="shared" si="29"/>
        <v xml:space="preserve"> ()</v>
      </c>
      <c r="D624" s="25"/>
      <c r="F624" s="31" t="str">
        <f t="shared" si="30"/>
        <v xml:space="preserve"> ()</v>
      </c>
      <c r="G624" s="31" t="str">
        <f t="shared" si="31"/>
        <v xml:space="preserve"> ()</v>
      </c>
      <c r="K624" s="32"/>
    </row>
    <row r="625" spans="1:11" s="31" customFormat="1" x14ac:dyDescent="0.2">
      <c r="A625" s="31" t="str">
        <f t="shared" si="29"/>
        <v xml:space="preserve"> ()</v>
      </c>
      <c r="D625" s="25"/>
      <c r="F625" s="31" t="str">
        <f t="shared" si="30"/>
        <v xml:space="preserve"> ()</v>
      </c>
      <c r="G625" s="31" t="str">
        <f t="shared" si="31"/>
        <v xml:space="preserve"> ()</v>
      </c>
      <c r="K625" s="32"/>
    </row>
    <row r="626" spans="1:11" s="31" customFormat="1" x14ac:dyDescent="0.2">
      <c r="A626" s="31" t="str">
        <f t="shared" si="29"/>
        <v xml:space="preserve"> ()</v>
      </c>
      <c r="D626" s="25"/>
      <c r="F626" s="31" t="str">
        <f t="shared" si="30"/>
        <v xml:space="preserve"> ()</v>
      </c>
      <c r="G626" s="31" t="str">
        <f t="shared" si="31"/>
        <v xml:space="preserve"> ()</v>
      </c>
      <c r="K626" s="32"/>
    </row>
    <row r="627" spans="1:11" s="31" customFormat="1" x14ac:dyDescent="0.2">
      <c r="A627" s="31" t="str">
        <f t="shared" si="29"/>
        <v xml:space="preserve"> ()</v>
      </c>
      <c r="D627" s="25"/>
      <c r="F627" s="31" t="str">
        <f t="shared" si="30"/>
        <v xml:space="preserve"> ()</v>
      </c>
      <c r="G627" s="31" t="str">
        <f t="shared" si="31"/>
        <v xml:space="preserve"> ()</v>
      </c>
      <c r="K627" s="32"/>
    </row>
    <row r="628" spans="1:11" s="31" customFormat="1" x14ac:dyDescent="0.2">
      <c r="A628" s="31" t="str">
        <f t="shared" si="29"/>
        <v xml:space="preserve"> ()</v>
      </c>
      <c r="D628" s="25"/>
      <c r="F628" s="31" t="str">
        <f t="shared" si="30"/>
        <v xml:space="preserve"> ()</v>
      </c>
      <c r="G628" s="31" t="str">
        <f t="shared" si="31"/>
        <v xml:space="preserve"> ()</v>
      </c>
      <c r="K628" s="32"/>
    </row>
    <row r="629" spans="1:11" s="31" customFormat="1" x14ac:dyDescent="0.2">
      <c r="A629" s="31" t="str">
        <f t="shared" si="29"/>
        <v xml:space="preserve"> ()</v>
      </c>
      <c r="D629" s="25"/>
      <c r="F629" s="31" t="str">
        <f t="shared" si="30"/>
        <v xml:space="preserve"> ()</v>
      </c>
      <c r="G629" s="31" t="str">
        <f t="shared" si="31"/>
        <v xml:space="preserve"> ()</v>
      </c>
      <c r="K629" s="32"/>
    </row>
    <row r="630" spans="1:11" s="31" customFormat="1" x14ac:dyDescent="0.2">
      <c r="A630" s="31" t="str">
        <f t="shared" si="29"/>
        <v xml:space="preserve"> ()</v>
      </c>
      <c r="D630" s="25"/>
      <c r="F630" s="31" t="str">
        <f t="shared" si="30"/>
        <v xml:space="preserve"> ()</v>
      </c>
      <c r="G630" s="31" t="str">
        <f t="shared" si="31"/>
        <v xml:space="preserve"> ()</v>
      </c>
      <c r="K630" s="32"/>
    </row>
    <row r="631" spans="1:11" s="31" customFormat="1" x14ac:dyDescent="0.2">
      <c r="A631" s="31" t="str">
        <f t="shared" si="29"/>
        <v xml:space="preserve"> ()</v>
      </c>
      <c r="D631" s="25"/>
      <c r="F631" s="31" t="str">
        <f t="shared" si="30"/>
        <v xml:space="preserve"> ()</v>
      </c>
      <c r="G631" s="31" t="str">
        <f t="shared" si="31"/>
        <v xml:space="preserve"> ()</v>
      </c>
      <c r="K631" s="32"/>
    </row>
    <row r="632" spans="1:11" s="31" customFormat="1" x14ac:dyDescent="0.2">
      <c r="A632" s="31" t="str">
        <f t="shared" si="29"/>
        <v xml:space="preserve"> ()</v>
      </c>
      <c r="D632" s="25"/>
      <c r="F632" s="31" t="str">
        <f t="shared" si="30"/>
        <v xml:space="preserve"> ()</v>
      </c>
      <c r="G632" s="31" t="str">
        <f t="shared" si="31"/>
        <v xml:space="preserve"> ()</v>
      </c>
      <c r="K632" s="32"/>
    </row>
    <row r="633" spans="1:11" s="31" customFormat="1" x14ac:dyDescent="0.2">
      <c r="A633" s="31" t="str">
        <f t="shared" si="29"/>
        <v xml:space="preserve"> ()</v>
      </c>
      <c r="D633" s="25"/>
      <c r="F633" s="31" t="str">
        <f t="shared" si="30"/>
        <v xml:space="preserve"> ()</v>
      </c>
      <c r="G633" s="31" t="str">
        <f t="shared" si="31"/>
        <v xml:space="preserve"> ()</v>
      </c>
      <c r="K633" s="32"/>
    </row>
    <row r="634" spans="1:11" s="31" customFormat="1" x14ac:dyDescent="0.2">
      <c r="A634" s="31" t="str">
        <f t="shared" si="29"/>
        <v xml:space="preserve"> ()</v>
      </c>
      <c r="D634" s="25"/>
      <c r="F634" s="31" t="str">
        <f t="shared" si="30"/>
        <v xml:space="preserve"> ()</v>
      </c>
      <c r="G634" s="31" t="str">
        <f t="shared" si="31"/>
        <v xml:space="preserve"> ()</v>
      </c>
      <c r="K634" s="32"/>
    </row>
    <row r="635" spans="1:11" s="31" customFormat="1" x14ac:dyDescent="0.2">
      <c r="A635" s="31" t="str">
        <f t="shared" si="29"/>
        <v xml:space="preserve"> ()</v>
      </c>
      <c r="D635" s="25"/>
      <c r="F635" s="31" t="str">
        <f t="shared" si="30"/>
        <v xml:space="preserve"> ()</v>
      </c>
      <c r="G635" s="31" t="str">
        <f t="shared" si="31"/>
        <v xml:space="preserve"> ()</v>
      </c>
      <c r="K635" s="32"/>
    </row>
    <row r="636" spans="1:11" s="31" customFormat="1" x14ac:dyDescent="0.2">
      <c r="A636" s="31" t="str">
        <f t="shared" si="29"/>
        <v xml:space="preserve"> ()</v>
      </c>
      <c r="D636" s="25"/>
      <c r="F636" s="31" t="str">
        <f t="shared" si="30"/>
        <v xml:space="preserve"> ()</v>
      </c>
      <c r="G636" s="31" t="str">
        <f t="shared" si="31"/>
        <v xml:space="preserve"> ()</v>
      </c>
      <c r="K636" s="32"/>
    </row>
    <row r="637" spans="1:11" s="31" customFormat="1" x14ac:dyDescent="0.2">
      <c r="A637" s="31" t="str">
        <f t="shared" si="29"/>
        <v xml:space="preserve"> ()</v>
      </c>
      <c r="D637" s="25"/>
      <c r="F637" s="31" t="str">
        <f t="shared" si="30"/>
        <v xml:space="preserve"> ()</v>
      </c>
      <c r="G637" s="31" t="str">
        <f t="shared" si="31"/>
        <v xml:space="preserve"> ()</v>
      </c>
      <c r="K637" s="32"/>
    </row>
    <row r="638" spans="1:11" s="31" customFormat="1" x14ac:dyDescent="0.2">
      <c r="A638" s="31" t="str">
        <f t="shared" si="29"/>
        <v xml:space="preserve"> ()</v>
      </c>
      <c r="D638" s="25"/>
      <c r="F638" s="31" t="str">
        <f t="shared" si="30"/>
        <v xml:space="preserve"> ()</v>
      </c>
      <c r="G638" s="31" t="str">
        <f t="shared" si="31"/>
        <v xml:space="preserve"> ()</v>
      </c>
      <c r="K638" s="32"/>
    </row>
    <row r="639" spans="1:11" s="31" customFormat="1" x14ac:dyDescent="0.2">
      <c r="A639" s="31" t="str">
        <f t="shared" si="29"/>
        <v xml:space="preserve"> ()</v>
      </c>
      <c r="D639" s="25"/>
      <c r="F639" s="31" t="str">
        <f t="shared" si="30"/>
        <v xml:space="preserve"> ()</v>
      </c>
      <c r="G639" s="31" t="str">
        <f t="shared" si="31"/>
        <v xml:space="preserve"> ()</v>
      </c>
      <c r="K639" s="32"/>
    </row>
    <row r="640" spans="1:11" s="31" customFormat="1" x14ac:dyDescent="0.2">
      <c r="A640" s="31" t="str">
        <f t="shared" si="29"/>
        <v xml:space="preserve"> ()</v>
      </c>
      <c r="D640" s="25"/>
      <c r="F640" s="31" t="str">
        <f t="shared" si="30"/>
        <v xml:space="preserve"> ()</v>
      </c>
      <c r="G640" s="31" t="str">
        <f t="shared" si="31"/>
        <v xml:space="preserve"> ()</v>
      </c>
      <c r="K640" s="32"/>
    </row>
    <row r="641" spans="1:11" s="31" customFormat="1" x14ac:dyDescent="0.2">
      <c r="A641" s="31" t="str">
        <f t="shared" si="29"/>
        <v xml:space="preserve"> ()</v>
      </c>
      <c r="D641" s="25"/>
      <c r="F641" s="31" t="str">
        <f t="shared" si="30"/>
        <v xml:space="preserve"> ()</v>
      </c>
      <c r="G641" s="31" t="str">
        <f t="shared" si="31"/>
        <v xml:space="preserve"> ()</v>
      </c>
      <c r="K641" s="32"/>
    </row>
    <row r="642" spans="1:11" s="31" customFormat="1" x14ac:dyDescent="0.2">
      <c r="A642" s="31" t="str">
        <f t="shared" si="29"/>
        <v xml:space="preserve"> ()</v>
      </c>
      <c r="D642" s="25"/>
      <c r="F642" s="31" t="str">
        <f t="shared" si="30"/>
        <v xml:space="preserve"> ()</v>
      </c>
      <c r="G642" s="31" t="str">
        <f t="shared" si="31"/>
        <v xml:space="preserve"> ()</v>
      </c>
      <c r="K642" s="32"/>
    </row>
    <row r="643" spans="1:11" s="31" customFormat="1" x14ac:dyDescent="0.2">
      <c r="A643" s="31" t="str">
        <f t="shared" si="29"/>
        <v xml:space="preserve"> ()</v>
      </c>
      <c r="D643" s="25"/>
      <c r="F643" s="31" t="str">
        <f t="shared" si="30"/>
        <v xml:space="preserve"> ()</v>
      </c>
      <c r="G643" s="31" t="str">
        <f t="shared" si="31"/>
        <v xml:space="preserve"> ()</v>
      </c>
      <c r="K643" s="32"/>
    </row>
    <row r="644" spans="1:11" s="31" customFormat="1" x14ac:dyDescent="0.2">
      <c r="A644" s="31" t="str">
        <f t="shared" si="29"/>
        <v xml:space="preserve"> ()</v>
      </c>
      <c r="D644" s="25"/>
      <c r="F644" s="31" t="str">
        <f t="shared" si="30"/>
        <v xml:space="preserve"> ()</v>
      </c>
      <c r="G644" s="31" t="str">
        <f t="shared" si="31"/>
        <v xml:space="preserve"> ()</v>
      </c>
      <c r="K644" s="32"/>
    </row>
    <row r="645" spans="1:11" s="31" customFormat="1" x14ac:dyDescent="0.2">
      <c r="A645" s="31" t="str">
        <f t="shared" si="29"/>
        <v xml:space="preserve"> ()</v>
      </c>
      <c r="D645" s="25"/>
      <c r="F645" s="31" t="str">
        <f t="shared" si="30"/>
        <v xml:space="preserve"> ()</v>
      </c>
      <c r="G645" s="31" t="str">
        <f t="shared" si="31"/>
        <v xml:space="preserve"> ()</v>
      </c>
      <c r="K645" s="32"/>
    </row>
    <row r="646" spans="1:11" s="31" customFormat="1" x14ac:dyDescent="0.2">
      <c r="A646" s="31" t="str">
        <f t="shared" si="29"/>
        <v xml:space="preserve"> ()</v>
      </c>
      <c r="D646" s="25"/>
      <c r="F646" s="31" t="str">
        <f t="shared" si="30"/>
        <v xml:space="preserve"> ()</v>
      </c>
      <c r="G646" s="31" t="str">
        <f t="shared" si="31"/>
        <v xml:space="preserve"> ()</v>
      </c>
      <c r="K646" s="32"/>
    </row>
    <row r="647" spans="1:11" s="31" customFormat="1" x14ac:dyDescent="0.2">
      <c r="A647" s="31" t="str">
        <f t="shared" si="29"/>
        <v xml:space="preserve"> ()</v>
      </c>
      <c r="D647" s="25"/>
      <c r="F647" s="31" t="str">
        <f t="shared" si="30"/>
        <v xml:space="preserve"> ()</v>
      </c>
      <c r="G647" s="31" t="str">
        <f t="shared" si="31"/>
        <v xml:space="preserve"> ()</v>
      </c>
      <c r="K647" s="32"/>
    </row>
    <row r="648" spans="1:11" s="31" customFormat="1" x14ac:dyDescent="0.2">
      <c r="A648" s="31" t="str">
        <f t="shared" si="29"/>
        <v xml:space="preserve"> ()</v>
      </c>
      <c r="D648" s="25"/>
      <c r="F648" s="31" t="str">
        <f t="shared" si="30"/>
        <v xml:space="preserve"> ()</v>
      </c>
      <c r="G648" s="31" t="str">
        <f t="shared" si="31"/>
        <v xml:space="preserve"> ()</v>
      </c>
      <c r="K648" s="32"/>
    </row>
    <row r="649" spans="1:11" s="31" customFormat="1" x14ac:dyDescent="0.2">
      <c r="A649" s="31" t="str">
        <f t="shared" si="29"/>
        <v xml:space="preserve"> ()</v>
      </c>
      <c r="D649" s="25"/>
      <c r="F649" s="31" t="str">
        <f t="shared" si="30"/>
        <v xml:space="preserve"> ()</v>
      </c>
      <c r="G649" s="31" t="str">
        <f t="shared" si="31"/>
        <v xml:space="preserve"> ()</v>
      </c>
      <c r="K649" s="32"/>
    </row>
    <row r="650" spans="1:11" s="31" customFormat="1" x14ac:dyDescent="0.2">
      <c r="A650" s="31" t="str">
        <f t="shared" ref="A650:A687" si="32">CONCATENATE(B650," ","(",D650,")")</f>
        <v xml:space="preserve"> ()</v>
      </c>
      <c r="D650" s="25"/>
      <c r="F650" s="31" t="str">
        <f t="shared" si="30"/>
        <v xml:space="preserve"> ()</v>
      </c>
      <c r="G650" s="31" t="str">
        <f t="shared" si="31"/>
        <v xml:space="preserve"> ()</v>
      </c>
      <c r="K650" s="32"/>
    </row>
    <row r="651" spans="1:11" s="31" customFormat="1" x14ac:dyDescent="0.2">
      <c r="A651" s="31" t="str">
        <f t="shared" si="32"/>
        <v xml:space="preserve"> ()</v>
      </c>
      <c r="D651" s="25"/>
      <c r="F651" s="31" t="str">
        <f t="shared" ref="F651:F687" si="33">CONCATENATE(D651," ","(",B651,")")</f>
        <v xml:space="preserve"> ()</v>
      </c>
      <c r="G651" s="31" t="str">
        <f t="shared" ref="G651:G687" si="34">CONCATENATE(E651," ","(",C651,")")</f>
        <v xml:space="preserve"> ()</v>
      </c>
      <c r="K651" s="32"/>
    </row>
    <row r="652" spans="1:11" s="31" customFormat="1" x14ac:dyDescent="0.2">
      <c r="A652" s="31" t="str">
        <f t="shared" si="32"/>
        <v xml:space="preserve"> ()</v>
      </c>
      <c r="D652" s="25"/>
      <c r="F652" s="31" t="str">
        <f t="shared" si="33"/>
        <v xml:space="preserve"> ()</v>
      </c>
      <c r="G652" s="31" t="str">
        <f t="shared" si="34"/>
        <v xml:space="preserve"> ()</v>
      </c>
      <c r="K652" s="32"/>
    </row>
    <row r="653" spans="1:11" s="31" customFormat="1" x14ac:dyDescent="0.2">
      <c r="A653" s="31" t="str">
        <f t="shared" si="32"/>
        <v xml:space="preserve"> ()</v>
      </c>
      <c r="D653" s="25"/>
      <c r="F653" s="31" t="str">
        <f t="shared" si="33"/>
        <v xml:space="preserve"> ()</v>
      </c>
      <c r="G653" s="31" t="str">
        <f t="shared" si="34"/>
        <v xml:space="preserve"> ()</v>
      </c>
      <c r="K653" s="32"/>
    </row>
    <row r="654" spans="1:11" s="31" customFormat="1" x14ac:dyDescent="0.2">
      <c r="A654" s="31" t="str">
        <f t="shared" si="32"/>
        <v xml:space="preserve"> ()</v>
      </c>
      <c r="D654" s="25"/>
      <c r="F654" s="31" t="str">
        <f t="shared" si="33"/>
        <v xml:space="preserve"> ()</v>
      </c>
      <c r="G654" s="31" t="str">
        <f t="shared" si="34"/>
        <v xml:space="preserve"> ()</v>
      </c>
      <c r="K654" s="32"/>
    </row>
    <row r="655" spans="1:11" s="31" customFormat="1" x14ac:dyDescent="0.2">
      <c r="A655" s="31" t="str">
        <f t="shared" si="32"/>
        <v xml:space="preserve"> ()</v>
      </c>
      <c r="D655" s="25"/>
      <c r="F655" s="31" t="str">
        <f t="shared" si="33"/>
        <v xml:space="preserve"> ()</v>
      </c>
      <c r="G655" s="31" t="str">
        <f t="shared" si="34"/>
        <v xml:space="preserve"> ()</v>
      </c>
      <c r="K655" s="32"/>
    </row>
    <row r="656" spans="1:11" s="31" customFormat="1" x14ac:dyDescent="0.2">
      <c r="A656" s="31" t="str">
        <f t="shared" si="32"/>
        <v xml:space="preserve"> ()</v>
      </c>
      <c r="D656" s="25"/>
      <c r="F656" s="31" t="str">
        <f t="shared" si="33"/>
        <v xml:space="preserve"> ()</v>
      </c>
      <c r="G656" s="31" t="str">
        <f t="shared" si="34"/>
        <v xml:space="preserve"> ()</v>
      </c>
      <c r="K656" s="32"/>
    </row>
    <row r="657" spans="1:11" s="31" customFormat="1" x14ac:dyDescent="0.2">
      <c r="A657" s="31" t="str">
        <f t="shared" si="32"/>
        <v xml:space="preserve"> ()</v>
      </c>
      <c r="D657" s="25"/>
      <c r="F657" s="31" t="str">
        <f t="shared" si="33"/>
        <v xml:space="preserve"> ()</v>
      </c>
      <c r="G657" s="31" t="str">
        <f t="shared" si="34"/>
        <v xml:space="preserve"> ()</v>
      </c>
      <c r="K657" s="32"/>
    </row>
    <row r="658" spans="1:11" s="31" customFormat="1" x14ac:dyDescent="0.2">
      <c r="A658" s="31" t="str">
        <f t="shared" si="32"/>
        <v xml:space="preserve"> ()</v>
      </c>
      <c r="D658" s="25"/>
      <c r="F658" s="31" t="str">
        <f t="shared" si="33"/>
        <v xml:space="preserve"> ()</v>
      </c>
      <c r="G658" s="31" t="str">
        <f t="shared" si="34"/>
        <v xml:space="preserve"> ()</v>
      </c>
      <c r="K658" s="32"/>
    </row>
    <row r="659" spans="1:11" s="31" customFormat="1" x14ac:dyDescent="0.2">
      <c r="A659" s="31" t="str">
        <f t="shared" si="32"/>
        <v xml:space="preserve"> ()</v>
      </c>
      <c r="D659" s="25"/>
      <c r="F659" s="31" t="str">
        <f t="shared" si="33"/>
        <v xml:space="preserve"> ()</v>
      </c>
      <c r="G659" s="31" t="str">
        <f t="shared" si="34"/>
        <v xml:space="preserve"> ()</v>
      </c>
      <c r="K659" s="32"/>
    </row>
    <row r="660" spans="1:11" s="31" customFormat="1" x14ac:dyDescent="0.2">
      <c r="A660" s="31" t="str">
        <f t="shared" si="32"/>
        <v xml:space="preserve"> ()</v>
      </c>
      <c r="D660" s="25"/>
      <c r="F660" s="31" t="str">
        <f t="shared" si="33"/>
        <v xml:space="preserve"> ()</v>
      </c>
      <c r="G660" s="31" t="str">
        <f t="shared" si="34"/>
        <v xml:space="preserve"> ()</v>
      </c>
      <c r="K660" s="32"/>
    </row>
    <row r="661" spans="1:11" s="31" customFormat="1" x14ac:dyDescent="0.2">
      <c r="A661" s="31" t="str">
        <f t="shared" si="32"/>
        <v xml:space="preserve"> ()</v>
      </c>
      <c r="D661" s="25"/>
      <c r="F661" s="31" t="str">
        <f t="shared" si="33"/>
        <v xml:space="preserve"> ()</v>
      </c>
      <c r="G661" s="31" t="str">
        <f t="shared" si="34"/>
        <v xml:space="preserve"> ()</v>
      </c>
      <c r="K661" s="32"/>
    </row>
    <row r="662" spans="1:11" s="31" customFormat="1" x14ac:dyDescent="0.2">
      <c r="A662" s="31" t="str">
        <f t="shared" si="32"/>
        <v xml:space="preserve"> ()</v>
      </c>
      <c r="D662" s="34"/>
      <c r="F662" s="31" t="str">
        <f t="shared" si="33"/>
        <v xml:space="preserve"> ()</v>
      </c>
      <c r="G662" s="31" t="str">
        <f t="shared" si="34"/>
        <v xml:space="preserve"> ()</v>
      </c>
      <c r="K662" s="32"/>
    </row>
    <row r="663" spans="1:11" s="31" customFormat="1" x14ac:dyDescent="0.2">
      <c r="A663" s="31" t="str">
        <f t="shared" si="32"/>
        <v xml:space="preserve"> ()</v>
      </c>
      <c r="D663" s="34"/>
      <c r="F663" s="31" t="str">
        <f t="shared" si="33"/>
        <v xml:space="preserve"> ()</v>
      </c>
      <c r="G663" s="31" t="str">
        <f t="shared" si="34"/>
        <v xml:space="preserve"> ()</v>
      </c>
      <c r="K663" s="32"/>
    </row>
    <row r="664" spans="1:11" s="31" customFormat="1" x14ac:dyDescent="0.2">
      <c r="A664" s="31" t="str">
        <f t="shared" si="32"/>
        <v xml:space="preserve"> ()</v>
      </c>
      <c r="D664" s="25"/>
      <c r="F664" s="31" t="str">
        <f t="shared" si="33"/>
        <v xml:space="preserve"> ()</v>
      </c>
      <c r="G664" s="31" t="str">
        <f t="shared" si="34"/>
        <v xml:space="preserve"> ()</v>
      </c>
      <c r="K664" s="32"/>
    </row>
    <row r="665" spans="1:11" s="31" customFormat="1" x14ac:dyDescent="0.2">
      <c r="A665" s="31" t="str">
        <f t="shared" si="32"/>
        <v xml:space="preserve"> ()</v>
      </c>
      <c r="D665" s="25"/>
      <c r="F665" s="31" t="str">
        <f t="shared" si="33"/>
        <v xml:space="preserve"> ()</v>
      </c>
      <c r="G665" s="31" t="str">
        <f t="shared" si="34"/>
        <v xml:space="preserve"> ()</v>
      </c>
      <c r="K665" s="32"/>
    </row>
    <row r="666" spans="1:11" s="31" customFormat="1" x14ac:dyDescent="0.2">
      <c r="A666" s="31" t="str">
        <f t="shared" si="32"/>
        <v xml:space="preserve"> ()</v>
      </c>
      <c r="D666" s="25"/>
      <c r="F666" s="31" t="str">
        <f t="shared" si="33"/>
        <v xml:space="preserve"> ()</v>
      </c>
      <c r="G666" s="31" t="str">
        <f t="shared" si="34"/>
        <v xml:space="preserve"> ()</v>
      </c>
      <c r="K666" s="32"/>
    </row>
    <row r="667" spans="1:11" s="31" customFormat="1" x14ac:dyDescent="0.2">
      <c r="A667" s="31" t="str">
        <f t="shared" si="32"/>
        <v xml:space="preserve"> ()</v>
      </c>
      <c r="D667" s="25"/>
      <c r="F667" s="31" t="str">
        <f t="shared" si="33"/>
        <v xml:space="preserve"> ()</v>
      </c>
      <c r="G667" s="31" t="str">
        <f t="shared" si="34"/>
        <v xml:space="preserve"> ()</v>
      </c>
      <c r="K667" s="32"/>
    </row>
    <row r="668" spans="1:11" s="31" customFormat="1" x14ac:dyDescent="0.2">
      <c r="A668" s="31" t="str">
        <f t="shared" si="32"/>
        <v xml:space="preserve"> ()</v>
      </c>
      <c r="D668" s="25"/>
      <c r="F668" s="31" t="str">
        <f t="shared" si="33"/>
        <v xml:space="preserve"> ()</v>
      </c>
      <c r="G668" s="31" t="str">
        <f t="shared" si="34"/>
        <v xml:space="preserve"> ()</v>
      </c>
      <c r="K668" s="32"/>
    </row>
    <row r="669" spans="1:11" s="31" customFormat="1" x14ac:dyDescent="0.2">
      <c r="A669" s="31" t="str">
        <f t="shared" si="32"/>
        <v xml:space="preserve"> ()</v>
      </c>
      <c r="D669" s="25"/>
      <c r="F669" s="31" t="str">
        <f t="shared" si="33"/>
        <v xml:space="preserve"> ()</v>
      </c>
      <c r="G669" s="31" t="str">
        <f t="shared" si="34"/>
        <v xml:space="preserve"> ()</v>
      </c>
      <c r="K669" s="32"/>
    </row>
    <row r="670" spans="1:11" s="31" customFormat="1" x14ac:dyDescent="0.2">
      <c r="A670" s="31" t="str">
        <f t="shared" si="32"/>
        <v xml:space="preserve"> ()</v>
      </c>
      <c r="D670" s="25"/>
      <c r="F670" s="31" t="str">
        <f t="shared" si="33"/>
        <v xml:space="preserve"> ()</v>
      </c>
      <c r="G670" s="31" t="str">
        <f t="shared" si="34"/>
        <v xml:space="preserve"> ()</v>
      </c>
      <c r="K670" s="32"/>
    </row>
    <row r="671" spans="1:11" s="31" customFormat="1" x14ac:dyDescent="0.2">
      <c r="A671" s="31" t="str">
        <f t="shared" si="32"/>
        <v xml:space="preserve"> ()</v>
      </c>
      <c r="D671" s="25"/>
      <c r="F671" s="31" t="str">
        <f t="shared" si="33"/>
        <v xml:space="preserve"> ()</v>
      </c>
      <c r="G671" s="31" t="str">
        <f t="shared" si="34"/>
        <v xml:space="preserve"> ()</v>
      </c>
      <c r="K671" s="32"/>
    </row>
    <row r="672" spans="1:11" s="31" customFormat="1" x14ac:dyDescent="0.2">
      <c r="A672" s="31" t="str">
        <f t="shared" si="32"/>
        <v xml:space="preserve"> ()</v>
      </c>
      <c r="D672" s="25"/>
      <c r="F672" s="31" t="str">
        <f t="shared" si="33"/>
        <v xml:space="preserve"> ()</v>
      </c>
      <c r="G672" s="31" t="str">
        <f t="shared" si="34"/>
        <v xml:space="preserve"> ()</v>
      </c>
      <c r="K672" s="32"/>
    </row>
    <row r="673" spans="1:11" s="31" customFormat="1" x14ac:dyDescent="0.2">
      <c r="A673" s="31" t="str">
        <f t="shared" si="32"/>
        <v xml:space="preserve"> ()</v>
      </c>
      <c r="D673" s="25"/>
      <c r="F673" s="31" t="str">
        <f t="shared" si="33"/>
        <v xml:space="preserve"> ()</v>
      </c>
      <c r="G673" s="31" t="str">
        <f t="shared" si="34"/>
        <v xml:space="preserve"> ()</v>
      </c>
      <c r="K673" s="32"/>
    </row>
    <row r="674" spans="1:11" s="31" customFormat="1" x14ac:dyDescent="0.2">
      <c r="A674" s="31" t="str">
        <f t="shared" si="32"/>
        <v xml:space="preserve"> ()</v>
      </c>
      <c r="D674" s="25"/>
      <c r="F674" s="31" t="str">
        <f t="shared" si="33"/>
        <v xml:space="preserve"> ()</v>
      </c>
      <c r="G674" s="31" t="str">
        <f t="shared" si="34"/>
        <v xml:space="preserve"> ()</v>
      </c>
      <c r="K674" s="32"/>
    </row>
    <row r="675" spans="1:11" s="31" customFormat="1" x14ac:dyDescent="0.2">
      <c r="A675" s="31" t="str">
        <f t="shared" si="32"/>
        <v xml:space="preserve"> ()</v>
      </c>
      <c r="D675" s="25"/>
      <c r="F675" s="31" t="str">
        <f t="shared" si="33"/>
        <v xml:space="preserve"> ()</v>
      </c>
      <c r="G675" s="31" t="str">
        <f t="shared" si="34"/>
        <v xml:space="preserve"> ()</v>
      </c>
      <c r="K675" s="32"/>
    </row>
    <row r="676" spans="1:11" s="31" customFormat="1" x14ac:dyDescent="0.2">
      <c r="A676" s="31" t="str">
        <f t="shared" si="32"/>
        <v xml:space="preserve"> ()</v>
      </c>
      <c r="D676" s="25"/>
      <c r="F676" s="31" t="str">
        <f t="shared" si="33"/>
        <v xml:space="preserve"> ()</v>
      </c>
      <c r="G676" s="31" t="str">
        <f t="shared" si="34"/>
        <v xml:space="preserve"> ()</v>
      </c>
      <c r="K676" s="32"/>
    </row>
    <row r="677" spans="1:11" s="31" customFormat="1" x14ac:dyDescent="0.2">
      <c r="A677" s="31" t="str">
        <f t="shared" si="32"/>
        <v xml:space="preserve"> ()</v>
      </c>
      <c r="D677" s="25"/>
      <c r="F677" s="31" t="str">
        <f t="shared" si="33"/>
        <v xml:space="preserve"> ()</v>
      </c>
      <c r="G677" s="31" t="str">
        <f t="shared" si="34"/>
        <v xml:space="preserve"> ()</v>
      </c>
      <c r="K677" s="32"/>
    </row>
    <row r="678" spans="1:11" s="31" customFormat="1" x14ac:dyDescent="0.2">
      <c r="A678" s="31" t="str">
        <f t="shared" si="32"/>
        <v xml:space="preserve"> ()</v>
      </c>
      <c r="D678" s="25"/>
      <c r="F678" s="31" t="str">
        <f t="shared" si="33"/>
        <v xml:space="preserve"> ()</v>
      </c>
      <c r="G678" s="31" t="str">
        <f t="shared" si="34"/>
        <v xml:space="preserve"> ()</v>
      </c>
      <c r="K678" s="32"/>
    </row>
    <row r="679" spans="1:11" s="31" customFormat="1" x14ac:dyDescent="0.2">
      <c r="A679" s="31" t="str">
        <f t="shared" si="32"/>
        <v xml:space="preserve"> ()</v>
      </c>
      <c r="D679" s="25"/>
      <c r="F679" s="31" t="str">
        <f t="shared" si="33"/>
        <v xml:space="preserve"> ()</v>
      </c>
      <c r="G679" s="31" t="str">
        <f t="shared" si="34"/>
        <v xml:space="preserve"> ()</v>
      </c>
      <c r="K679" s="32"/>
    </row>
    <row r="680" spans="1:11" s="31" customFormat="1" x14ac:dyDescent="0.2">
      <c r="A680" s="31" t="str">
        <f t="shared" si="32"/>
        <v xml:space="preserve"> ()</v>
      </c>
      <c r="D680" s="25"/>
      <c r="F680" s="31" t="str">
        <f t="shared" si="33"/>
        <v xml:space="preserve"> ()</v>
      </c>
      <c r="G680" s="31" t="str">
        <f t="shared" si="34"/>
        <v xml:space="preserve"> ()</v>
      </c>
      <c r="K680" s="32"/>
    </row>
    <row r="681" spans="1:11" s="31" customFormat="1" x14ac:dyDescent="0.2">
      <c r="A681" s="31" t="str">
        <f t="shared" si="32"/>
        <v xml:space="preserve"> ()</v>
      </c>
      <c r="D681" s="25"/>
      <c r="F681" s="31" t="str">
        <f t="shared" si="33"/>
        <v xml:space="preserve"> ()</v>
      </c>
      <c r="G681" s="31" t="str">
        <f t="shared" si="34"/>
        <v xml:space="preserve"> ()</v>
      </c>
      <c r="K681" s="32"/>
    </row>
    <row r="682" spans="1:11" s="31" customFormat="1" x14ac:dyDescent="0.2">
      <c r="A682" s="31" t="str">
        <f t="shared" si="32"/>
        <v xml:space="preserve"> ()</v>
      </c>
      <c r="D682" s="25"/>
      <c r="F682" s="31" t="str">
        <f t="shared" si="33"/>
        <v xml:space="preserve"> ()</v>
      </c>
      <c r="G682" s="31" t="str">
        <f t="shared" si="34"/>
        <v xml:space="preserve"> ()</v>
      </c>
      <c r="K682" s="32"/>
    </row>
    <row r="683" spans="1:11" s="31" customFormat="1" x14ac:dyDescent="0.2">
      <c r="A683" s="31" t="str">
        <f t="shared" si="32"/>
        <v xml:space="preserve"> ()</v>
      </c>
      <c r="D683" s="25"/>
      <c r="F683" s="31" t="str">
        <f t="shared" si="33"/>
        <v xml:space="preserve"> ()</v>
      </c>
      <c r="G683" s="31" t="str">
        <f t="shared" si="34"/>
        <v xml:space="preserve"> ()</v>
      </c>
      <c r="K683" s="32"/>
    </row>
    <row r="684" spans="1:11" s="31" customFormat="1" x14ac:dyDescent="0.2">
      <c r="A684" s="31" t="str">
        <f t="shared" si="32"/>
        <v xml:space="preserve"> ()</v>
      </c>
      <c r="D684" s="25"/>
      <c r="F684" s="31" t="str">
        <f t="shared" si="33"/>
        <v xml:space="preserve"> ()</v>
      </c>
      <c r="G684" s="31" t="str">
        <f t="shared" si="34"/>
        <v xml:space="preserve"> ()</v>
      </c>
      <c r="K684" s="32"/>
    </row>
    <row r="685" spans="1:11" s="31" customFormat="1" x14ac:dyDescent="0.2">
      <c r="A685" s="31" t="str">
        <f t="shared" si="32"/>
        <v xml:space="preserve"> ()</v>
      </c>
      <c r="D685" s="25"/>
      <c r="F685" s="31" t="str">
        <f t="shared" si="33"/>
        <v xml:space="preserve"> ()</v>
      </c>
      <c r="G685" s="31" t="str">
        <f t="shared" si="34"/>
        <v xml:space="preserve"> ()</v>
      </c>
      <c r="K685" s="32"/>
    </row>
    <row r="686" spans="1:11" s="31" customFormat="1" x14ac:dyDescent="0.2">
      <c r="A686" s="31" t="str">
        <f t="shared" si="32"/>
        <v xml:space="preserve"> ()</v>
      </c>
      <c r="D686" s="25"/>
      <c r="F686" s="31" t="str">
        <f t="shared" si="33"/>
        <v xml:space="preserve"> ()</v>
      </c>
      <c r="G686" s="31" t="str">
        <f t="shared" si="34"/>
        <v xml:space="preserve"> ()</v>
      </c>
      <c r="K686" s="32"/>
    </row>
    <row r="687" spans="1:11" s="31" customFormat="1" x14ac:dyDescent="0.2">
      <c r="A687" s="31" t="str">
        <f t="shared" si="32"/>
        <v xml:space="preserve"> ()</v>
      </c>
      <c r="D687" s="25"/>
      <c r="F687" s="31" t="str">
        <f t="shared" si="33"/>
        <v xml:space="preserve"> ()</v>
      </c>
      <c r="G687" s="31" t="str">
        <f t="shared" si="34"/>
        <v xml:space="preserve"> ()</v>
      </c>
      <c r="K687" s="32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topLeftCell="A22" workbookViewId="0">
      <selection activeCell="H43" sqref="H4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123</v>
      </c>
    </row>
    <row r="3" spans="1:11" x14ac:dyDescent="0.2">
      <c r="A3" s="6" t="s">
        <v>124</v>
      </c>
      <c r="H3" s="38" t="s">
        <v>125</v>
      </c>
      <c r="I3" s="42">
        <v>1</v>
      </c>
    </row>
    <row r="4" spans="1:11" x14ac:dyDescent="0.2">
      <c r="A4" s="3" t="s">
        <v>126</v>
      </c>
      <c r="B4" s="3" t="s">
        <v>127</v>
      </c>
      <c r="C4" s="3"/>
      <c r="D4" s="3" t="s">
        <v>128</v>
      </c>
      <c r="E4" s="3" t="s">
        <v>129</v>
      </c>
      <c r="H4" s="38" t="s">
        <v>130</v>
      </c>
      <c r="I4" s="42">
        <v>1</v>
      </c>
    </row>
    <row r="5" spans="1:11" x14ac:dyDescent="0.2">
      <c r="A5" s="4" t="s">
        <v>77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131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131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131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131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132</v>
      </c>
      <c r="I9" s="1" t="s">
        <v>133</v>
      </c>
      <c r="J9" s="1" t="s">
        <v>7</v>
      </c>
      <c r="K9" s="1" t="s">
        <v>8</v>
      </c>
    </row>
    <row r="10" spans="1:11" x14ac:dyDescent="0.2">
      <c r="A10" s="4" t="s">
        <v>134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135</v>
      </c>
      <c r="I10" s="1">
        <v>1</v>
      </c>
      <c r="J10" s="1" t="s">
        <v>131</v>
      </c>
      <c r="K10" s="1">
        <v>1</v>
      </c>
    </row>
    <row r="11" spans="1:11" x14ac:dyDescent="0.2">
      <c r="A11" s="4" t="s">
        <v>134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136</v>
      </c>
      <c r="I11" s="1">
        <v>2</v>
      </c>
      <c r="J11" s="1" t="s">
        <v>134</v>
      </c>
      <c r="K11" s="1">
        <v>2</v>
      </c>
    </row>
    <row r="12" spans="1:11" x14ac:dyDescent="0.2">
      <c r="A12" s="4" t="s">
        <v>134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137</v>
      </c>
      <c r="I12" s="1">
        <v>3</v>
      </c>
      <c r="J12" s="1" t="s">
        <v>77</v>
      </c>
      <c r="K12" s="1">
        <v>3</v>
      </c>
    </row>
    <row r="13" spans="1:11" x14ac:dyDescent="0.2">
      <c r="A13" s="4" t="s">
        <v>134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138</v>
      </c>
      <c r="H16" s="2" t="s">
        <v>139</v>
      </c>
    </row>
    <row r="17" spans="1:8" x14ac:dyDescent="0.2">
      <c r="A17" s="3" t="s">
        <v>126</v>
      </c>
      <c r="B17" s="3" t="s">
        <v>127</v>
      </c>
      <c r="C17" s="3"/>
      <c r="D17" s="3" t="s">
        <v>128</v>
      </c>
      <c r="E17" s="3" t="s">
        <v>129</v>
      </c>
    </row>
    <row r="18" spans="1:8" x14ac:dyDescent="0.2">
      <c r="A18" s="4" t="s">
        <v>131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</row>
    <row r="19" spans="1:8" x14ac:dyDescent="0.2">
      <c r="A19" s="4" t="s">
        <v>131</v>
      </c>
      <c r="B19" s="4">
        <v>2</v>
      </c>
      <c r="C19" s="4" t="str">
        <f t="shared" si="1"/>
        <v>BOL;2</v>
      </c>
      <c r="D19" s="3"/>
      <c r="E19" s="4">
        <v>450</v>
      </c>
    </row>
    <row r="20" spans="1:8" x14ac:dyDescent="0.2">
      <c r="A20" s="4" t="s">
        <v>131</v>
      </c>
      <c r="B20" s="4">
        <v>3</v>
      </c>
      <c r="C20" s="4" t="str">
        <f t="shared" si="1"/>
        <v>BOL;3</v>
      </c>
      <c r="D20" s="4"/>
      <c r="E20" s="4">
        <v>900</v>
      </c>
    </row>
    <row r="21" spans="1:8" x14ac:dyDescent="0.2">
      <c r="A21" s="4" t="s">
        <v>131</v>
      </c>
      <c r="B21" s="4">
        <v>4</v>
      </c>
      <c r="C21" s="4" t="str">
        <f t="shared" si="1"/>
        <v>BOL;4</v>
      </c>
      <c r="D21" s="4"/>
      <c r="E21" s="4">
        <v>1350</v>
      </c>
    </row>
    <row r="22" spans="1:8" x14ac:dyDescent="0.2">
      <c r="A22" s="4" t="s">
        <v>134</v>
      </c>
      <c r="B22" s="4">
        <v>1</v>
      </c>
      <c r="C22" s="4" t="str">
        <f t="shared" si="1"/>
        <v>BBL;1</v>
      </c>
      <c r="D22" s="4">
        <v>610</v>
      </c>
      <c r="E22" s="4">
        <v>610</v>
      </c>
    </row>
    <row r="23" spans="1:8" x14ac:dyDescent="0.2">
      <c r="A23" s="4" t="s">
        <v>134</v>
      </c>
      <c r="B23" s="4">
        <v>2</v>
      </c>
      <c r="C23" s="4" t="str">
        <f t="shared" si="1"/>
        <v>BBL;2</v>
      </c>
      <c r="D23" s="4">
        <v>610</v>
      </c>
      <c r="E23" s="4">
        <v>610</v>
      </c>
    </row>
    <row r="24" spans="1:8" x14ac:dyDescent="0.2">
      <c r="A24" s="4" t="s">
        <v>134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1" t="s">
        <v>140</v>
      </c>
    </row>
    <row r="25" spans="1:8" x14ac:dyDescent="0.2">
      <c r="A25" s="4" t="s">
        <v>134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1" t="s">
        <v>141</v>
      </c>
    </row>
    <row r="26" spans="1:8" x14ac:dyDescent="0.2">
      <c r="H26" s="1" t="s">
        <v>142</v>
      </c>
    </row>
    <row r="27" spans="1:8" x14ac:dyDescent="0.2">
      <c r="A27" s="6" t="s">
        <v>143</v>
      </c>
      <c r="H27" s="1" t="s">
        <v>144</v>
      </c>
    </row>
    <row r="28" spans="1:8" x14ac:dyDescent="0.2">
      <c r="A28" s="3" t="s">
        <v>126</v>
      </c>
      <c r="B28" s="3" t="s">
        <v>127</v>
      </c>
      <c r="C28" s="3"/>
      <c r="D28" s="3" t="s">
        <v>129</v>
      </c>
      <c r="H28" s="1" t="s">
        <v>145</v>
      </c>
    </row>
    <row r="29" spans="1:8" x14ac:dyDescent="0.2">
      <c r="A29" s="4" t="s">
        <v>77</v>
      </c>
      <c r="B29" s="4">
        <v>1</v>
      </c>
      <c r="C29" s="4" t="str">
        <f t="shared" ref="C29:C37" si="2">CONCATENATE(A29,";",B29)</f>
        <v>Entree;1</v>
      </c>
      <c r="D29" s="4">
        <v>1000</v>
      </c>
    </row>
    <row r="30" spans="1:8" x14ac:dyDescent="0.2">
      <c r="A30" s="4" t="s">
        <v>131</v>
      </c>
      <c r="B30" s="4">
        <v>1</v>
      </c>
      <c r="C30" s="4" t="str">
        <f t="shared" si="2"/>
        <v>BOL;1</v>
      </c>
      <c r="D30" s="4">
        <v>1000</v>
      </c>
      <c r="H30" s="2" t="s">
        <v>146</v>
      </c>
    </row>
    <row r="31" spans="1:8" x14ac:dyDescent="0.2">
      <c r="A31" s="4" t="s">
        <v>131</v>
      </c>
      <c r="B31" s="4">
        <v>2</v>
      </c>
      <c r="C31" s="4" t="str">
        <f t="shared" si="2"/>
        <v>BOL;2</v>
      </c>
      <c r="D31" s="4">
        <v>2000</v>
      </c>
      <c r="H31" s="1" t="s">
        <v>147</v>
      </c>
    </row>
    <row r="32" spans="1:8" x14ac:dyDescent="0.2">
      <c r="A32" s="4" t="s">
        <v>131</v>
      </c>
      <c r="B32" s="4">
        <v>3</v>
      </c>
      <c r="C32" s="4" t="str">
        <f t="shared" si="2"/>
        <v>BOL;3</v>
      </c>
      <c r="D32" s="4">
        <v>3000</v>
      </c>
      <c r="H32" s="1" t="s">
        <v>148</v>
      </c>
    </row>
    <row r="33" spans="1:8" x14ac:dyDescent="0.2">
      <c r="A33" s="4" t="s">
        <v>131</v>
      </c>
      <c r="B33" s="4">
        <v>4</v>
      </c>
      <c r="C33" s="4" t="str">
        <f t="shared" si="2"/>
        <v>BOL;4</v>
      </c>
      <c r="D33" s="4">
        <v>4000</v>
      </c>
      <c r="H33" s="1" t="s">
        <v>149</v>
      </c>
    </row>
    <row r="34" spans="1:8" x14ac:dyDescent="0.2">
      <c r="A34" s="4" t="s">
        <v>134</v>
      </c>
      <c r="B34" s="4">
        <v>1</v>
      </c>
      <c r="C34" s="4" t="str">
        <f t="shared" si="2"/>
        <v>BBL;1</v>
      </c>
      <c r="D34" s="4">
        <v>850</v>
      </c>
      <c r="H34" s="1" t="s">
        <v>150</v>
      </c>
    </row>
    <row r="35" spans="1:8" x14ac:dyDescent="0.2">
      <c r="A35" s="4" t="s">
        <v>134</v>
      </c>
      <c r="B35" s="4">
        <v>2</v>
      </c>
      <c r="C35" s="4" t="str">
        <f t="shared" si="2"/>
        <v>BBL;2</v>
      </c>
      <c r="D35" s="4">
        <v>850</v>
      </c>
      <c r="H35" s="1" t="s">
        <v>151</v>
      </c>
    </row>
    <row r="36" spans="1:8" x14ac:dyDescent="0.2">
      <c r="A36" s="4" t="s">
        <v>134</v>
      </c>
      <c r="B36" s="4">
        <v>3</v>
      </c>
      <c r="C36" s="4" t="str">
        <f t="shared" si="2"/>
        <v>BBL;3</v>
      </c>
      <c r="D36" s="4">
        <v>850</v>
      </c>
      <c r="H36" s="1" t="s">
        <v>152</v>
      </c>
    </row>
    <row r="37" spans="1:8" x14ac:dyDescent="0.2">
      <c r="A37" s="4" t="s">
        <v>134</v>
      </c>
      <c r="B37" s="4">
        <v>4</v>
      </c>
      <c r="C37" s="4" t="str">
        <f t="shared" si="2"/>
        <v>BBL;4</v>
      </c>
      <c r="D37" s="4">
        <v>850</v>
      </c>
      <c r="H37" s="1" t="s">
        <v>138</v>
      </c>
    </row>
    <row r="38" spans="1:8" x14ac:dyDescent="0.2">
      <c r="H38" s="1" t="s">
        <v>153</v>
      </c>
    </row>
    <row r="39" spans="1:8" x14ac:dyDescent="0.2">
      <c r="H39" s="1" t="s">
        <v>154</v>
      </c>
    </row>
    <row r="40" spans="1:8" x14ac:dyDescent="0.2">
      <c r="H40" s="1" t="s">
        <v>155</v>
      </c>
    </row>
    <row r="41" spans="1:8" x14ac:dyDescent="0.2">
      <c r="H41" s="1" t="s">
        <v>156</v>
      </c>
    </row>
    <row r="42" spans="1:8" x14ac:dyDescent="0.2">
      <c r="H42" s="1" t="s">
        <v>157</v>
      </c>
    </row>
    <row r="43" spans="1:8" x14ac:dyDescent="0.2">
      <c r="H43" s="1" t="s">
        <v>158</v>
      </c>
    </row>
    <row r="44" spans="1:8" x14ac:dyDescent="0.2">
      <c r="H44" s="1" t="s">
        <v>159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00" bestFit="1" customWidth="1"/>
    <col min="2" max="2" width="15.28515625" style="100" bestFit="1" customWidth="1"/>
    <col min="3" max="3" width="12.42578125" style="104" customWidth="1"/>
    <col min="4" max="4" width="12.5703125" style="100" customWidth="1"/>
    <col min="5" max="5" width="44.28515625" style="100" bestFit="1" customWidth="1"/>
    <col min="6" max="6" width="6" style="100" bestFit="1" customWidth="1"/>
    <col min="7" max="7" width="6" style="100" customWidth="1"/>
    <col min="8" max="8" width="33.140625" style="100" customWidth="1"/>
    <col min="9" max="9" width="59.140625" style="100" bestFit="1" customWidth="1"/>
    <col min="10" max="10" width="3.140625" style="100" bestFit="1" customWidth="1"/>
    <col min="11" max="11" width="4.42578125" style="105" bestFit="1" customWidth="1"/>
    <col min="12" max="12" width="27.28515625" style="100" customWidth="1"/>
    <col min="13" max="13" width="8.7109375" style="100" bestFit="1" customWidth="1"/>
    <col min="14" max="14" width="7.42578125" style="100" bestFit="1" customWidth="1"/>
    <col min="15" max="15" width="3.140625" style="100" bestFit="1" customWidth="1"/>
    <col min="16" max="16" width="3" style="100" bestFit="1" customWidth="1"/>
    <col min="17" max="16384" width="8.85546875" style="100"/>
  </cols>
  <sheetData>
    <row r="1" spans="1:20" x14ac:dyDescent="0.25">
      <c r="A1" s="100">
        <v>1</v>
      </c>
      <c r="B1" s="100">
        <v>2</v>
      </c>
      <c r="C1" s="104">
        <v>3</v>
      </c>
      <c r="D1" s="100">
        <v>4</v>
      </c>
      <c r="E1" s="104">
        <v>5</v>
      </c>
      <c r="F1" s="100">
        <v>6</v>
      </c>
      <c r="G1" s="104">
        <v>7</v>
      </c>
      <c r="H1" s="100">
        <v>8</v>
      </c>
      <c r="I1" s="104">
        <v>9</v>
      </c>
      <c r="J1" s="100">
        <v>10</v>
      </c>
      <c r="K1" s="104">
        <v>11</v>
      </c>
      <c r="L1" s="100">
        <v>12</v>
      </c>
      <c r="M1" s="104">
        <v>13</v>
      </c>
      <c r="N1" s="100">
        <v>14</v>
      </c>
      <c r="O1" s="104">
        <v>15</v>
      </c>
      <c r="P1" s="100">
        <v>16</v>
      </c>
      <c r="Q1" s="104">
        <v>17</v>
      </c>
      <c r="R1" s="100">
        <v>18</v>
      </c>
      <c r="S1" s="104">
        <v>19</v>
      </c>
      <c r="T1" s="100">
        <v>20</v>
      </c>
    </row>
    <row r="2" spans="1:20" s="148" customFormat="1" ht="52.15" customHeight="1" x14ac:dyDescent="0.25">
      <c r="A2" s="148" t="s">
        <v>160</v>
      </c>
      <c r="B2" s="149" t="s">
        <v>161</v>
      </c>
      <c r="C2" s="149" t="s">
        <v>162</v>
      </c>
      <c r="D2" s="150" t="s">
        <v>163</v>
      </c>
      <c r="E2" s="151" t="s">
        <v>3</v>
      </c>
      <c r="F2" s="152"/>
      <c r="G2" s="152" t="s">
        <v>164</v>
      </c>
      <c r="H2" s="152" t="s">
        <v>165</v>
      </c>
      <c r="I2" s="152"/>
      <c r="J2" s="152"/>
      <c r="K2" s="153"/>
      <c r="L2" s="153"/>
      <c r="M2" s="154" t="s">
        <v>166</v>
      </c>
      <c r="N2" s="223"/>
      <c r="O2" s="155" t="s">
        <v>11</v>
      </c>
      <c r="Q2" s="227" t="s">
        <v>167</v>
      </c>
      <c r="R2" s="227"/>
      <c r="S2" s="228"/>
    </row>
    <row r="3" spans="1:20" s="129" customFormat="1" ht="20.100000000000001" customHeight="1" x14ac:dyDescent="0.25">
      <c r="A3" s="129">
        <f t="shared" ref="A3:A66" si="0">F3</f>
        <v>25001</v>
      </c>
      <c r="B3" s="123" t="str">
        <f t="shared" ref="B3:B66" si="1">MID(H3,LEN(H3)-5,5)</f>
        <v xml:space="preserve"> 7901</v>
      </c>
      <c r="C3" s="124">
        <v>23001</v>
      </c>
      <c r="D3" s="125">
        <v>1.4</v>
      </c>
      <c r="E3" s="126" t="s">
        <v>168</v>
      </c>
      <c r="F3" s="126">
        <v>25001</v>
      </c>
      <c r="G3" s="126"/>
      <c r="H3" s="126" t="s">
        <v>169</v>
      </c>
      <c r="I3" s="126" t="s">
        <v>170</v>
      </c>
      <c r="J3" s="126">
        <v>2</v>
      </c>
      <c r="K3" s="127">
        <v>1.4</v>
      </c>
      <c r="L3" s="224" t="s">
        <v>14</v>
      </c>
      <c r="M3" s="128">
        <f>J3*1600</f>
        <v>3200</v>
      </c>
      <c r="N3" s="225" t="s">
        <v>15</v>
      </c>
      <c r="O3" s="129">
        <f t="shared" ref="O3:O66" si="2">COUNTIF($F$3:$F$505,F3)</f>
        <v>1</v>
      </c>
      <c r="Q3" s="129" t="str">
        <f t="shared" ref="Q3:Q66" si="3">CONCATENATE(E3," ", C3," ","(",I3,")")</f>
        <v>Afval, Milieu, Beheer &amp; Onderhoud Openbare Ruimte 23001 (Allround medewerker afvalbeheer)</v>
      </c>
    </row>
    <row r="4" spans="1:20" s="129" customFormat="1" ht="20.100000000000001" customHeight="1" x14ac:dyDescent="0.25">
      <c r="A4" s="129">
        <f t="shared" si="0"/>
        <v>25002</v>
      </c>
      <c r="B4" s="123" t="str">
        <f t="shared" si="1"/>
        <v xml:space="preserve"> 7901</v>
      </c>
      <c r="C4" s="124">
        <v>23001</v>
      </c>
      <c r="D4" s="125"/>
      <c r="E4" s="126" t="s">
        <v>168</v>
      </c>
      <c r="F4" s="126">
        <v>25002</v>
      </c>
      <c r="G4" s="126"/>
      <c r="H4" s="126" t="s">
        <v>169</v>
      </c>
      <c r="I4" s="126" t="s">
        <v>171</v>
      </c>
      <c r="J4" s="126">
        <v>2</v>
      </c>
      <c r="K4" s="127">
        <v>1.4</v>
      </c>
      <c r="L4" s="224" t="s">
        <v>14</v>
      </c>
      <c r="M4" s="128">
        <f t="shared" ref="M4:M67" si="4">J4*1600</f>
        <v>3200</v>
      </c>
      <c r="N4" s="225" t="s">
        <v>15</v>
      </c>
      <c r="O4" s="129">
        <f t="shared" si="2"/>
        <v>1</v>
      </c>
      <c r="Q4" s="129" t="str">
        <f t="shared" si="3"/>
        <v>Afval, Milieu, Beheer &amp; Onderhoud Openbare Ruimte 23001 (Allround medewerker beheer openbare ruimte)</v>
      </c>
    </row>
    <row r="5" spans="1:20" s="129" customFormat="1" ht="20.100000000000001" customHeight="1" x14ac:dyDescent="0.25">
      <c r="A5" s="129">
        <f t="shared" si="0"/>
        <v>25003</v>
      </c>
      <c r="B5" s="123" t="str">
        <f t="shared" si="1"/>
        <v xml:space="preserve"> 7901</v>
      </c>
      <c r="C5" s="124">
        <v>23002</v>
      </c>
      <c r="D5" s="125">
        <v>1.4</v>
      </c>
      <c r="E5" s="126" t="s">
        <v>172</v>
      </c>
      <c r="F5" s="126">
        <v>25003</v>
      </c>
      <c r="G5" s="126"/>
      <c r="H5" s="126" t="s">
        <v>169</v>
      </c>
      <c r="I5" s="126" t="s">
        <v>173</v>
      </c>
      <c r="J5" s="126">
        <v>2</v>
      </c>
      <c r="K5" s="127">
        <v>1.4</v>
      </c>
      <c r="L5" s="224" t="s">
        <v>14</v>
      </c>
      <c r="M5" s="128">
        <f t="shared" si="4"/>
        <v>3200</v>
      </c>
      <c r="N5" s="225" t="s">
        <v>15</v>
      </c>
      <c r="O5" s="129">
        <f t="shared" si="2"/>
        <v>1</v>
      </c>
      <c r="Q5" s="129" t="str">
        <f t="shared" si="3"/>
        <v>Dekvloeren leggen 23002 (Dekvloerenlegger)</v>
      </c>
    </row>
    <row r="6" spans="1:20" s="129" customFormat="1" ht="20.100000000000001" customHeight="1" x14ac:dyDescent="0.25">
      <c r="A6" s="129">
        <f t="shared" si="0"/>
        <v>25004</v>
      </c>
      <c r="B6" s="123" t="str">
        <f t="shared" si="1"/>
        <v xml:space="preserve"> 7901</v>
      </c>
      <c r="C6" s="124">
        <v>23002</v>
      </c>
      <c r="D6" s="125"/>
      <c r="E6" s="126" t="s">
        <v>172</v>
      </c>
      <c r="F6" s="126">
        <v>25004</v>
      </c>
      <c r="G6" s="126"/>
      <c r="H6" s="126" t="s">
        <v>169</v>
      </c>
      <c r="I6" s="126" t="s">
        <v>174</v>
      </c>
      <c r="J6" s="126">
        <v>3</v>
      </c>
      <c r="K6" s="127">
        <v>1.4</v>
      </c>
      <c r="L6" s="224" t="s">
        <v>17</v>
      </c>
      <c r="M6" s="128">
        <f t="shared" si="4"/>
        <v>4800</v>
      </c>
      <c r="N6" s="225" t="s">
        <v>15</v>
      </c>
      <c r="O6" s="129">
        <f t="shared" si="2"/>
        <v>1</v>
      </c>
      <c r="Q6" s="129" t="str">
        <f t="shared" si="3"/>
        <v>Dekvloeren leggen 23002 (Gezel dekvloerenlegger)</v>
      </c>
    </row>
    <row r="7" spans="1:20" s="129" customFormat="1" ht="20.100000000000001" customHeight="1" x14ac:dyDescent="0.25">
      <c r="A7" s="129">
        <f t="shared" si="0"/>
        <v>25005</v>
      </c>
      <c r="B7" s="123" t="str">
        <f t="shared" si="1"/>
        <v xml:space="preserve"> 7901</v>
      </c>
      <c r="C7" s="124">
        <v>23003</v>
      </c>
      <c r="D7" s="125">
        <v>1.4</v>
      </c>
      <c r="E7" s="126" t="s">
        <v>175</v>
      </c>
      <c r="F7" s="126">
        <v>25005</v>
      </c>
      <c r="G7" s="126"/>
      <c r="H7" s="126" t="s">
        <v>169</v>
      </c>
      <c r="I7" s="126" t="s">
        <v>176</v>
      </c>
      <c r="J7" s="126">
        <v>3</v>
      </c>
      <c r="K7" s="127">
        <v>1.4</v>
      </c>
      <c r="L7" s="224" t="s">
        <v>17</v>
      </c>
      <c r="M7" s="128">
        <f t="shared" si="4"/>
        <v>4800</v>
      </c>
      <c r="N7" s="225" t="s">
        <v>15</v>
      </c>
      <c r="O7" s="129">
        <f t="shared" si="2"/>
        <v>1</v>
      </c>
      <c r="Q7" s="129" t="str">
        <f t="shared" si="3"/>
        <v>Glaszetten 23003 (Gezel glaszetter)</v>
      </c>
    </row>
    <row r="8" spans="1:20" s="129" customFormat="1" ht="20.100000000000001" customHeight="1" x14ac:dyDescent="0.25">
      <c r="A8" s="129">
        <f t="shared" si="0"/>
        <v>25006</v>
      </c>
      <c r="B8" s="123" t="str">
        <f t="shared" si="1"/>
        <v xml:space="preserve"> 7901</v>
      </c>
      <c r="C8" s="124">
        <v>23003</v>
      </c>
      <c r="D8" s="125"/>
      <c r="E8" s="126" t="s">
        <v>175</v>
      </c>
      <c r="F8" s="126">
        <v>25006</v>
      </c>
      <c r="G8" s="126"/>
      <c r="H8" s="126" t="s">
        <v>169</v>
      </c>
      <c r="I8" s="126" t="s">
        <v>177</v>
      </c>
      <c r="J8" s="126">
        <v>2</v>
      </c>
      <c r="K8" s="127">
        <v>1.4</v>
      </c>
      <c r="L8" s="224" t="s">
        <v>14</v>
      </c>
      <c r="M8" s="128">
        <f t="shared" si="4"/>
        <v>3200</v>
      </c>
      <c r="N8" s="225" t="s">
        <v>15</v>
      </c>
      <c r="O8" s="129">
        <f t="shared" si="2"/>
        <v>1</v>
      </c>
      <c r="Q8" s="129" t="str">
        <f t="shared" si="3"/>
        <v>Glaszetten 23003 (Glaszetter)</v>
      </c>
    </row>
    <row r="9" spans="1:20" s="129" customFormat="1" ht="20.100000000000001" customHeight="1" x14ac:dyDescent="0.25">
      <c r="A9" s="129">
        <f t="shared" si="0"/>
        <v>25007</v>
      </c>
      <c r="B9" s="123" t="str">
        <f t="shared" si="1"/>
        <v xml:space="preserve"> 7901</v>
      </c>
      <c r="C9" s="124">
        <v>23004</v>
      </c>
      <c r="D9" s="125">
        <v>1.4</v>
      </c>
      <c r="E9" s="126" t="s">
        <v>178</v>
      </c>
      <c r="F9" s="126">
        <v>25007</v>
      </c>
      <c r="G9" s="126"/>
      <c r="H9" s="126" t="s">
        <v>169</v>
      </c>
      <c r="I9" s="126" t="s">
        <v>179</v>
      </c>
      <c r="J9" s="126">
        <v>3</v>
      </c>
      <c r="K9" s="127">
        <v>1.4</v>
      </c>
      <c r="L9" s="224" t="s">
        <v>17</v>
      </c>
      <c r="M9" s="128">
        <f t="shared" si="4"/>
        <v>4800</v>
      </c>
      <c r="N9" s="225" t="s">
        <v>15</v>
      </c>
      <c r="O9" s="129">
        <f t="shared" si="2"/>
        <v>1</v>
      </c>
      <c r="Q9" s="129" t="str">
        <f t="shared" si="3"/>
        <v>Industrieel produceren met hout 23004 (Allround montagemedewerker industrieel produceren met hout)</v>
      </c>
    </row>
    <row r="10" spans="1:20" s="129" customFormat="1" ht="20.100000000000001" customHeight="1" x14ac:dyDescent="0.25">
      <c r="A10" s="129">
        <f t="shared" si="0"/>
        <v>25008</v>
      </c>
      <c r="B10" s="123" t="str">
        <f t="shared" si="1"/>
        <v xml:space="preserve"> 7901</v>
      </c>
      <c r="C10" s="124">
        <v>23004</v>
      </c>
      <c r="D10" s="125"/>
      <c r="E10" s="126" t="s">
        <v>178</v>
      </c>
      <c r="F10" s="126">
        <v>25008</v>
      </c>
      <c r="G10" s="126"/>
      <c r="H10" s="126" t="s">
        <v>169</v>
      </c>
      <c r="I10" s="126" t="s">
        <v>180</v>
      </c>
      <c r="J10" s="126">
        <v>2</v>
      </c>
      <c r="K10" s="127">
        <v>1.4</v>
      </c>
      <c r="L10" s="224" t="s">
        <v>14</v>
      </c>
      <c r="M10" s="128">
        <f t="shared" si="4"/>
        <v>3200</v>
      </c>
      <c r="N10" s="225" t="s">
        <v>15</v>
      </c>
      <c r="O10" s="129">
        <f t="shared" si="2"/>
        <v>1</v>
      </c>
      <c r="Q10" s="129" t="str">
        <f t="shared" si="3"/>
        <v>Industrieel produceren met hout 23004 (Montagemedewerker industrieel produceren met hout)</v>
      </c>
    </row>
    <row r="11" spans="1:20" s="129" customFormat="1" ht="20.100000000000001" customHeight="1" x14ac:dyDescent="0.25">
      <c r="A11" s="129">
        <f t="shared" si="0"/>
        <v>25009</v>
      </c>
      <c r="B11" s="123" t="str">
        <f t="shared" si="1"/>
        <v xml:space="preserve"> 7901</v>
      </c>
      <c r="C11" s="124">
        <v>23004</v>
      </c>
      <c r="D11" s="125"/>
      <c r="E11" s="126" t="s">
        <v>178</v>
      </c>
      <c r="F11" s="126">
        <v>25009</v>
      </c>
      <c r="G11" s="126"/>
      <c r="H11" s="126" t="s">
        <v>169</v>
      </c>
      <c r="I11" s="126" t="s">
        <v>181</v>
      </c>
      <c r="J11" s="126">
        <v>4</v>
      </c>
      <c r="K11" s="127">
        <v>1.4</v>
      </c>
      <c r="L11" s="224" t="s">
        <v>19</v>
      </c>
      <c r="M11" s="128">
        <f t="shared" si="4"/>
        <v>6400</v>
      </c>
      <c r="N11" s="225" t="s">
        <v>15</v>
      </c>
      <c r="O11" s="129">
        <f t="shared" si="2"/>
        <v>1</v>
      </c>
      <c r="Q11" s="129" t="str">
        <f t="shared" si="3"/>
        <v>Industrieel produceren met hout 23004 (Werkvoorbereider industrieel produceren met hout)</v>
      </c>
    </row>
    <row r="12" spans="1:20" s="129" customFormat="1" ht="20.100000000000001" customHeight="1" x14ac:dyDescent="0.25">
      <c r="A12" s="129">
        <f t="shared" si="0"/>
        <v>25010</v>
      </c>
      <c r="B12" s="123" t="str">
        <f t="shared" si="1"/>
        <v xml:space="preserve"> 7901</v>
      </c>
      <c r="C12" s="124">
        <v>23005</v>
      </c>
      <c r="D12" s="125">
        <v>1.4</v>
      </c>
      <c r="E12" s="126" t="s">
        <v>182</v>
      </c>
      <c r="F12" s="126">
        <v>25010</v>
      </c>
      <c r="G12" s="126"/>
      <c r="H12" s="126" t="s">
        <v>169</v>
      </c>
      <c r="I12" s="126" t="s">
        <v>183</v>
      </c>
      <c r="J12" s="126">
        <v>2</v>
      </c>
      <c r="K12" s="127">
        <v>1.4</v>
      </c>
      <c r="L12" s="224" t="s">
        <v>14</v>
      </c>
      <c r="M12" s="128">
        <f t="shared" si="4"/>
        <v>3200</v>
      </c>
      <c r="N12" s="225" t="s">
        <v>15</v>
      </c>
      <c r="O12" s="129">
        <f t="shared" si="2"/>
        <v>1</v>
      </c>
      <c r="Q12" s="129" t="str">
        <f t="shared" si="3"/>
        <v>Industriële lakverwerking 23005 (Industrieel lakverwerker)</v>
      </c>
    </row>
    <row r="13" spans="1:20" s="129" customFormat="1" ht="20.100000000000001" customHeight="1" x14ac:dyDescent="0.25">
      <c r="A13" s="129">
        <f t="shared" si="0"/>
        <v>25011</v>
      </c>
      <c r="B13" s="123" t="str">
        <f t="shared" si="1"/>
        <v xml:space="preserve"> 7901</v>
      </c>
      <c r="C13" s="124">
        <v>23005</v>
      </c>
      <c r="D13" s="125"/>
      <c r="E13" s="126" t="s">
        <v>182</v>
      </c>
      <c r="F13" s="126">
        <v>25011</v>
      </c>
      <c r="G13" s="126"/>
      <c r="H13" s="126" t="s">
        <v>169</v>
      </c>
      <c r="I13" s="126" t="s">
        <v>184</v>
      </c>
      <c r="J13" s="126">
        <v>3</v>
      </c>
      <c r="K13" s="127">
        <v>1.4</v>
      </c>
      <c r="L13" s="224" t="s">
        <v>17</v>
      </c>
      <c r="M13" s="128">
        <f t="shared" si="4"/>
        <v>4800</v>
      </c>
      <c r="N13" s="225" t="s">
        <v>15</v>
      </c>
      <c r="O13" s="129">
        <f t="shared" si="2"/>
        <v>1</v>
      </c>
      <c r="Q13" s="129" t="str">
        <f t="shared" si="3"/>
        <v>Industriële lakverwerking 23005 (Vakkracht industrieel lakverwerker)</v>
      </c>
    </row>
    <row r="14" spans="1:20" s="129" customFormat="1" ht="20.100000000000001" customHeight="1" x14ac:dyDescent="0.25">
      <c r="A14" s="129">
        <f t="shared" si="0"/>
        <v>25012</v>
      </c>
      <c r="B14" s="123" t="str">
        <f t="shared" si="1"/>
        <v xml:space="preserve"> 7901</v>
      </c>
      <c r="C14" s="124">
        <v>23006</v>
      </c>
      <c r="D14" s="125">
        <v>1.4</v>
      </c>
      <c r="E14" s="126" t="s">
        <v>185</v>
      </c>
      <c r="F14" s="126">
        <v>25012</v>
      </c>
      <c r="G14" s="126"/>
      <c r="H14" s="126" t="s">
        <v>169</v>
      </c>
      <c r="I14" s="126" t="s">
        <v>186</v>
      </c>
      <c r="J14" s="126">
        <v>4</v>
      </c>
      <c r="K14" s="127">
        <v>1.4</v>
      </c>
      <c r="L14" s="224" t="s">
        <v>19</v>
      </c>
      <c r="M14" s="128">
        <f t="shared" si="4"/>
        <v>6400</v>
      </c>
      <c r="N14" s="225" t="s">
        <v>15</v>
      </c>
      <c r="O14" s="129">
        <f t="shared" si="2"/>
        <v>1</v>
      </c>
      <c r="Q14" s="129" t="str">
        <f t="shared" si="3"/>
        <v>Kaderfunctie Afbouw, Onderhoud en Interieur 23006 (Kleur- en interieuradviseur)</v>
      </c>
    </row>
    <row r="15" spans="1:20" s="129" customFormat="1" ht="20.100000000000001" customHeight="1" x14ac:dyDescent="0.25">
      <c r="A15" s="129">
        <f t="shared" si="0"/>
        <v>25013</v>
      </c>
      <c r="B15" s="123" t="str">
        <f t="shared" si="1"/>
        <v xml:space="preserve"> 7901</v>
      </c>
      <c r="C15" s="124">
        <v>23006</v>
      </c>
      <c r="D15" s="125"/>
      <c r="E15" s="126" t="s">
        <v>185</v>
      </c>
      <c r="F15" s="126">
        <v>25013</v>
      </c>
      <c r="G15" s="126"/>
      <c r="H15" s="126" t="s">
        <v>169</v>
      </c>
      <c r="I15" s="126" t="s">
        <v>187</v>
      </c>
      <c r="J15" s="126">
        <v>4</v>
      </c>
      <c r="K15" s="127">
        <v>1.4</v>
      </c>
      <c r="L15" s="224" t="s">
        <v>19</v>
      </c>
      <c r="M15" s="128">
        <f t="shared" si="4"/>
        <v>6400</v>
      </c>
      <c r="N15" s="225" t="s">
        <v>15</v>
      </c>
      <c r="O15" s="129">
        <f t="shared" si="2"/>
        <v>1</v>
      </c>
      <c r="Q15" s="129" t="str">
        <f t="shared" si="3"/>
        <v>Kaderfunctie Afbouw, Onderhoud en Interieur 23006 (Projectmanager vastgoedonderhoud)</v>
      </c>
    </row>
    <row r="16" spans="1:20" s="129" customFormat="1" ht="20.100000000000001" customHeight="1" x14ac:dyDescent="0.25">
      <c r="A16" s="129">
        <f t="shared" si="0"/>
        <v>25014</v>
      </c>
      <c r="B16" s="123" t="str">
        <f t="shared" si="1"/>
        <v xml:space="preserve"> 7901</v>
      </c>
      <c r="C16" s="124">
        <v>23006</v>
      </c>
      <c r="D16" s="125"/>
      <c r="E16" s="126" t="s">
        <v>185</v>
      </c>
      <c r="F16" s="126">
        <v>25014</v>
      </c>
      <c r="G16" s="126"/>
      <c r="H16" s="126" t="s">
        <v>169</v>
      </c>
      <c r="I16" s="126" t="s">
        <v>188</v>
      </c>
      <c r="J16" s="126">
        <v>4</v>
      </c>
      <c r="K16" s="127">
        <v>1.4</v>
      </c>
      <c r="L16" s="224" t="s">
        <v>19</v>
      </c>
      <c r="M16" s="128">
        <f t="shared" si="4"/>
        <v>6400</v>
      </c>
      <c r="N16" s="225" t="s">
        <v>15</v>
      </c>
      <c r="O16" s="129">
        <f t="shared" si="2"/>
        <v>1</v>
      </c>
      <c r="Q16" s="129" t="str">
        <f t="shared" si="3"/>
        <v>Kaderfunctie Afbouw, Onderhoud en Interieur 23006 (Uitvoerder)</v>
      </c>
    </row>
    <row r="17" spans="1:17" s="129" customFormat="1" ht="20.100000000000001" customHeight="1" x14ac:dyDescent="0.25">
      <c r="A17" s="129">
        <f t="shared" si="0"/>
        <v>25015</v>
      </c>
      <c r="B17" s="123" t="str">
        <f t="shared" si="1"/>
        <v xml:space="preserve"> 7901</v>
      </c>
      <c r="C17" s="124">
        <v>23007</v>
      </c>
      <c r="D17" s="125">
        <v>1.4</v>
      </c>
      <c r="E17" s="126" t="s">
        <v>189</v>
      </c>
      <c r="F17" s="126">
        <v>25015</v>
      </c>
      <c r="G17" s="126"/>
      <c r="H17" s="126" t="s">
        <v>169</v>
      </c>
      <c r="I17" s="126" t="s">
        <v>190</v>
      </c>
      <c r="J17" s="126">
        <v>3</v>
      </c>
      <c r="K17" s="127">
        <v>1.4</v>
      </c>
      <c r="L17" s="224" t="s">
        <v>17</v>
      </c>
      <c r="M17" s="128">
        <f t="shared" si="4"/>
        <v>4800</v>
      </c>
      <c r="N17" s="225" t="s">
        <v>15</v>
      </c>
      <c r="O17" s="129">
        <f t="shared" si="2"/>
        <v>1</v>
      </c>
      <c r="Q17" s="129" t="str">
        <f t="shared" si="3"/>
        <v>Machinaal houtbewerken 23007 (Allround machinaal houtbewerker)</v>
      </c>
    </row>
    <row r="18" spans="1:17" s="129" customFormat="1" ht="20.100000000000001" customHeight="1" x14ac:dyDescent="0.25">
      <c r="A18" s="129">
        <f t="shared" si="0"/>
        <v>25016</v>
      </c>
      <c r="B18" s="123" t="str">
        <f t="shared" si="1"/>
        <v xml:space="preserve"> 7901</v>
      </c>
      <c r="C18" s="124">
        <v>23007</v>
      </c>
      <c r="D18" s="125"/>
      <c r="E18" s="126" t="s">
        <v>189</v>
      </c>
      <c r="F18" s="126">
        <v>25016</v>
      </c>
      <c r="G18" s="126"/>
      <c r="H18" s="126" t="s">
        <v>169</v>
      </c>
      <c r="I18" s="126" t="s">
        <v>191</v>
      </c>
      <c r="J18" s="126">
        <v>2</v>
      </c>
      <c r="K18" s="127">
        <v>1.4</v>
      </c>
      <c r="L18" s="224" t="s">
        <v>14</v>
      </c>
      <c r="M18" s="128">
        <f t="shared" si="4"/>
        <v>3200</v>
      </c>
      <c r="N18" s="225" t="s">
        <v>15</v>
      </c>
      <c r="O18" s="129">
        <f t="shared" si="2"/>
        <v>1</v>
      </c>
      <c r="Q18" s="129" t="str">
        <f t="shared" si="3"/>
        <v>Machinaal houtbewerken 23007 (Machinaal houtbewerker)</v>
      </c>
    </row>
    <row r="19" spans="1:17" s="129" customFormat="1" ht="20.100000000000001" customHeight="1" x14ac:dyDescent="0.25">
      <c r="A19" s="129">
        <f t="shared" si="0"/>
        <v>25017</v>
      </c>
      <c r="B19" s="123" t="str">
        <f t="shared" si="1"/>
        <v xml:space="preserve"> 7901</v>
      </c>
      <c r="C19" s="124">
        <v>23008</v>
      </c>
      <c r="D19" s="125">
        <v>1.4</v>
      </c>
      <c r="E19" s="126" t="s">
        <v>192</v>
      </c>
      <c r="F19" s="126">
        <v>25017</v>
      </c>
      <c r="G19" s="126"/>
      <c r="H19" s="126" t="s">
        <v>169</v>
      </c>
      <c r="I19" s="126" t="s">
        <v>193</v>
      </c>
      <c r="J19" s="126">
        <v>3</v>
      </c>
      <c r="K19" s="127">
        <v>1.4</v>
      </c>
      <c r="L19" s="224" t="s">
        <v>17</v>
      </c>
      <c r="M19" s="128">
        <f t="shared" si="4"/>
        <v>4800</v>
      </c>
      <c r="N19" s="225" t="s">
        <v>15</v>
      </c>
      <c r="O19" s="129">
        <f t="shared" si="2"/>
        <v>1</v>
      </c>
      <c r="Q19" s="129" t="str">
        <f t="shared" si="3"/>
        <v>Meubels en (scheeps)interieurs maken 23008 (Allround meubelmaker/(scheeps)interieurbouwer)</v>
      </c>
    </row>
    <row r="20" spans="1:17" s="129" customFormat="1" ht="20.100000000000001" customHeight="1" x14ac:dyDescent="0.25">
      <c r="A20" s="129">
        <f t="shared" si="0"/>
        <v>25018</v>
      </c>
      <c r="B20" s="123" t="str">
        <f t="shared" si="1"/>
        <v xml:space="preserve"> 7901</v>
      </c>
      <c r="C20" s="124">
        <v>23008</v>
      </c>
      <c r="D20" s="125"/>
      <c r="E20" s="126" t="s">
        <v>192</v>
      </c>
      <c r="F20" s="126">
        <v>25018</v>
      </c>
      <c r="G20" s="126"/>
      <c r="H20" s="126" t="s">
        <v>169</v>
      </c>
      <c r="I20" s="126" t="s">
        <v>194</v>
      </c>
      <c r="J20" s="126">
        <v>2</v>
      </c>
      <c r="K20" s="127">
        <v>1.4</v>
      </c>
      <c r="L20" s="224" t="s">
        <v>14</v>
      </c>
      <c r="M20" s="128">
        <f t="shared" si="4"/>
        <v>3200</v>
      </c>
      <c r="N20" s="225" t="s">
        <v>15</v>
      </c>
      <c r="O20" s="129">
        <f t="shared" si="2"/>
        <v>1</v>
      </c>
      <c r="Q20" s="129" t="str">
        <f t="shared" si="3"/>
        <v>Meubels en (scheeps)interieurs maken 23008 (Meubelmaker/(scheeps)interieurbouwer)</v>
      </c>
    </row>
    <row r="21" spans="1:17" s="129" customFormat="1" ht="20.100000000000001" customHeight="1" x14ac:dyDescent="0.25">
      <c r="A21" s="129">
        <f t="shared" si="0"/>
        <v>25019</v>
      </c>
      <c r="B21" s="123" t="str">
        <f t="shared" si="1"/>
        <v xml:space="preserve"> 7901</v>
      </c>
      <c r="C21" s="124">
        <v>23008</v>
      </c>
      <c r="D21" s="125"/>
      <c r="E21" s="126" t="s">
        <v>192</v>
      </c>
      <c r="F21" s="126">
        <v>25019</v>
      </c>
      <c r="G21" s="126"/>
      <c r="H21" s="126" t="s">
        <v>169</v>
      </c>
      <c r="I21" s="126" t="s">
        <v>195</v>
      </c>
      <c r="J21" s="126">
        <v>4</v>
      </c>
      <c r="K21" s="127">
        <v>1.4</v>
      </c>
      <c r="L21" s="224" t="s">
        <v>19</v>
      </c>
      <c r="M21" s="128">
        <f t="shared" si="4"/>
        <v>6400</v>
      </c>
      <c r="N21" s="225" t="s">
        <v>15</v>
      </c>
      <c r="O21" s="129">
        <f t="shared" si="2"/>
        <v>1</v>
      </c>
      <c r="Q21" s="129" t="str">
        <f t="shared" si="3"/>
        <v>Meubels en (scheeps)interieurs maken 23008 (Ondernemend meubelmaker/(scheeps)interieurbouwer)</v>
      </c>
    </row>
    <row r="22" spans="1:17" s="129" customFormat="1" ht="20.100000000000001" customHeight="1" x14ac:dyDescent="0.25">
      <c r="A22" s="129">
        <f t="shared" si="0"/>
        <v>25020</v>
      </c>
      <c r="B22" s="123" t="str">
        <f t="shared" si="1"/>
        <v xml:space="preserve"> 7901</v>
      </c>
      <c r="C22" s="124">
        <v>23008</v>
      </c>
      <c r="D22" s="125"/>
      <c r="E22" s="126" t="s">
        <v>192</v>
      </c>
      <c r="F22" s="126">
        <v>25020</v>
      </c>
      <c r="G22" s="126"/>
      <c r="H22" s="126" t="s">
        <v>169</v>
      </c>
      <c r="I22" s="126" t="s">
        <v>196</v>
      </c>
      <c r="J22" s="126">
        <v>4</v>
      </c>
      <c r="K22" s="127">
        <v>1.4</v>
      </c>
      <c r="L22" s="224" t="s">
        <v>19</v>
      </c>
      <c r="M22" s="128">
        <f t="shared" si="4"/>
        <v>6400</v>
      </c>
      <c r="N22" s="225" t="s">
        <v>15</v>
      </c>
      <c r="O22" s="129">
        <f t="shared" si="2"/>
        <v>1</v>
      </c>
      <c r="Q22" s="129" t="str">
        <f t="shared" si="3"/>
        <v>Meubels en (scheeps)interieurs maken 23008 (Werkvoorbereider meubelindustrie/(scheeps)interieurbouw)</v>
      </c>
    </row>
    <row r="23" spans="1:17" s="129" customFormat="1" ht="20.100000000000001" customHeight="1" x14ac:dyDescent="0.25">
      <c r="A23" s="129">
        <f t="shared" si="0"/>
        <v>25021</v>
      </c>
      <c r="B23" s="123" t="str">
        <f t="shared" si="1"/>
        <v xml:space="preserve"> 7901</v>
      </c>
      <c r="C23" s="124">
        <v>23009</v>
      </c>
      <c r="D23" s="125">
        <v>1.4</v>
      </c>
      <c r="E23" s="126" t="s">
        <v>197</v>
      </c>
      <c r="F23" s="126">
        <v>25021</v>
      </c>
      <c r="G23" s="126"/>
      <c r="H23" s="126" t="s">
        <v>169</v>
      </c>
      <c r="I23" s="126" t="s">
        <v>198</v>
      </c>
      <c r="J23" s="126">
        <v>3</v>
      </c>
      <c r="K23" s="127">
        <v>1.4</v>
      </c>
      <c r="L23" s="224" t="s">
        <v>17</v>
      </c>
      <c r="M23" s="128">
        <f t="shared" si="4"/>
        <v>4800</v>
      </c>
      <c r="N23" s="225" t="s">
        <v>15</v>
      </c>
      <c r="O23" s="129">
        <f t="shared" si="2"/>
        <v>1</v>
      </c>
      <c r="Q23" s="129" t="str">
        <f t="shared" si="3"/>
        <v>Meubels stofferen 23009 (Allround meubelstoffeerder)</v>
      </c>
    </row>
    <row r="24" spans="1:17" s="129" customFormat="1" ht="20.100000000000001" customHeight="1" x14ac:dyDescent="0.25">
      <c r="A24" s="129">
        <f t="shared" si="0"/>
        <v>25022</v>
      </c>
      <c r="B24" s="123" t="str">
        <f t="shared" si="1"/>
        <v xml:space="preserve"> 7901</v>
      </c>
      <c r="C24" s="124">
        <v>23009</v>
      </c>
      <c r="D24" s="125"/>
      <c r="E24" s="126" t="s">
        <v>197</v>
      </c>
      <c r="F24" s="126">
        <v>25022</v>
      </c>
      <c r="G24" s="126"/>
      <c r="H24" s="126" t="s">
        <v>169</v>
      </c>
      <c r="I24" s="126" t="s">
        <v>199</v>
      </c>
      <c r="J24" s="126">
        <v>2</v>
      </c>
      <c r="K24" s="127">
        <v>1.4</v>
      </c>
      <c r="L24" s="224" t="s">
        <v>14</v>
      </c>
      <c r="M24" s="128">
        <f t="shared" si="4"/>
        <v>3200</v>
      </c>
      <c r="N24" s="225" t="s">
        <v>15</v>
      </c>
      <c r="O24" s="129">
        <f t="shared" si="2"/>
        <v>1</v>
      </c>
      <c r="Q24" s="129" t="str">
        <f t="shared" si="3"/>
        <v>Meubels stofferen 23009 (Meubelstoffeerder)</v>
      </c>
    </row>
    <row r="25" spans="1:17" s="129" customFormat="1" ht="20.100000000000001" customHeight="1" x14ac:dyDescent="0.25">
      <c r="A25" s="129">
        <f t="shared" si="0"/>
        <v>25023</v>
      </c>
      <c r="B25" s="123" t="str">
        <f t="shared" si="1"/>
        <v xml:space="preserve"> 7901</v>
      </c>
      <c r="C25" s="124">
        <v>23010</v>
      </c>
      <c r="D25" s="138">
        <v>1.3</v>
      </c>
      <c r="E25" s="126" t="s">
        <v>200</v>
      </c>
      <c r="F25" s="126">
        <v>25023</v>
      </c>
      <c r="G25" s="126"/>
      <c r="H25" s="126" t="s">
        <v>169</v>
      </c>
      <c r="I25" s="126" t="s">
        <v>201</v>
      </c>
      <c r="J25" s="126">
        <v>3</v>
      </c>
      <c r="K25" s="127">
        <v>1.3</v>
      </c>
      <c r="L25" s="224" t="s">
        <v>17</v>
      </c>
      <c r="M25" s="128">
        <f t="shared" si="4"/>
        <v>4800</v>
      </c>
      <c r="N25" s="225" t="s">
        <v>15</v>
      </c>
      <c r="O25" s="129">
        <f t="shared" si="2"/>
        <v>1</v>
      </c>
      <c r="Q25" s="129" t="str">
        <f t="shared" si="3"/>
        <v>Onderhoud- en verbouwbedrijf 23010 (Allround vakkracht onderhoud- en klussenbedrijf)</v>
      </c>
    </row>
    <row r="26" spans="1:17" s="129" customFormat="1" ht="20.100000000000001" customHeight="1" x14ac:dyDescent="0.25">
      <c r="A26" s="129">
        <f t="shared" si="0"/>
        <v>25024</v>
      </c>
      <c r="B26" s="123" t="str">
        <f t="shared" si="1"/>
        <v xml:space="preserve"> 7901</v>
      </c>
      <c r="C26" s="124">
        <v>23010</v>
      </c>
      <c r="D26" s="125"/>
      <c r="E26" s="126" t="s">
        <v>200</v>
      </c>
      <c r="F26" s="126">
        <v>25024</v>
      </c>
      <c r="G26" s="126"/>
      <c r="H26" s="126" t="s">
        <v>169</v>
      </c>
      <c r="I26" s="126" t="s">
        <v>202</v>
      </c>
      <c r="J26" s="126">
        <v>2</v>
      </c>
      <c r="K26" s="127">
        <v>1.3</v>
      </c>
      <c r="L26" s="224" t="s">
        <v>14</v>
      </c>
      <c r="M26" s="128">
        <f t="shared" si="4"/>
        <v>3200</v>
      </c>
      <c r="N26" s="225" t="s">
        <v>15</v>
      </c>
      <c r="O26" s="129">
        <f t="shared" si="2"/>
        <v>1</v>
      </c>
      <c r="Q26" s="129" t="str">
        <f t="shared" si="3"/>
        <v>Onderhoud- en verbouwbedrijf 23010 (Servicemedewerker gebouwen)</v>
      </c>
    </row>
    <row r="27" spans="1:17" s="129" customFormat="1" ht="20.100000000000001" customHeight="1" x14ac:dyDescent="0.25">
      <c r="A27" s="129">
        <f t="shared" si="0"/>
        <v>25025</v>
      </c>
      <c r="B27" s="123" t="str">
        <f t="shared" si="1"/>
        <v xml:space="preserve"> 7901</v>
      </c>
      <c r="C27" s="124">
        <v>23011</v>
      </c>
      <c r="D27" s="125">
        <v>1.4</v>
      </c>
      <c r="E27" s="126" t="s">
        <v>203</v>
      </c>
      <c r="F27" s="126">
        <v>25025</v>
      </c>
      <c r="G27" s="126"/>
      <c r="H27" s="126" t="s">
        <v>169</v>
      </c>
      <c r="I27" s="126" t="s">
        <v>204</v>
      </c>
      <c r="J27" s="126">
        <v>3</v>
      </c>
      <c r="K27" s="127">
        <v>1.4</v>
      </c>
      <c r="L27" s="224" t="s">
        <v>17</v>
      </c>
      <c r="M27" s="128">
        <f t="shared" si="4"/>
        <v>4800</v>
      </c>
      <c r="N27" s="225" t="s">
        <v>15</v>
      </c>
      <c r="O27" s="129">
        <f t="shared" si="2"/>
        <v>1</v>
      </c>
      <c r="Q27" s="129" t="str">
        <f t="shared" si="3"/>
        <v>Parketvloeren leggen 23011 (Allround parketteur)</v>
      </c>
    </row>
    <row r="28" spans="1:17" s="129" customFormat="1" ht="20.100000000000001" customHeight="1" x14ac:dyDescent="0.25">
      <c r="A28" s="129">
        <f t="shared" si="0"/>
        <v>25026</v>
      </c>
      <c r="B28" s="123" t="str">
        <f t="shared" si="1"/>
        <v xml:space="preserve"> 7901</v>
      </c>
      <c r="C28" s="124">
        <v>23011</v>
      </c>
      <c r="D28" s="125"/>
      <c r="E28" s="126" t="s">
        <v>203</v>
      </c>
      <c r="F28" s="126">
        <v>25026</v>
      </c>
      <c r="G28" s="126"/>
      <c r="H28" s="126" t="s">
        <v>169</v>
      </c>
      <c r="I28" s="126" t="s">
        <v>205</v>
      </c>
      <c r="J28" s="126">
        <v>2</v>
      </c>
      <c r="K28" s="127">
        <v>1.4</v>
      </c>
      <c r="L28" s="224" t="s">
        <v>14</v>
      </c>
      <c r="M28" s="128">
        <f t="shared" si="4"/>
        <v>3200</v>
      </c>
      <c r="N28" s="225" t="s">
        <v>15</v>
      </c>
      <c r="O28" s="129">
        <f t="shared" si="2"/>
        <v>1</v>
      </c>
      <c r="Q28" s="129" t="str">
        <f t="shared" si="3"/>
        <v>Parketvloeren leggen 23011 (Parketteur)</v>
      </c>
    </row>
    <row r="29" spans="1:17" s="129" customFormat="1" ht="20.100000000000001" customHeight="1" x14ac:dyDescent="0.25">
      <c r="A29" s="129">
        <f t="shared" si="0"/>
        <v>25027</v>
      </c>
      <c r="B29" s="123" t="str">
        <f t="shared" si="1"/>
        <v xml:space="preserve"> 7901</v>
      </c>
      <c r="C29" s="124">
        <v>23022</v>
      </c>
      <c r="D29" s="125">
        <v>1.4</v>
      </c>
      <c r="E29" s="126" t="s">
        <v>206</v>
      </c>
      <c r="F29" s="126">
        <v>25027</v>
      </c>
      <c r="G29" s="126"/>
      <c r="H29" s="126" t="s">
        <v>169</v>
      </c>
      <c r="I29" s="126" t="s">
        <v>207</v>
      </c>
      <c r="J29" s="126">
        <v>2</v>
      </c>
      <c r="K29" s="127">
        <v>1.4</v>
      </c>
      <c r="L29" s="224" t="s">
        <v>14</v>
      </c>
      <c r="M29" s="128">
        <f t="shared" si="4"/>
        <v>3200</v>
      </c>
      <c r="N29" s="225" t="s">
        <v>15</v>
      </c>
      <c r="O29" s="129">
        <f t="shared" si="2"/>
        <v>1</v>
      </c>
      <c r="Q29" s="129" t="str">
        <f t="shared" si="3"/>
        <v>Plafond-/wandmontage 23022 (Plafond- en wandmonteur)</v>
      </c>
    </row>
    <row r="30" spans="1:17" s="129" customFormat="1" ht="20.100000000000001" customHeight="1" x14ac:dyDescent="0.25">
      <c r="A30" s="129">
        <f t="shared" si="0"/>
        <v>25028</v>
      </c>
      <c r="B30" s="123" t="str">
        <f t="shared" si="1"/>
        <v xml:space="preserve"> 7901</v>
      </c>
      <c r="C30" s="124">
        <v>23023</v>
      </c>
      <c r="D30" s="125">
        <v>1.4</v>
      </c>
      <c r="E30" s="126" t="s">
        <v>208</v>
      </c>
      <c r="F30" s="126">
        <v>25028</v>
      </c>
      <c r="G30" s="126"/>
      <c r="H30" s="126" t="s">
        <v>169</v>
      </c>
      <c r="I30" s="126" t="s">
        <v>209</v>
      </c>
      <c r="J30" s="126">
        <v>4</v>
      </c>
      <c r="K30" s="127">
        <v>1.4</v>
      </c>
      <c r="L30" s="224" t="s">
        <v>19</v>
      </c>
      <c r="M30" s="128">
        <f t="shared" si="4"/>
        <v>6400</v>
      </c>
      <c r="N30" s="225" t="s">
        <v>15</v>
      </c>
      <c r="O30" s="129">
        <f t="shared" si="2"/>
        <v>1</v>
      </c>
      <c r="Q30" s="129" t="str">
        <f t="shared" si="3"/>
        <v>Restauratiestukadoren 23023 (Restauratiestukadoor)</v>
      </c>
    </row>
    <row r="31" spans="1:17" s="129" customFormat="1" ht="20.100000000000001" customHeight="1" x14ac:dyDescent="0.25">
      <c r="A31" s="129">
        <f t="shared" si="0"/>
        <v>25029</v>
      </c>
      <c r="B31" s="123" t="str">
        <f t="shared" si="1"/>
        <v xml:space="preserve"> 7901</v>
      </c>
      <c r="C31" s="124">
        <v>23024</v>
      </c>
      <c r="D31" s="125">
        <v>1.4</v>
      </c>
      <c r="E31" s="126" t="s">
        <v>210</v>
      </c>
      <c r="F31" s="126">
        <v>25029</v>
      </c>
      <c r="G31" s="126"/>
      <c r="H31" s="126" t="s">
        <v>169</v>
      </c>
      <c r="I31" s="126" t="s">
        <v>211</v>
      </c>
      <c r="J31" s="126">
        <v>3</v>
      </c>
      <c r="K31" s="127">
        <v>1.4</v>
      </c>
      <c r="L31" s="224" t="s">
        <v>17</v>
      </c>
      <c r="M31" s="128">
        <f t="shared" si="4"/>
        <v>4800</v>
      </c>
      <c r="N31" s="225" t="s">
        <v>15</v>
      </c>
      <c r="O31" s="129">
        <f t="shared" si="2"/>
        <v>1</v>
      </c>
      <c r="Q31" s="129" t="str">
        <f t="shared" si="3"/>
        <v>Schilderen 23024 (Gezel schilder)</v>
      </c>
    </row>
    <row r="32" spans="1:17" s="129" customFormat="1" ht="20.100000000000001" customHeight="1" x14ac:dyDescent="0.25">
      <c r="A32" s="129">
        <f t="shared" si="0"/>
        <v>25030</v>
      </c>
      <c r="B32" s="123" t="str">
        <f t="shared" si="1"/>
        <v xml:space="preserve"> 7901</v>
      </c>
      <c r="C32" s="124">
        <v>23024</v>
      </c>
      <c r="D32" s="125"/>
      <c r="E32" s="126" t="s">
        <v>210</v>
      </c>
      <c r="F32" s="126">
        <v>25030</v>
      </c>
      <c r="G32" s="126"/>
      <c r="H32" s="126" t="s">
        <v>169</v>
      </c>
      <c r="I32" s="126" t="s">
        <v>212</v>
      </c>
      <c r="J32" s="126">
        <v>2</v>
      </c>
      <c r="K32" s="127">
        <v>1.4</v>
      </c>
      <c r="L32" s="224" t="s">
        <v>14</v>
      </c>
      <c r="M32" s="128">
        <f t="shared" si="4"/>
        <v>3200</v>
      </c>
      <c r="N32" s="225" t="s">
        <v>15</v>
      </c>
      <c r="O32" s="129">
        <f t="shared" si="2"/>
        <v>1</v>
      </c>
      <c r="Q32" s="129" t="str">
        <f t="shared" si="3"/>
        <v>Schilderen 23024 (Schilder)</v>
      </c>
    </row>
    <row r="33" spans="1:17" s="129" customFormat="1" ht="20.100000000000001" customHeight="1" x14ac:dyDescent="0.25">
      <c r="A33" s="129">
        <f t="shared" si="0"/>
        <v>25031</v>
      </c>
      <c r="B33" s="123" t="str">
        <f t="shared" si="1"/>
        <v xml:space="preserve"> 7901</v>
      </c>
      <c r="C33" s="124">
        <v>23025</v>
      </c>
      <c r="D33" s="125">
        <v>1.4</v>
      </c>
      <c r="E33" s="126" t="s">
        <v>213</v>
      </c>
      <c r="F33" s="126">
        <v>25031</v>
      </c>
      <c r="G33" s="126"/>
      <c r="H33" s="126" t="s">
        <v>169</v>
      </c>
      <c r="I33" s="126" t="s">
        <v>214</v>
      </c>
      <c r="J33" s="126">
        <v>3</v>
      </c>
      <c r="K33" s="127">
        <v>1.4</v>
      </c>
      <c r="L33" s="224" t="s">
        <v>17</v>
      </c>
      <c r="M33" s="128">
        <f t="shared" si="4"/>
        <v>4800</v>
      </c>
      <c r="N33" s="225" t="s">
        <v>15</v>
      </c>
      <c r="O33" s="129">
        <f t="shared" si="2"/>
        <v>1</v>
      </c>
      <c r="Q33" s="129" t="str">
        <f t="shared" si="3"/>
        <v>Schoonmaak en Glazenwassen 23025 ((Ambulant) objectleider)</v>
      </c>
    </row>
    <row r="34" spans="1:17" s="129" customFormat="1" ht="20.100000000000001" customHeight="1" x14ac:dyDescent="0.25">
      <c r="A34" s="129">
        <f t="shared" si="0"/>
        <v>25032</v>
      </c>
      <c r="B34" s="123" t="str">
        <f t="shared" si="1"/>
        <v xml:space="preserve"> 7901</v>
      </c>
      <c r="C34" s="124">
        <v>23025</v>
      </c>
      <c r="D34" s="125"/>
      <c r="E34" s="126" t="s">
        <v>213</v>
      </c>
      <c r="F34" s="126">
        <v>25032</v>
      </c>
      <c r="G34" s="126"/>
      <c r="H34" s="126" t="s">
        <v>169</v>
      </c>
      <c r="I34" s="126" t="s">
        <v>215</v>
      </c>
      <c r="J34" s="126">
        <v>2</v>
      </c>
      <c r="K34" s="127">
        <v>1.4</v>
      </c>
      <c r="L34" s="224" t="s">
        <v>14</v>
      </c>
      <c r="M34" s="128">
        <f t="shared" si="4"/>
        <v>3200</v>
      </c>
      <c r="N34" s="225" t="s">
        <v>15</v>
      </c>
      <c r="O34" s="129">
        <f t="shared" si="2"/>
        <v>1</v>
      </c>
      <c r="Q34" s="129" t="str">
        <f t="shared" si="3"/>
        <v>Schoonmaak en Glazenwassen 23025 (Glazenwasser)</v>
      </c>
    </row>
    <row r="35" spans="1:17" s="129" customFormat="1" ht="20.100000000000001" customHeight="1" x14ac:dyDescent="0.25">
      <c r="A35" s="129">
        <f t="shared" si="0"/>
        <v>25033</v>
      </c>
      <c r="B35" s="123" t="str">
        <f t="shared" si="1"/>
        <v xml:space="preserve"> 7901</v>
      </c>
      <c r="C35" s="124">
        <v>23025</v>
      </c>
      <c r="D35" s="125"/>
      <c r="E35" s="126" t="s">
        <v>213</v>
      </c>
      <c r="F35" s="126">
        <v>25033</v>
      </c>
      <c r="G35" s="126"/>
      <c r="H35" s="126" t="s">
        <v>169</v>
      </c>
      <c r="I35" s="126" t="s">
        <v>216</v>
      </c>
      <c r="J35" s="126">
        <v>2</v>
      </c>
      <c r="K35" s="127">
        <v>1.4</v>
      </c>
      <c r="L35" s="224" t="s">
        <v>14</v>
      </c>
      <c r="M35" s="128">
        <f t="shared" si="4"/>
        <v>3200</v>
      </c>
      <c r="N35" s="225" t="s">
        <v>15</v>
      </c>
      <c r="O35" s="129">
        <f t="shared" si="2"/>
        <v>1</v>
      </c>
      <c r="Q35" s="129" t="str">
        <f t="shared" si="3"/>
        <v>Schoonmaak en Glazenwassen 23025 (Meewerkend leidinggevende algemeen schoonmaakonderhoud)</v>
      </c>
    </row>
    <row r="36" spans="1:17" s="129" customFormat="1" ht="20.100000000000001" customHeight="1" x14ac:dyDescent="0.25">
      <c r="A36" s="129">
        <f t="shared" si="0"/>
        <v>25034</v>
      </c>
      <c r="B36" s="123" t="str">
        <f t="shared" si="1"/>
        <v xml:space="preserve"> 7901</v>
      </c>
      <c r="C36" s="124">
        <v>23025</v>
      </c>
      <c r="D36" s="125"/>
      <c r="E36" s="126" t="s">
        <v>213</v>
      </c>
      <c r="F36" s="126">
        <v>25034</v>
      </c>
      <c r="G36" s="126"/>
      <c r="H36" s="126" t="s">
        <v>169</v>
      </c>
      <c r="I36" s="126" t="s">
        <v>217</v>
      </c>
      <c r="J36" s="126">
        <v>2</v>
      </c>
      <c r="K36" s="127">
        <v>1.4</v>
      </c>
      <c r="L36" s="224" t="s">
        <v>14</v>
      </c>
      <c r="M36" s="128">
        <f t="shared" si="4"/>
        <v>3200</v>
      </c>
      <c r="N36" s="225" t="s">
        <v>15</v>
      </c>
      <c r="O36" s="129">
        <f t="shared" si="2"/>
        <v>1</v>
      </c>
      <c r="Q36" s="129" t="str">
        <f t="shared" si="3"/>
        <v>Schoonmaak en Glazenwassen 23025 (Schoonmaker in verschillende omgevingen)</v>
      </c>
    </row>
    <row r="37" spans="1:17" s="129" customFormat="1" ht="20.100000000000001" customHeight="1" x14ac:dyDescent="0.25">
      <c r="A37" s="129">
        <f t="shared" si="0"/>
        <v>25035</v>
      </c>
      <c r="B37" s="123" t="str">
        <f t="shared" si="1"/>
        <v xml:space="preserve"> 7901</v>
      </c>
      <c r="C37" s="124">
        <v>23025</v>
      </c>
      <c r="D37" s="125"/>
      <c r="E37" s="126" t="s">
        <v>213</v>
      </c>
      <c r="F37" s="126">
        <v>25035</v>
      </c>
      <c r="G37" s="126"/>
      <c r="H37" s="126" t="s">
        <v>169</v>
      </c>
      <c r="I37" s="126" t="s">
        <v>218</v>
      </c>
      <c r="J37" s="126">
        <v>3</v>
      </c>
      <c r="K37" s="127">
        <v>1.4</v>
      </c>
      <c r="L37" s="224" t="s">
        <v>17</v>
      </c>
      <c r="M37" s="128">
        <f t="shared" si="4"/>
        <v>4800</v>
      </c>
      <c r="N37" s="225" t="s">
        <v>15</v>
      </c>
      <c r="O37" s="129">
        <f t="shared" si="2"/>
        <v>1</v>
      </c>
      <c r="Q37" s="129" t="str">
        <f t="shared" si="3"/>
        <v>Schoonmaak en Glazenwassen 23025 (Specialist vloeronderhoud)</v>
      </c>
    </row>
    <row r="38" spans="1:17" s="129" customFormat="1" ht="20.100000000000001" customHeight="1" x14ac:dyDescent="0.25">
      <c r="A38" s="129">
        <f t="shared" si="0"/>
        <v>25036</v>
      </c>
      <c r="B38" s="123" t="str">
        <f t="shared" si="1"/>
        <v xml:space="preserve"> 7901</v>
      </c>
      <c r="C38" s="124">
        <v>23026</v>
      </c>
      <c r="D38" s="125">
        <v>1.4</v>
      </c>
      <c r="E38" s="126" t="s">
        <v>219</v>
      </c>
      <c r="F38" s="126">
        <v>25036</v>
      </c>
      <c r="G38" s="126"/>
      <c r="H38" s="126" t="s">
        <v>169</v>
      </c>
      <c r="I38" s="126" t="s">
        <v>220</v>
      </c>
      <c r="J38" s="126">
        <v>4</v>
      </c>
      <c r="K38" s="127">
        <v>1.4</v>
      </c>
      <c r="L38" s="224" t="s">
        <v>19</v>
      </c>
      <c r="M38" s="128">
        <f t="shared" si="4"/>
        <v>6400</v>
      </c>
      <c r="N38" s="225" t="s">
        <v>15</v>
      </c>
      <c r="O38" s="129">
        <f t="shared" si="2"/>
        <v>1</v>
      </c>
      <c r="Q38" s="129" t="str">
        <f t="shared" si="3"/>
        <v>Specialist schilderen 23026 (Decoratie- en restauratieschilder)</v>
      </c>
    </row>
    <row r="39" spans="1:17" s="129" customFormat="1" ht="20.100000000000001" customHeight="1" x14ac:dyDescent="0.25">
      <c r="A39" s="129">
        <f t="shared" si="0"/>
        <v>25037</v>
      </c>
      <c r="B39" s="123" t="str">
        <f t="shared" si="1"/>
        <v xml:space="preserve"> 7901</v>
      </c>
      <c r="C39" s="124">
        <v>23027</v>
      </c>
      <c r="D39" s="125">
        <v>1.4</v>
      </c>
      <c r="E39" s="126" t="s">
        <v>221</v>
      </c>
      <c r="F39" s="126">
        <v>25037</v>
      </c>
      <c r="G39" s="126"/>
      <c r="H39" s="126" t="s">
        <v>169</v>
      </c>
      <c r="I39" s="126" t="s">
        <v>222</v>
      </c>
      <c r="J39" s="126">
        <v>3</v>
      </c>
      <c r="K39" s="127">
        <v>1.4</v>
      </c>
      <c r="L39" s="224" t="s">
        <v>17</v>
      </c>
      <c r="M39" s="128">
        <f t="shared" si="4"/>
        <v>4800</v>
      </c>
      <c r="N39" s="225" t="s">
        <v>15</v>
      </c>
      <c r="O39" s="129">
        <f t="shared" si="2"/>
        <v>1</v>
      </c>
      <c r="Q39" s="129" t="str">
        <f t="shared" si="3"/>
        <v>Stukadoren 23027 (Gezel stukadoor)</v>
      </c>
    </row>
    <row r="40" spans="1:17" s="129" customFormat="1" ht="20.100000000000001" customHeight="1" x14ac:dyDescent="0.25">
      <c r="A40" s="129">
        <f t="shared" si="0"/>
        <v>25038</v>
      </c>
      <c r="B40" s="123" t="str">
        <f t="shared" si="1"/>
        <v xml:space="preserve"> 7901</v>
      </c>
      <c r="C40" s="124">
        <v>23027</v>
      </c>
      <c r="D40" s="125"/>
      <c r="E40" s="126" t="s">
        <v>221</v>
      </c>
      <c r="F40" s="126">
        <v>25038</v>
      </c>
      <c r="G40" s="126"/>
      <c r="H40" s="126" t="s">
        <v>169</v>
      </c>
      <c r="I40" s="126" t="s">
        <v>223</v>
      </c>
      <c r="J40" s="126">
        <v>2</v>
      </c>
      <c r="K40" s="127">
        <v>1.4</v>
      </c>
      <c r="L40" s="224" t="s">
        <v>14</v>
      </c>
      <c r="M40" s="128">
        <f t="shared" si="4"/>
        <v>3200</v>
      </c>
      <c r="N40" s="225" t="s">
        <v>15</v>
      </c>
      <c r="O40" s="129">
        <f t="shared" si="2"/>
        <v>1</v>
      </c>
      <c r="Q40" s="129" t="str">
        <f t="shared" si="3"/>
        <v>Stukadoren 23027 (Stukadoor)</v>
      </c>
    </row>
    <row r="41" spans="1:17" s="129" customFormat="1" ht="20.100000000000001" customHeight="1" x14ac:dyDescent="0.25">
      <c r="A41" s="129">
        <f t="shared" si="0"/>
        <v>25039</v>
      </c>
      <c r="B41" s="123" t="str">
        <f t="shared" si="1"/>
        <v xml:space="preserve"> 7901</v>
      </c>
      <c r="C41" s="124">
        <v>23028</v>
      </c>
      <c r="D41" s="125">
        <v>1.3</v>
      </c>
      <c r="E41" s="126" t="s">
        <v>224</v>
      </c>
      <c r="F41" s="126">
        <v>25039</v>
      </c>
      <c r="G41" s="126"/>
      <c r="H41" s="126" t="s">
        <v>169</v>
      </c>
      <c r="I41" s="126" t="s">
        <v>225</v>
      </c>
      <c r="J41" s="126">
        <v>3</v>
      </c>
      <c r="K41" s="127">
        <v>1.3</v>
      </c>
      <c r="L41" s="224" t="s">
        <v>17</v>
      </c>
      <c r="M41" s="128">
        <f t="shared" si="4"/>
        <v>4800</v>
      </c>
      <c r="N41" s="225" t="s">
        <v>15</v>
      </c>
      <c r="O41" s="129">
        <f t="shared" si="2"/>
        <v>1</v>
      </c>
      <c r="Q41" s="129" t="str">
        <f t="shared" si="3"/>
        <v>Woningstofferen 23028 (Allround woningstoffeerder)</v>
      </c>
    </row>
    <row r="42" spans="1:17" s="129" customFormat="1" ht="20.100000000000001" customHeight="1" x14ac:dyDescent="0.25">
      <c r="A42" s="129">
        <f t="shared" si="0"/>
        <v>25040</v>
      </c>
      <c r="B42" s="123" t="str">
        <f t="shared" si="1"/>
        <v xml:space="preserve"> 7901</v>
      </c>
      <c r="C42" s="124">
        <v>23028</v>
      </c>
      <c r="D42" s="125"/>
      <c r="E42" s="126" t="s">
        <v>224</v>
      </c>
      <c r="F42" s="126">
        <v>25040</v>
      </c>
      <c r="G42" s="126"/>
      <c r="H42" s="126" t="s">
        <v>169</v>
      </c>
      <c r="I42" s="126" t="s">
        <v>226</v>
      </c>
      <c r="J42" s="126">
        <v>2</v>
      </c>
      <c r="K42" s="127">
        <v>1.3</v>
      </c>
      <c r="L42" s="224" t="s">
        <v>14</v>
      </c>
      <c r="M42" s="128">
        <f t="shared" si="4"/>
        <v>3200</v>
      </c>
      <c r="N42" s="225" t="s">
        <v>15</v>
      </c>
      <c r="O42" s="129">
        <f t="shared" si="2"/>
        <v>1</v>
      </c>
      <c r="Q42" s="129" t="str">
        <f t="shared" si="3"/>
        <v>Woningstofferen 23028 (Woning-/projectstoffeerder)</v>
      </c>
    </row>
    <row r="43" spans="1:17" s="129" customFormat="1" ht="20.100000000000001" customHeight="1" x14ac:dyDescent="0.25">
      <c r="A43" s="129">
        <f t="shared" si="0"/>
        <v>25041</v>
      </c>
      <c r="B43" s="123" t="str">
        <f t="shared" si="1"/>
        <v xml:space="preserve"> 7901</v>
      </c>
      <c r="C43" s="124">
        <v>23001</v>
      </c>
      <c r="D43" s="125"/>
      <c r="E43" s="126" t="s">
        <v>168</v>
      </c>
      <c r="F43" s="126">
        <v>25041</v>
      </c>
      <c r="G43" s="126"/>
      <c r="H43" s="126" t="s">
        <v>169</v>
      </c>
      <c r="I43" s="126" t="s">
        <v>227</v>
      </c>
      <c r="J43" s="126">
        <v>3</v>
      </c>
      <c r="K43" s="127">
        <v>1.4</v>
      </c>
      <c r="L43" s="224" t="s">
        <v>17</v>
      </c>
      <c r="M43" s="128">
        <f t="shared" si="4"/>
        <v>4800</v>
      </c>
      <c r="N43" s="225" t="s">
        <v>15</v>
      </c>
      <c r="O43" s="129">
        <f t="shared" si="2"/>
        <v>1</v>
      </c>
      <c r="Q43" s="129" t="str">
        <f t="shared" si="3"/>
        <v>Afval, Milieu, Beheer &amp; Onderhoud Openbare Ruimte 23001 (Beheerder milieustraat)</v>
      </c>
    </row>
    <row r="44" spans="1:17" s="129" customFormat="1" ht="20.100000000000001" customHeight="1" x14ac:dyDescent="0.25">
      <c r="A44" s="129">
        <f t="shared" si="0"/>
        <v>25042</v>
      </c>
      <c r="B44" s="123" t="str">
        <f t="shared" si="1"/>
        <v xml:space="preserve"> 7901</v>
      </c>
      <c r="C44" s="124">
        <v>23001</v>
      </c>
      <c r="D44" s="125"/>
      <c r="E44" s="126" t="s">
        <v>168</v>
      </c>
      <c r="F44" s="126">
        <v>25042</v>
      </c>
      <c r="G44" s="126"/>
      <c r="H44" s="126" t="s">
        <v>169</v>
      </c>
      <c r="I44" s="126" t="s">
        <v>228</v>
      </c>
      <c r="J44" s="126">
        <v>4</v>
      </c>
      <c r="K44" s="127">
        <v>1.4</v>
      </c>
      <c r="L44" s="224" t="s">
        <v>19</v>
      </c>
      <c r="M44" s="128">
        <f t="shared" si="4"/>
        <v>6400</v>
      </c>
      <c r="N44" s="225" t="s">
        <v>15</v>
      </c>
      <c r="O44" s="129">
        <f t="shared" si="2"/>
        <v>1</v>
      </c>
      <c r="Q44" s="129" t="str">
        <f t="shared" si="3"/>
        <v>Afval, Milieu, Beheer &amp; Onderhoud Openbare Ruimte 23001 (Teamleider AMBOR)</v>
      </c>
    </row>
    <row r="45" spans="1:17" s="129" customFormat="1" ht="20.100000000000001" customHeight="1" x14ac:dyDescent="0.25">
      <c r="A45" s="129">
        <f t="shared" si="0"/>
        <v>25043</v>
      </c>
      <c r="B45" s="123" t="str">
        <f t="shared" si="1"/>
        <v xml:space="preserve"> 7901</v>
      </c>
      <c r="C45" s="124">
        <v>23001</v>
      </c>
      <c r="D45" s="125"/>
      <c r="E45" s="126" t="s">
        <v>168</v>
      </c>
      <c r="F45" s="126">
        <v>25043</v>
      </c>
      <c r="G45" s="126"/>
      <c r="H45" s="126" t="s">
        <v>169</v>
      </c>
      <c r="I45" s="126" t="s">
        <v>229</v>
      </c>
      <c r="J45" s="126">
        <v>3</v>
      </c>
      <c r="K45" s="127">
        <v>1.4</v>
      </c>
      <c r="L45" s="224" t="s">
        <v>17</v>
      </c>
      <c r="M45" s="128">
        <f t="shared" si="4"/>
        <v>4800</v>
      </c>
      <c r="N45" s="225" t="s">
        <v>15</v>
      </c>
      <c r="O45" s="129">
        <f t="shared" si="2"/>
        <v>1</v>
      </c>
      <c r="Q45" s="129" t="str">
        <f t="shared" si="3"/>
        <v>Afval, Milieu, Beheer &amp; Onderhoud Openbare Ruimte 23001 (Voorman BOR)</v>
      </c>
    </row>
    <row r="46" spans="1:17" s="129" customFormat="1" ht="20.100000000000001" customHeight="1" x14ac:dyDescent="0.25">
      <c r="A46" s="129">
        <f t="shared" si="0"/>
        <v>25044</v>
      </c>
      <c r="B46" s="123" t="str">
        <f t="shared" si="1"/>
        <v xml:space="preserve"> 7903</v>
      </c>
      <c r="C46" s="124">
        <v>23030</v>
      </c>
      <c r="D46" s="125">
        <v>1.6</v>
      </c>
      <c r="E46" s="126" t="s">
        <v>230</v>
      </c>
      <c r="F46" s="126">
        <v>25044</v>
      </c>
      <c r="G46" s="126"/>
      <c r="H46" s="126" t="s">
        <v>231</v>
      </c>
      <c r="I46" s="126" t="s">
        <v>232</v>
      </c>
      <c r="J46" s="126">
        <v>3</v>
      </c>
      <c r="K46" s="127">
        <v>1.6</v>
      </c>
      <c r="L46" s="224" t="s">
        <v>17</v>
      </c>
      <c r="M46" s="128">
        <f t="shared" si="4"/>
        <v>4800</v>
      </c>
      <c r="N46" s="225" t="s">
        <v>15</v>
      </c>
      <c r="O46" s="129">
        <f t="shared" si="2"/>
        <v>1</v>
      </c>
      <c r="Q46" s="129" t="str">
        <f t="shared" si="3"/>
        <v>Analisten 23030 (Allround laborant)</v>
      </c>
    </row>
    <row r="47" spans="1:17" s="129" customFormat="1" ht="20.100000000000001" customHeight="1" x14ac:dyDescent="0.25">
      <c r="A47" s="129">
        <f t="shared" si="0"/>
        <v>25045</v>
      </c>
      <c r="B47" s="123" t="str">
        <f t="shared" si="1"/>
        <v xml:space="preserve"> 7903</v>
      </c>
      <c r="C47" s="124">
        <v>23030</v>
      </c>
      <c r="D47" s="125"/>
      <c r="E47" s="126" t="s">
        <v>230</v>
      </c>
      <c r="F47" s="126">
        <v>25045</v>
      </c>
      <c r="G47" s="126"/>
      <c r="H47" s="126" t="s">
        <v>231</v>
      </c>
      <c r="I47" s="126" t="s">
        <v>233</v>
      </c>
      <c r="J47" s="126">
        <v>4</v>
      </c>
      <c r="K47" s="127">
        <v>1.6</v>
      </c>
      <c r="L47" s="224" t="s">
        <v>19</v>
      </c>
      <c r="M47" s="128">
        <f t="shared" si="4"/>
        <v>6400</v>
      </c>
      <c r="N47" s="225" t="s">
        <v>15</v>
      </c>
      <c r="O47" s="129">
        <f t="shared" si="2"/>
        <v>1</v>
      </c>
      <c r="Q47" s="129" t="str">
        <f t="shared" si="3"/>
        <v>Analisten 23030 (Biologisch medisch analist)</v>
      </c>
    </row>
    <row r="48" spans="1:17" s="129" customFormat="1" ht="20.100000000000001" customHeight="1" x14ac:dyDescent="0.25">
      <c r="A48" s="129">
        <f t="shared" si="0"/>
        <v>25046</v>
      </c>
      <c r="B48" s="123" t="str">
        <f t="shared" si="1"/>
        <v xml:space="preserve"> 7903</v>
      </c>
      <c r="C48" s="124">
        <v>23030</v>
      </c>
      <c r="D48" s="125"/>
      <c r="E48" s="126" t="s">
        <v>230</v>
      </c>
      <c r="F48" s="126">
        <v>25046</v>
      </c>
      <c r="G48" s="126"/>
      <c r="H48" s="126" t="s">
        <v>231</v>
      </c>
      <c r="I48" s="126" t="s">
        <v>234</v>
      </c>
      <c r="J48" s="126">
        <v>4</v>
      </c>
      <c r="K48" s="127">
        <v>1.6</v>
      </c>
      <c r="L48" s="224" t="s">
        <v>19</v>
      </c>
      <c r="M48" s="128">
        <f t="shared" si="4"/>
        <v>6400</v>
      </c>
      <c r="N48" s="225" t="s">
        <v>15</v>
      </c>
      <c r="O48" s="129">
        <f t="shared" si="2"/>
        <v>1</v>
      </c>
      <c r="Q48" s="129" t="str">
        <f t="shared" si="3"/>
        <v>Analisten 23030 (Chemisch-fysisch analist)</v>
      </c>
    </row>
    <row r="49" spans="1:17" s="129" customFormat="1" ht="20.100000000000001" customHeight="1" x14ac:dyDescent="0.25">
      <c r="A49" s="129">
        <f t="shared" si="0"/>
        <v>25047</v>
      </c>
      <c r="B49" s="123" t="str">
        <f t="shared" si="1"/>
        <v xml:space="preserve"> 7903</v>
      </c>
      <c r="C49" s="124">
        <v>23031</v>
      </c>
      <c r="D49" s="125">
        <v>1.8</v>
      </c>
      <c r="E49" s="126" t="s">
        <v>235</v>
      </c>
      <c r="F49" s="126">
        <v>25047</v>
      </c>
      <c r="G49" s="126"/>
      <c r="H49" s="126" t="s">
        <v>231</v>
      </c>
      <c r="I49" s="126" t="s">
        <v>236</v>
      </c>
      <c r="J49" s="126">
        <v>4</v>
      </c>
      <c r="K49" s="127">
        <v>1.8</v>
      </c>
      <c r="L49" s="224" t="s">
        <v>19</v>
      </c>
      <c r="M49" s="128">
        <f t="shared" si="4"/>
        <v>6400</v>
      </c>
      <c r="N49" s="225" t="s">
        <v>15</v>
      </c>
      <c r="O49" s="129">
        <f t="shared" si="2"/>
        <v>1</v>
      </c>
      <c r="Q49" s="129" t="str">
        <f t="shared" si="3"/>
        <v>Audiciens 23031 (Audicien)</v>
      </c>
    </row>
    <row r="50" spans="1:17" s="129" customFormat="1" ht="20.100000000000001" customHeight="1" x14ac:dyDescent="0.25">
      <c r="A50" s="129">
        <f t="shared" si="0"/>
        <v>25048</v>
      </c>
      <c r="B50" s="123" t="str">
        <f t="shared" si="1"/>
        <v xml:space="preserve"> 7903</v>
      </c>
      <c r="C50" s="124">
        <v>23032</v>
      </c>
      <c r="D50" s="125">
        <v>1.8</v>
      </c>
      <c r="E50" s="126" t="s">
        <v>237</v>
      </c>
      <c r="F50" s="126">
        <v>25048</v>
      </c>
      <c r="G50" s="126"/>
      <c r="H50" s="126" t="s">
        <v>231</v>
      </c>
      <c r="I50" s="126" t="s">
        <v>238</v>
      </c>
      <c r="J50" s="126">
        <v>4</v>
      </c>
      <c r="K50" s="127">
        <v>1.8</v>
      </c>
      <c r="L50" s="224" t="s">
        <v>19</v>
      </c>
      <c r="M50" s="128">
        <f t="shared" si="4"/>
        <v>6400</v>
      </c>
      <c r="N50" s="225" t="s">
        <v>15</v>
      </c>
      <c r="O50" s="129">
        <f t="shared" si="2"/>
        <v>1</v>
      </c>
      <c r="Q50" s="129" t="str">
        <f t="shared" si="3"/>
        <v>Collectiebeheer 23032 (Behoudsmedewerker)</v>
      </c>
    </row>
    <row r="51" spans="1:17" s="129" customFormat="1" ht="20.100000000000001" customHeight="1" x14ac:dyDescent="0.25">
      <c r="A51" s="129">
        <f t="shared" si="0"/>
        <v>25049</v>
      </c>
      <c r="B51" s="123" t="str">
        <f t="shared" si="1"/>
        <v xml:space="preserve"> 7903</v>
      </c>
      <c r="C51" s="124">
        <v>23033</v>
      </c>
      <c r="D51" s="125">
        <v>1.4</v>
      </c>
      <c r="E51" s="126" t="s">
        <v>239</v>
      </c>
      <c r="F51" s="126">
        <v>25049</v>
      </c>
      <c r="G51" s="126"/>
      <c r="H51" s="126" t="s">
        <v>231</v>
      </c>
      <c r="I51" s="126" t="s">
        <v>240</v>
      </c>
      <c r="J51" s="126">
        <v>4</v>
      </c>
      <c r="K51" s="127">
        <v>1.8</v>
      </c>
      <c r="L51" s="224" t="s">
        <v>19</v>
      </c>
      <c r="M51" s="128">
        <f t="shared" si="4"/>
        <v>6400</v>
      </c>
      <c r="N51" s="225" t="s">
        <v>15</v>
      </c>
      <c r="O51" s="129">
        <f t="shared" si="2"/>
        <v>1</v>
      </c>
      <c r="Q51" s="129" t="str">
        <f t="shared" si="3"/>
        <v>Creatief Vakmanschap 23033 (Glazenier)</v>
      </c>
    </row>
    <row r="52" spans="1:17" s="129" customFormat="1" ht="20.100000000000001" customHeight="1" x14ac:dyDescent="0.25">
      <c r="A52" s="129">
        <f t="shared" si="0"/>
        <v>25050</v>
      </c>
      <c r="B52" s="123" t="str">
        <f t="shared" si="1"/>
        <v xml:space="preserve"> 7903</v>
      </c>
      <c r="C52" s="124">
        <v>23033</v>
      </c>
      <c r="D52" s="125"/>
      <c r="E52" s="126" t="s">
        <v>239</v>
      </c>
      <c r="F52" s="126">
        <v>25050</v>
      </c>
      <c r="G52" s="126"/>
      <c r="H52" s="126" t="s">
        <v>231</v>
      </c>
      <c r="I52" s="126" t="s">
        <v>241</v>
      </c>
      <c r="J52" s="126">
        <v>4</v>
      </c>
      <c r="K52" s="127">
        <v>1.8</v>
      </c>
      <c r="L52" s="224" t="s">
        <v>19</v>
      </c>
      <c r="M52" s="128">
        <f t="shared" si="4"/>
        <v>6400</v>
      </c>
      <c r="N52" s="225" t="s">
        <v>15</v>
      </c>
      <c r="O52" s="129">
        <f t="shared" si="2"/>
        <v>1</v>
      </c>
      <c r="Q52" s="129" t="str">
        <f t="shared" si="3"/>
        <v>Creatief Vakmanschap 23033 (Keramist)</v>
      </c>
    </row>
    <row r="53" spans="1:17" s="129" customFormat="1" ht="20.100000000000001" customHeight="1" x14ac:dyDescent="0.25">
      <c r="A53" s="129">
        <f t="shared" si="0"/>
        <v>25051</v>
      </c>
      <c r="B53" s="123" t="str">
        <f t="shared" si="1"/>
        <v xml:space="preserve"> 7903</v>
      </c>
      <c r="C53" s="124">
        <v>23033</v>
      </c>
      <c r="D53" s="125"/>
      <c r="E53" s="126" t="s">
        <v>239</v>
      </c>
      <c r="F53" s="126">
        <v>25051</v>
      </c>
      <c r="G53" s="126"/>
      <c r="H53" s="126" t="s">
        <v>231</v>
      </c>
      <c r="I53" s="126" t="s">
        <v>242</v>
      </c>
      <c r="J53" s="126">
        <v>4</v>
      </c>
      <c r="K53" s="127">
        <v>1.8</v>
      </c>
      <c r="L53" s="224" t="s">
        <v>19</v>
      </c>
      <c r="M53" s="128">
        <f t="shared" si="4"/>
        <v>6400</v>
      </c>
      <c r="N53" s="225" t="s">
        <v>15</v>
      </c>
      <c r="O53" s="129">
        <f t="shared" si="2"/>
        <v>1</v>
      </c>
      <c r="Q53" s="129" t="str">
        <f t="shared" si="3"/>
        <v>Creatief Vakmanschap 23033 (Ontwerpend Leer- en Textielverwerker)</v>
      </c>
    </row>
    <row r="54" spans="1:17" s="129" customFormat="1" ht="20.100000000000001" customHeight="1" x14ac:dyDescent="0.25">
      <c r="A54" s="129">
        <f t="shared" si="0"/>
        <v>25052</v>
      </c>
      <c r="B54" s="123" t="str">
        <f t="shared" si="1"/>
        <v xml:space="preserve"> 7903</v>
      </c>
      <c r="C54" s="124">
        <v>23033</v>
      </c>
      <c r="D54" s="133"/>
      <c r="E54" s="134" t="s">
        <v>239</v>
      </c>
      <c r="F54" s="134">
        <v>25052</v>
      </c>
      <c r="G54" s="134"/>
      <c r="H54" s="134" t="s">
        <v>231</v>
      </c>
      <c r="I54" s="134" t="s">
        <v>243</v>
      </c>
      <c r="J54" s="134">
        <v>4</v>
      </c>
      <c r="K54" s="135">
        <v>1.4</v>
      </c>
      <c r="L54" s="229" t="s">
        <v>19</v>
      </c>
      <c r="M54" s="128">
        <f t="shared" si="4"/>
        <v>6400</v>
      </c>
      <c r="N54" s="230" t="s">
        <v>15</v>
      </c>
      <c r="O54" s="129">
        <f t="shared" si="2"/>
        <v>1</v>
      </c>
      <c r="Q54" s="129" t="str">
        <f t="shared" si="3"/>
        <v>Creatief Vakmanschap 23033 (Ontwerpend Meubelmaker)</v>
      </c>
    </row>
    <row r="55" spans="1:17" s="129" customFormat="1" ht="20.100000000000001" customHeight="1" x14ac:dyDescent="0.25">
      <c r="A55" s="129">
        <f t="shared" si="0"/>
        <v>25053</v>
      </c>
      <c r="B55" s="123" t="str">
        <f t="shared" si="1"/>
        <v xml:space="preserve"> 7903</v>
      </c>
      <c r="C55" s="231">
        <v>23034</v>
      </c>
      <c r="D55" s="125">
        <v>1.8</v>
      </c>
      <c r="E55" s="136" t="s">
        <v>244</v>
      </c>
      <c r="F55" s="136">
        <v>25053</v>
      </c>
      <c r="G55" s="136"/>
      <c r="H55" s="136" t="s">
        <v>231</v>
      </c>
      <c r="I55" s="136" t="s">
        <v>245</v>
      </c>
      <c r="J55" s="136">
        <v>3</v>
      </c>
      <c r="K55" s="127">
        <v>1.8</v>
      </c>
      <c r="L55" s="156" t="s">
        <v>17</v>
      </c>
      <c r="M55" s="128">
        <f t="shared" si="4"/>
        <v>4800</v>
      </c>
      <c r="N55" s="230" t="s">
        <v>15</v>
      </c>
      <c r="O55" s="129">
        <f t="shared" si="2"/>
        <v>1</v>
      </c>
      <c r="Q55" s="129" t="str">
        <f t="shared" si="3"/>
        <v>Medewerkers Steriele Medische Hulpmiddelen 23034 (Medewerker Steriele Medische Hulpmiddelen)</v>
      </c>
    </row>
    <row r="56" spans="1:17" s="129" customFormat="1" ht="20.100000000000001" customHeight="1" x14ac:dyDescent="0.25">
      <c r="A56" s="129">
        <f t="shared" si="0"/>
        <v>25054</v>
      </c>
      <c r="B56" s="123" t="str">
        <f t="shared" si="1"/>
        <v xml:space="preserve"> 7903</v>
      </c>
      <c r="C56" s="231">
        <v>23035</v>
      </c>
      <c r="D56" s="137">
        <v>1.8</v>
      </c>
      <c r="E56" s="136" t="s">
        <v>246</v>
      </c>
      <c r="F56" s="136">
        <v>25054</v>
      </c>
      <c r="G56" s="136"/>
      <c r="H56" s="136" t="s">
        <v>231</v>
      </c>
      <c r="I56" s="136" t="s">
        <v>247</v>
      </c>
      <c r="J56" s="136">
        <v>3</v>
      </c>
      <c r="K56" s="127">
        <v>1.8</v>
      </c>
      <c r="L56" s="156" t="s">
        <v>17</v>
      </c>
      <c r="M56" s="128">
        <f t="shared" si="4"/>
        <v>4800</v>
      </c>
      <c r="N56" s="230" t="s">
        <v>15</v>
      </c>
      <c r="O56" s="129">
        <f t="shared" si="2"/>
        <v>1</v>
      </c>
      <c r="Q56" s="129" t="str">
        <f t="shared" si="3"/>
        <v>Optiek 23035 (Allround Medewerker Optiek)</v>
      </c>
    </row>
    <row r="57" spans="1:17" s="129" customFormat="1" ht="20.100000000000001" customHeight="1" x14ac:dyDescent="0.25">
      <c r="A57" s="129">
        <f t="shared" si="0"/>
        <v>25055</v>
      </c>
      <c r="B57" s="123" t="str">
        <f t="shared" si="1"/>
        <v xml:space="preserve"> 7903</v>
      </c>
      <c r="C57" s="124">
        <v>23035</v>
      </c>
      <c r="D57" s="125"/>
      <c r="E57" s="126" t="s">
        <v>246</v>
      </c>
      <c r="F57" s="126">
        <v>25055</v>
      </c>
      <c r="G57" s="126"/>
      <c r="H57" s="126" t="s">
        <v>231</v>
      </c>
      <c r="I57" s="126" t="s">
        <v>248</v>
      </c>
      <c r="J57" s="126">
        <v>4</v>
      </c>
      <c r="K57" s="127">
        <v>1.8</v>
      </c>
      <c r="L57" s="224" t="s">
        <v>19</v>
      </c>
      <c r="M57" s="128">
        <f t="shared" si="4"/>
        <v>6400</v>
      </c>
      <c r="N57" s="225" t="s">
        <v>15</v>
      </c>
      <c r="O57" s="129">
        <f t="shared" si="2"/>
        <v>1</v>
      </c>
      <c r="Q57" s="129" t="str">
        <f t="shared" si="3"/>
        <v>Optiek 23035 (Opticien)</v>
      </c>
    </row>
    <row r="58" spans="1:17" s="129" customFormat="1" ht="20.100000000000001" customHeight="1" x14ac:dyDescent="0.25">
      <c r="A58" s="129">
        <f t="shared" si="0"/>
        <v>25056</v>
      </c>
      <c r="B58" s="123" t="str">
        <f t="shared" si="1"/>
        <v xml:space="preserve"> 7903</v>
      </c>
      <c r="C58" s="124">
        <v>23035</v>
      </c>
      <c r="D58" s="125"/>
      <c r="E58" s="126" t="s">
        <v>246</v>
      </c>
      <c r="F58" s="126">
        <v>25056</v>
      </c>
      <c r="G58" s="126"/>
      <c r="H58" s="126" t="s">
        <v>231</v>
      </c>
      <c r="I58" s="126" t="s">
        <v>249</v>
      </c>
      <c r="J58" s="126">
        <v>2</v>
      </c>
      <c r="K58" s="127">
        <v>1.8</v>
      </c>
      <c r="L58" s="224" t="s">
        <v>14</v>
      </c>
      <c r="M58" s="128">
        <f t="shared" si="4"/>
        <v>3200</v>
      </c>
      <c r="N58" s="225" t="s">
        <v>15</v>
      </c>
      <c r="O58" s="129">
        <f t="shared" si="2"/>
        <v>1</v>
      </c>
      <c r="Q58" s="129" t="str">
        <f t="shared" si="3"/>
        <v>Optiek 23035 (Verkoopmedewerker Optiek)</v>
      </c>
    </row>
    <row r="59" spans="1:17" s="129" customFormat="1" ht="20.100000000000001" customHeight="1" x14ac:dyDescent="0.25">
      <c r="A59" s="129">
        <f t="shared" si="0"/>
        <v>25057</v>
      </c>
      <c r="B59" s="123" t="str">
        <f t="shared" si="1"/>
        <v xml:space="preserve"> 7903</v>
      </c>
      <c r="C59" s="124">
        <v>23036</v>
      </c>
      <c r="D59" s="125">
        <v>1.8</v>
      </c>
      <c r="E59" s="126" t="s">
        <v>250</v>
      </c>
      <c r="F59" s="126">
        <v>25057</v>
      </c>
      <c r="G59" s="126"/>
      <c r="H59" s="126" t="s">
        <v>231</v>
      </c>
      <c r="I59" s="126" t="s">
        <v>251</v>
      </c>
      <c r="J59" s="126">
        <v>3</v>
      </c>
      <c r="K59" s="127">
        <v>1.8</v>
      </c>
      <c r="L59" s="224" t="s">
        <v>17</v>
      </c>
      <c r="M59" s="128">
        <f t="shared" si="4"/>
        <v>4800</v>
      </c>
      <c r="N59" s="225" t="s">
        <v>15</v>
      </c>
      <c r="O59" s="129">
        <f t="shared" si="2"/>
        <v>1</v>
      </c>
      <c r="Q59" s="129" t="str">
        <f t="shared" si="3"/>
        <v>Orthopedische Schoentechniek 23036 (Leestenmaker)</v>
      </c>
    </row>
    <row r="60" spans="1:17" s="129" customFormat="1" ht="20.100000000000001" customHeight="1" x14ac:dyDescent="0.25">
      <c r="A60" s="129">
        <f t="shared" si="0"/>
        <v>25058</v>
      </c>
      <c r="B60" s="123" t="str">
        <f t="shared" si="1"/>
        <v xml:space="preserve"> 7903</v>
      </c>
      <c r="C60" s="124">
        <v>23036</v>
      </c>
      <c r="D60" s="125"/>
      <c r="E60" s="126" t="s">
        <v>250</v>
      </c>
      <c r="F60" s="126">
        <v>25058</v>
      </c>
      <c r="G60" s="126"/>
      <c r="H60" s="126" t="s">
        <v>231</v>
      </c>
      <c r="I60" s="126" t="s">
        <v>252</v>
      </c>
      <c r="J60" s="126">
        <v>4</v>
      </c>
      <c r="K60" s="127">
        <v>1.8</v>
      </c>
      <c r="L60" s="224" t="s">
        <v>19</v>
      </c>
      <c r="M60" s="128">
        <f t="shared" si="4"/>
        <v>6400</v>
      </c>
      <c r="N60" s="225" t="s">
        <v>15</v>
      </c>
      <c r="O60" s="129">
        <f t="shared" si="2"/>
        <v>1</v>
      </c>
      <c r="Q60" s="129" t="str">
        <f t="shared" si="3"/>
        <v>Orthopedische Schoentechniek 23036 (Orthopedisch Schoentechnicus)</v>
      </c>
    </row>
    <row r="61" spans="1:17" s="129" customFormat="1" ht="20.100000000000001" customHeight="1" x14ac:dyDescent="0.25">
      <c r="A61" s="129">
        <f t="shared" si="0"/>
        <v>25059</v>
      </c>
      <c r="B61" s="123" t="str">
        <f t="shared" si="1"/>
        <v xml:space="preserve"> 7903</v>
      </c>
      <c r="C61" s="124">
        <v>23036</v>
      </c>
      <c r="D61" s="125"/>
      <c r="E61" s="126" t="s">
        <v>250</v>
      </c>
      <c r="F61" s="126">
        <v>25059</v>
      </c>
      <c r="G61" s="126"/>
      <c r="H61" s="126" t="s">
        <v>231</v>
      </c>
      <c r="I61" s="126" t="s">
        <v>253</v>
      </c>
      <c r="J61" s="126">
        <v>2</v>
      </c>
      <c r="K61" s="127">
        <v>1.8</v>
      </c>
      <c r="L61" s="224" t="s">
        <v>14</v>
      </c>
      <c r="M61" s="128">
        <f t="shared" si="4"/>
        <v>3200</v>
      </c>
      <c r="N61" s="225" t="s">
        <v>15</v>
      </c>
      <c r="O61" s="129">
        <f t="shared" si="2"/>
        <v>1</v>
      </c>
      <c r="Q61" s="129" t="str">
        <f t="shared" si="3"/>
        <v>Orthopedische Schoentechniek 23036 (Schoentechnisch Voorzieningenmaker)</v>
      </c>
    </row>
    <row r="62" spans="1:17" s="129" customFormat="1" ht="20.100000000000001" customHeight="1" x14ac:dyDescent="0.25">
      <c r="A62" s="129">
        <f t="shared" si="0"/>
        <v>25060</v>
      </c>
      <c r="B62" s="123" t="str">
        <f t="shared" si="1"/>
        <v xml:space="preserve"> 7903</v>
      </c>
      <c r="C62" s="124">
        <v>23037</v>
      </c>
      <c r="D62" s="125">
        <v>1.8</v>
      </c>
      <c r="E62" s="126" t="s">
        <v>254</v>
      </c>
      <c r="F62" s="126">
        <v>25060</v>
      </c>
      <c r="G62" s="126"/>
      <c r="H62" s="126" t="s">
        <v>231</v>
      </c>
      <c r="I62" s="126" t="s">
        <v>255</v>
      </c>
      <c r="J62" s="126">
        <v>3</v>
      </c>
      <c r="K62" s="127">
        <v>1.8</v>
      </c>
      <c r="L62" s="224" t="s">
        <v>17</v>
      </c>
      <c r="M62" s="128">
        <f t="shared" si="4"/>
        <v>4800</v>
      </c>
      <c r="N62" s="225" t="s">
        <v>15</v>
      </c>
      <c r="O62" s="129">
        <f t="shared" si="2"/>
        <v>1</v>
      </c>
      <c r="Q62" s="129" t="str">
        <f t="shared" si="3"/>
        <v>Pianotechniek 23037 (Pianotechnicus)</v>
      </c>
    </row>
    <row r="63" spans="1:17" s="129" customFormat="1" ht="20.100000000000001" customHeight="1" x14ac:dyDescent="0.25">
      <c r="A63" s="129">
        <f t="shared" si="0"/>
        <v>25061</v>
      </c>
      <c r="B63" s="123" t="str">
        <f t="shared" si="1"/>
        <v xml:space="preserve"> 7903</v>
      </c>
      <c r="C63" s="124">
        <v>23038</v>
      </c>
      <c r="D63" s="125">
        <v>1.8</v>
      </c>
      <c r="E63" s="126" t="s">
        <v>256</v>
      </c>
      <c r="F63" s="126">
        <v>25061</v>
      </c>
      <c r="G63" s="126"/>
      <c r="H63" s="126" t="s">
        <v>231</v>
      </c>
      <c r="I63" s="126" t="s">
        <v>257</v>
      </c>
      <c r="J63" s="126">
        <v>4</v>
      </c>
      <c r="K63" s="127">
        <v>1.8</v>
      </c>
      <c r="L63" s="224" t="s">
        <v>19</v>
      </c>
      <c r="M63" s="128">
        <f t="shared" si="4"/>
        <v>6400</v>
      </c>
      <c r="N63" s="225" t="s">
        <v>15</v>
      </c>
      <c r="O63" s="129">
        <f t="shared" si="2"/>
        <v>1</v>
      </c>
      <c r="Q63" s="129" t="str">
        <f t="shared" si="3"/>
        <v>Schoenen, Zadels en Lederwaren 23038 (Maatschoenmaker)</v>
      </c>
    </row>
    <row r="64" spans="1:17" s="129" customFormat="1" ht="20.100000000000001" customHeight="1" x14ac:dyDescent="0.25">
      <c r="A64" s="129">
        <f t="shared" si="0"/>
        <v>25062</v>
      </c>
      <c r="B64" s="123" t="str">
        <f t="shared" si="1"/>
        <v xml:space="preserve"> 7903</v>
      </c>
      <c r="C64" s="124">
        <v>23038</v>
      </c>
      <c r="D64" s="125"/>
      <c r="E64" s="126" t="s">
        <v>256</v>
      </c>
      <c r="F64" s="126">
        <v>25062</v>
      </c>
      <c r="G64" s="126"/>
      <c r="H64" s="126" t="s">
        <v>231</v>
      </c>
      <c r="I64" s="126" t="s">
        <v>258</v>
      </c>
      <c r="J64" s="126">
        <v>2</v>
      </c>
      <c r="K64" s="127">
        <v>1.8</v>
      </c>
      <c r="L64" s="224" t="s">
        <v>14</v>
      </c>
      <c r="M64" s="128">
        <f t="shared" si="4"/>
        <v>3200</v>
      </c>
      <c r="N64" s="225" t="s">
        <v>15</v>
      </c>
      <c r="O64" s="129">
        <f t="shared" si="2"/>
        <v>1</v>
      </c>
      <c r="Q64" s="129" t="str">
        <f t="shared" si="3"/>
        <v>Schoenen, Zadels en Lederwaren 23038 (Schoenhersteller 2)</v>
      </c>
    </row>
    <row r="65" spans="1:17" s="129" customFormat="1" ht="20.100000000000001" customHeight="1" x14ac:dyDescent="0.25">
      <c r="A65" s="129">
        <f t="shared" si="0"/>
        <v>25063</v>
      </c>
      <c r="B65" s="123" t="str">
        <f t="shared" si="1"/>
        <v xml:space="preserve"> 7903</v>
      </c>
      <c r="C65" s="124">
        <v>23038</v>
      </c>
      <c r="D65" s="125"/>
      <c r="E65" s="126" t="s">
        <v>256</v>
      </c>
      <c r="F65" s="126">
        <v>25063</v>
      </c>
      <c r="G65" s="126"/>
      <c r="H65" s="126" t="s">
        <v>231</v>
      </c>
      <c r="I65" s="126" t="s">
        <v>259</v>
      </c>
      <c r="J65" s="126">
        <v>3</v>
      </c>
      <c r="K65" s="127">
        <v>1.8</v>
      </c>
      <c r="L65" s="224" t="s">
        <v>17</v>
      </c>
      <c r="M65" s="128">
        <f t="shared" si="4"/>
        <v>4800</v>
      </c>
      <c r="N65" s="225" t="s">
        <v>15</v>
      </c>
      <c r="O65" s="129">
        <f t="shared" si="2"/>
        <v>1</v>
      </c>
      <c r="Q65" s="129" t="str">
        <f t="shared" si="3"/>
        <v>Schoenen, Zadels en Lederwaren 23038 (Schoenhersteller 3)</v>
      </c>
    </row>
    <row r="66" spans="1:17" s="129" customFormat="1" ht="20.100000000000001" customHeight="1" x14ac:dyDescent="0.25">
      <c r="A66" s="129">
        <f t="shared" si="0"/>
        <v>25064</v>
      </c>
      <c r="B66" s="123" t="str">
        <f t="shared" si="1"/>
        <v xml:space="preserve"> 7903</v>
      </c>
      <c r="C66" s="124">
        <v>23038</v>
      </c>
      <c r="D66" s="125"/>
      <c r="E66" s="126" t="s">
        <v>256</v>
      </c>
      <c r="F66" s="126">
        <v>25064</v>
      </c>
      <c r="G66" s="126"/>
      <c r="H66" s="126" t="s">
        <v>231</v>
      </c>
      <c r="I66" s="126" t="s">
        <v>260</v>
      </c>
      <c r="J66" s="126">
        <v>3</v>
      </c>
      <c r="K66" s="127">
        <v>1.8</v>
      </c>
      <c r="L66" s="224" t="s">
        <v>17</v>
      </c>
      <c r="M66" s="128">
        <f t="shared" si="4"/>
        <v>4800</v>
      </c>
      <c r="N66" s="225" t="s">
        <v>15</v>
      </c>
      <c r="O66" s="129">
        <f t="shared" si="2"/>
        <v>1</v>
      </c>
      <c r="Q66" s="129" t="str">
        <f t="shared" si="3"/>
        <v>Schoenen, Zadels en Lederwaren 23038 (Zadel- en tuigenmaker)</v>
      </c>
    </row>
    <row r="67" spans="1:17" s="129" customFormat="1" ht="20.100000000000001" customHeight="1" x14ac:dyDescent="0.25">
      <c r="A67" s="129">
        <f t="shared" ref="A67:A130" si="5">F67</f>
        <v>25065</v>
      </c>
      <c r="B67" s="123" t="str">
        <f t="shared" ref="B67:B130" si="6">MID(H67,LEN(H67)-5,5)</f>
        <v xml:space="preserve"> 7903</v>
      </c>
      <c r="C67" s="124">
        <v>23039</v>
      </c>
      <c r="D67" s="125">
        <v>1.8</v>
      </c>
      <c r="E67" s="126" t="s">
        <v>261</v>
      </c>
      <c r="F67" s="126">
        <v>25065</v>
      </c>
      <c r="G67" s="126"/>
      <c r="H67" s="126" t="s">
        <v>231</v>
      </c>
      <c r="I67" s="126" t="s">
        <v>262</v>
      </c>
      <c r="J67" s="126">
        <v>4</v>
      </c>
      <c r="K67" s="127">
        <v>1.8</v>
      </c>
      <c r="L67" s="224" t="s">
        <v>19</v>
      </c>
      <c r="M67" s="128">
        <f t="shared" si="4"/>
        <v>6400</v>
      </c>
      <c r="N67" s="225" t="s">
        <v>15</v>
      </c>
      <c r="O67" s="129">
        <f t="shared" ref="O67:O130" si="7">COUNTIF($F$3:$F$505,F67)</f>
        <v>1</v>
      </c>
      <c r="Q67" s="129" t="str">
        <f t="shared" ref="Q67:Q130" si="8">CONCATENATE(E67," ", C67," ","(",I67,")")</f>
        <v>Tandtechniek 23039 (Tandtechnicus Kroon- en Brugwerk)</v>
      </c>
    </row>
    <row r="68" spans="1:17" s="129" customFormat="1" ht="20.100000000000001" customHeight="1" x14ac:dyDescent="0.25">
      <c r="A68" s="129">
        <f t="shared" si="5"/>
        <v>25066</v>
      </c>
      <c r="B68" s="123" t="str">
        <f t="shared" si="6"/>
        <v xml:space="preserve"> 7903</v>
      </c>
      <c r="C68" s="124">
        <v>23039</v>
      </c>
      <c r="D68" s="125"/>
      <c r="E68" s="126" t="s">
        <v>261</v>
      </c>
      <c r="F68" s="126">
        <v>25066</v>
      </c>
      <c r="G68" s="126"/>
      <c r="H68" s="126" t="s">
        <v>231</v>
      </c>
      <c r="I68" s="126" t="s">
        <v>263</v>
      </c>
      <c r="J68" s="126">
        <v>4</v>
      </c>
      <c r="K68" s="127">
        <v>1.8</v>
      </c>
      <c r="L68" s="224" t="s">
        <v>19</v>
      </c>
      <c r="M68" s="128">
        <f t="shared" ref="M68:M131" si="9">J68*1600</f>
        <v>6400</v>
      </c>
      <c r="N68" s="225" t="s">
        <v>15</v>
      </c>
      <c r="O68" s="129">
        <f t="shared" si="7"/>
        <v>1</v>
      </c>
      <c r="Q68" s="129" t="str">
        <f t="shared" si="8"/>
        <v>Tandtechniek 23039 (Tandtechnicus Prothese)</v>
      </c>
    </row>
    <row r="69" spans="1:17" s="129" customFormat="1" ht="20.100000000000001" customHeight="1" x14ac:dyDescent="0.25">
      <c r="A69" s="129">
        <f t="shared" si="5"/>
        <v>25067</v>
      </c>
      <c r="B69" s="123" t="str">
        <f t="shared" si="6"/>
        <v xml:space="preserve"> 7903</v>
      </c>
      <c r="C69" s="124">
        <v>23039</v>
      </c>
      <c r="D69" s="125"/>
      <c r="E69" s="126" t="s">
        <v>261</v>
      </c>
      <c r="F69" s="126">
        <v>25067</v>
      </c>
      <c r="G69" s="126"/>
      <c r="H69" s="126" t="s">
        <v>231</v>
      </c>
      <c r="I69" s="126" t="s">
        <v>264</v>
      </c>
      <c r="J69" s="126">
        <v>2</v>
      </c>
      <c r="K69" s="127">
        <v>1.8</v>
      </c>
      <c r="L69" s="224" t="s">
        <v>14</v>
      </c>
      <c r="M69" s="128">
        <f t="shared" si="9"/>
        <v>3200</v>
      </c>
      <c r="N69" s="225" t="s">
        <v>15</v>
      </c>
      <c r="O69" s="129">
        <f t="shared" si="7"/>
        <v>1</v>
      </c>
      <c r="Q69" s="129" t="str">
        <f t="shared" si="8"/>
        <v>Tandtechniek 23039 (Tandtechnisch Medewerker Basistechnieken)</v>
      </c>
    </row>
    <row r="70" spans="1:17" s="129" customFormat="1" ht="20.100000000000001" customHeight="1" x14ac:dyDescent="0.25">
      <c r="A70" s="129">
        <f t="shared" si="5"/>
        <v>25068</v>
      </c>
      <c r="B70" s="123" t="str">
        <f t="shared" si="6"/>
        <v xml:space="preserve"> 7903</v>
      </c>
      <c r="C70" s="124">
        <v>23040</v>
      </c>
      <c r="D70" s="125">
        <v>1.8</v>
      </c>
      <c r="E70" s="126" t="s">
        <v>265</v>
      </c>
      <c r="F70" s="126">
        <v>25068</v>
      </c>
      <c r="G70" s="126"/>
      <c r="H70" s="126" t="s">
        <v>231</v>
      </c>
      <c r="I70" s="126" t="s">
        <v>266</v>
      </c>
      <c r="J70" s="126">
        <v>4</v>
      </c>
      <c r="K70" s="127">
        <v>1.8</v>
      </c>
      <c r="L70" s="224" t="s">
        <v>19</v>
      </c>
      <c r="M70" s="128">
        <f t="shared" si="9"/>
        <v>6400</v>
      </c>
      <c r="N70" s="225" t="s">
        <v>15</v>
      </c>
      <c r="O70" s="129">
        <f t="shared" si="7"/>
        <v>1</v>
      </c>
      <c r="Q70" s="129" t="str">
        <f t="shared" si="8"/>
        <v>Technisch Oogheelkundig Assistenten 23040 (Technisch Oogheelkundig Assistent)</v>
      </c>
    </row>
    <row r="71" spans="1:17" s="129" customFormat="1" ht="20.100000000000001" customHeight="1" x14ac:dyDescent="0.25">
      <c r="A71" s="129">
        <f t="shared" si="5"/>
        <v>25069</v>
      </c>
      <c r="B71" s="123" t="str">
        <f t="shared" si="6"/>
        <v xml:space="preserve"> 7903</v>
      </c>
      <c r="C71" s="124">
        <v>23041</v>
      </c>
      <c r="D71" s="125">
        <v>1.8</v>
      </c>
      <c r="E71" s="126" t="s">
        <v>267</v>
      </c>
      <c r="F71" s="126">
        <v>25069</v>
      </c>
      <c r="G71" s="126"/>
      <c r="H71" s="126" t="s">
        <v>231</v>
      </c>
      <c r="I71" s="126" t="s">
        <v>268</v>
      </c>
      <c r="J71" s="126">
        <v>3</v>
      </c>
      <c r="K71" s="127">
        <v>1.8</v>
      </c>
      <c r="L71" s="224" t="s">
        <v>17</v>
      </c>
      <c r="M71" s="128">
        <f t="shared" si="9"/>
        <v>4800</v>
      </c>
      <c r="N71" s="225" t="s">
        <v>15</v>
      </c>
      <c r="O71" s="129">
        <f t="shared" si="7"/>
        <v>1</v>
      </c>
      <c r="Q71" s="129" t="str">
        <f t="shared" si="8"/>
        <v>Goud- en Zilversmeden 23041 (Basisgoudsmid)</v>
      </c>
    </row>
    <row r="72" spans="1:17" s="129" customFormat="1" ht="20.100000000000001" customHeight="1" x14ac:dyDescent="0.25">
      <c r="A72" s="129">
        <f t="shared" si="5"/>
        <v>25070</v>
      </c>
      <c r="B72" s="123" t="str">
        <f t="shared" si="6"/>
        <v xml:space="preserve"> 7903</v>
      </c>
      <c r="C72" s="124">
        <v>23041</v>
      </c>
      <c r="D72" s="125"/>
      <c r="E72" s="126" t="s">
        <v>267</v>
      </c>
      <c r="F72" s="126">
        <v>25070</v>
      </c>
      <c r="G72" s="126"/>
      <c r="H72" s="126" t="s">
        <v>231</v>
      </c>
      <c r="I72" s="126" t="s">
        <v>269</v>
      </c>
      <c r="J72" s="126">
        <v>4</v>
      </c>
      <c r="K72" s="127">
        <v>1.8</v>
      </c>
      <c r="L72" s="224" t="s">
        <v>19</v>
      </c>
      <c r="M72" s="128">
        <f t="shared" si="9"/>
        <v>6400</v>
      </c>
      <c r="N72" s="225" t="s">
        <v>15</v>
      </c>
      <c r="O72" s="129">
        <f t="shared" si="7"/>
        <v>1</v>
      </c>
      <c r="Q72" s="129" t="str">
        <f t="shared" si="8"/>
        <v>Goud- en Zilversmeden 23041 (Goudsmid)</v>
      </c>
    </row>
    <row r="73" spans="1:17" s="129" customFormat="1" ht="20.100000000000001" customHeight="1" x14ac:dyDescent="0.25">
      <c r="A73" s="129">
        <f t="shared" si="5"/>
        <v>25071</v>
      </c>
      <c r="B73" s="123" t="str">
        <f t="shared" si="6"/>
        <v xml:space="preserve"> 7903</v>
      </c>
      <c r="C73" s="124">
        <v>23041</v>
      </c>
      <c r="D73" s="125"/>
      <c r="E73" s="126" t="s">
        <v>267</v>
      </c>
      <c r="F73" s="126">
        <v>25071</v>
      </c>
      <c r="G73" s="126"/>
      <c r="H73" s="126" t="s">
        <v>231</v>
      </c>
      <c r="I73" s="126" t="s">
        <v>270</v>
      </c>
      <c r="J73" s="126">
        <v>4</v>
      </c>
      <c r="K73" s="127">
        <v>1.8</v>
      </c>
      <c r="L73" s="224" t="s">
        <v>19</v>
      </c>
      <c r="M73" s="128">
        <f t="shared" si="9"/>
        <v>6400</v>
      </c>
      <c r="N73" s="225" t="s">
        <v>15</v>
      </c>
      <c r="O73" s="129">
        <f t="shared" si="7"/>
        <v>1</v>
      </c>
      <c r="Q73" s="129" t="str">
        <f t="shared" si="8"/>
        <v>Goud- en Zilversmeden 23041 (Zilversmid)</v>
      </c>
    </row>
    <row r="74" spans="1:17" s="129" customFormat="1" ht="20.100000000000001" customHeight="1" x14ac:dyDescent="0.25">
      <c r="A74" s="129">
        <f t="shared" si="5"/>
        <v>25072</v>
      </c>
      <c r="B74" s="123" t="str">
        <f t="shared" si="6"/>
        <v xml:space="preserve"> 7903</v>
      </c>
      <c r="C74" s="124">
        <v>23042</v>
      </c>
      <c r="D74" s="125">
        <v>1.8</v>
      </c>
      <c r="E74" s="126" t="s">
        <v>271</v>
      </c>
      <c r="F74" s="126">
        <v>25072</v>
      </c>
      <c r="G74" s="126"/>
      <c r="H74" s="126" t="s">
        <v>231</v>
      </c>
      <c r="I74" s="126" t="s">
        <v>272</v>
      </c>
      <c r="J74" s="126">
        <v>4</v>
      </c>
      <c r="K74" s="127">
        <v>1.8</v>
      </c>
      <c r="L74" s="224" t="s">
        <v>19</v>
      </c>
      <c r="M74" s="128">
        <f t="shared" si="9"/>
        <v>6400</v>
      </c>
      <c r="N74" s="225" t="s">
        <v>15</v>
      </c>
      <c r="O74" s="129">
        <f t="shared" si="7"/>
        <v>1</v>
      </c>
      <c r="Q74" s="129" t="str">
        <f t="shared" si="8"/>
        <v>Juweliersbedrijf 23042 (Juwelier)</v>
      </c>
    </row>
    <row r="75" spans="1:17" s="129" customFormat="1" ht="20.100000000000001" customHeight="1" x14ac:dyDescent="0.25">
      <c r="A75" s="129">
        <f t="shared" si="5"/>
        <v>25073</v>
      </c>
      <c r="B75" s="123" t="str">
        <f t="shared" si="6"/>
        <v xml:space="preserve"> 7903</v>
      </c>
      <c r="C75" s="124">
        <v>23042</v>
      </c>
      <c r="D75" s="125"/>
      <c r="E75" s="126" t="s">
        <v>271</v>
      </c>
      <c r="F75" s="126">
        <v>25073</v>
      </c>
      <c r="G75" s="126"/>
      <c r="H75" s="126" t="s">
        <v>231</v>
      </c>
      <c r="I75" s="126" t="s">
        <v>273</v>
      </c>
      <c r="J75" s="126">
        <v>3</v>
      </c>
      <c r="K75" s="127">
        <v>1.8</v>
      </c>
      <c r="L75" s="224" t="s">
        <v>17</v>
      </c>
      <c r="M75" s="128">
        <f t="shared" si="9"/>
        <v>4800</v>
      </c>
      <c r="N75" s="225" t="s">
        <v>15</v>
      </c>
      <c r="O75" s="129">
        <f t="shared" si="7"/>
        <v>1</v>
      </c>
      <c r="Q75" s="129" t="str">
        <f t="shared" si="8"/>
        <v>Juweliersbedrijf 23042 (Medewerker Juwelier)</v>
      </c>
    </row>
    <row r="76" spans="1:17" s="129" customFormat="1" ht="20.100000000000001" customHeight="1" x14ac:dyDescent="0.25">
      <c r="A76" s="129">
        <f t="shared" si="5"/>
        <v>25074</v>
      </c>
      <c r="B76" s="123" t="str">
        <f t="shared" si="6"/>
        <v xml:space="preserve"> 7903</v>
      </c>
      <c r="C76" s="124">
        <v>23043</v>
      </c>
      <c r="D76" s="125">
        <v>1.8</v>
      </c>
      <c r="E76" s="126" t="s">
        <v>274</v>
      </c>
      <c r="F76" s="126">
        <v>25074</v>
      </c>
      <c r="G76" s="126"/>
      <c r="H76" s="126" t="s">
        <v>231</v>
      </c>
      <c r="I76" s="126" t="s">
        <v>275</v>
      </c>
      <c r="J76" s="126">
        <v>4</v>
      </c>
      <c r="K76" s="127">
        <v>1.8</v>
      </c>
      <c r="L76" s="224" t="s">
        <v>19</v>
      </c>
      <c r="M76" s="128">
        <f t="shared" si="9"/>
        <v>6400</v>
      </c>
      <c r="N76" s="225" t="s">
        <v>15</v>
      </c>
      <c r="O76" s="129">
        <f t="shared" si="7"/>
        <v>1</v>
      </c>
      <c r="Q76" s="129" t="str">
        <f t="shared" si="8"/>
        <v>Orthopedische Techniek 23043 (Orthopedisch Technicus)</v>
      </c>
    </row>
    <row r="77" spans="1:17" s="129" customFormat="1" ht="20.100000000000001" customHeight="1" x14ac:dyDescent="0.25">
      <c r="A77" s="129">
        <f t="shared" si="5"/>
        <v>25075</v>
      </c>
      <c r="B77" s="123" t="str">
        <f t="shared" si="6"/>
        <v xml:space="preserve"> 7903</v>
      </c>
      <c r="C77" s="124">
        <v>23043</v>
      </c>
      <c r="D77" s="125"/>
      <c r="E77" s="126" t="s">
        <v>274</v>
      </c>
      <c r="F77" s="126">
        <v>25075</v>
      </c>
      <c r="G77" s="126"/>
      <c r="H77" s="126" t="s">
        <v>231</v>
      </c>
      <c r="I77" s="126" t="s">
        <v>276</v>
      </c>
      <c r="J77" s="126">
        <v>3</v>
      </c>
      <c r="K77" s="127">
        <v>1.8</v>
      </c>
      <c r="L77" s="224" t="s">
        <v>17</v>
      </c>
      <c r="M77" s="128">
        <f t="shared" si="9"/>
        <v>4800</v>
      </c>
      <c r="N77" s="225" t="s">
        <v>15</v>
      </c>
      <c r="O77" s="129">
        <f t="shared" si="7"/>
        <v>1</v>
      </c>
      <c r="Q77" s="129" t="str">
        <f t="shared" si="8"/>
        <v>Orthopedische Techniek 23043 (Orthopedisch Technisch Medewerker)</v>
      </c>
    </row>
    <row r="78" spans="1:17" s="129" customFormat="1" ht="20.100000000000001" customHeight="1" x14ac:dyDescent="0.25">
      <c r="A78" s="129">
        <f t="shared" si="5"/>
        <v>25076</v>
      </c>
      <c r="B78" s="123" t="str">
        <f t="shared" si="6"/>
        <v xml:space="preserve"> 7903</v>
      </c>
      <c r="C78" s="124">
        <v>23044</v>
      </c>
      <c r="D78" s="125">
        <v>1.8</v>
      </c>
      <c r="E78" s="126" t="s">
        <v>277</v>
      </c>
      <c r="F78" s="126">
        <v>25076</v>
      </c>
      <c r="G78" s="126"/>
      <c r="H78" s="126" t="s">
        <v>231</v>
      </c>
      <c r="I78" s="126" t="s">
        <v>278</v>
      </c>
      <c r="J78" s="126">
        <v>3</v>
      </c>
      <c r="K78" s="127">
        <v>1.8</v>
      </c>
      <c r="L78" s="224" t="s">
        <v>17</v>
      </c>
      <c r="M78" s="128">
        <f t="shared" si="9"/>
        <v>4800</v>
      </c>
      <c r="N78" s="225" t="s">
        <v>15</v>
      </c>
      <c r="O78" s="129">
        <f t="shared" si="7"/>
        <v>1</v>
      </c>
      <c r="Q78" s="129" t="str">
        <f t="shared" si="8"/>
        <v>Uurwerktechniek 23044 (Medewerker Uurwerktechniek)</v>
      </c>
    </row>
    <row r="79" spans="1:17" s="129" customFormat="1" ht="20.100000000000001" customHeight="1" x14ac:dyDescent="0.25">
      <c r="A79" s="129">
        <f t="shared" si="5"/>
        <v>25077</v>
      </c>
      <c r="B79" s="123" t="str">
        <f t="shared" si="6"/>
        <v xml:space="preserve"> 7903</v>
      </c>
      <c r="C79" s="124">
        <v>23044</v>
      </c>
      <c r="D79" s="125"/>
      <c r="E79" s="126" t="s">
        <v>277</v>
      </c>
      <c r="F79" s="126">
        <v>25077</v>
      </c>
      <c r="G79" s="126"/>
      <c r="H79" s="126" t="s">
        <v>231</v>
      </c>
      <c r="I79" s="126" t="s">
        <v>279</v>
      </c>
      <c r="J79" s="126">
        <v>4</v>
      </c>
      <c r="K79" s="127">
        <v>1.8</v>
      </c>
      <c r="L79" s="224" t="s">
        <v>19</v>
      </c>
      <c r="M79" s="128">
        <f t="shared" si="9"/>
        <v>6400</v>
      </c>
      <c r="N79" s="225" t="s">
        <v>15</v>
      </c>
      <c r="O79" s="129">
        <f t="shared" si="7"/>
        <v>1</v>
      </c>
      <c r="Q79" s="129" t="str">
        <f t="shared" si="8"/>
        <v>Uurwerktechniek 23044 (Uurwerktechnicus)</v>
      </c>
    </row>
    <row r="80" spans="1:17" s="129" customFormat="1" ht="20.100000000000001" customHeight="1" x14ac:dyDescent="0.25">
      <c r="A80" s="129">
        <f t="shared" si="5"/>
        <v>25078</v>
      </c>
      <c r="B80" s="123" t="str">
        <f t="shared" si="6"/>
        <v xml:space="preserve"> 7900</v>
      </c>
      <c r="C80" s="124">
        <v>23045</v>
      </c>
      <c r="D80" s="125">
        <v>1.3</v>
      </c>
      <c r="E80" s="126" t="s">
        <v>280</v>
      </c>
      <c r="F80" s="126">
        <v>25078</v>
      </c>
      <c r="G80" s="126"/>
      <c r="H80" s="126" t="s">
        <v>281</v>
      </c>
      <c r="I80" s="126" t="s">
        <v>282</v>
      </c>
      <c r="J80" s="126">
        <v>3</v>
      </c>
      <c r="K80" s="127">
        <v>1.3</v>
      </c>
      <c r="L80" s="224" t="s">
        <v>17</v>
      </c>
      <c r="M80" s="128">
        <f t="shared" si="9"/>
        <v>4800</v>
      </c>
      <c r="N80" s="225" t="s">
        <v>15</v>
      </c>
      <c r="O80" s="129">
        <f t="shared" si="7"/>
        <v>1</v>
      </c>
      <c r="Q80" s="129" t="str">
        <f t="shared" si="8"/>
        <v>Betonboren 23045 (Betonboorder)</v>
      </c>
    </row>
    <row r="81" spans="1:17" s="129" customFormat="1" ht="20.100000000000001" customHeight="1" x14ac:dyDescent="0.25">
      <c r="A81" s="129">
        <f t="shared" si="5"/>
        <v>25079</v>
      </c>
      <c r="B81" s="123" t="str">
        <f t="shared" si="6"/>
        <v xml:space="preserve"> 7900</v>
      </c>
      <c r="C81" s="124">
        <v>23046</v>
      </c>
      <c r="D81" s="125">
        <v>1.3</v>
      </c>
      <c r="E81" s="126" t="s">
        <v>283</v>
      </c>
      <c r="F81" s="126">
        <v>25079</v>
      </c>
      <c r="G81" s="126"/>
      <c r="H81" s="126" t="s">
        <v>281</v>
      </c>
      <c r="I81" s="126" t="s">
        <v>284</v>
      </c>
      <c r="J81" s="126">
        <v>3</v>
      </c>
      <c r="K81" s="127">
        <v>1.3</v>
      </c>
      <c r="L81" s="224" t="s">
        <v>17</v>
      </c>
      <c r="M81" s="128">
        <f t="shared" si="9"/>
        <v>4800</v>
      </c>
      <c r="N81" s="225" t="s">
        <v>15</v>
      </c>
      <c r="O81" s="129">
        <f t="shared" si="7"/>
        <v>1</v>
      </c>
      <c r="Q81" s="129" t="str">
        <f t="shared" si="8"/>
        <v>Betonreparatie 23046 (Allround betonreparateur)</v>
      </c>
    </row>
    <row r="82" spans="1:17" s="129" customFormat="1" ht="20.100000000000001" customHeight="1" x14ac:dyDescent="0.25">
      <c r="A82" s="129">
        <f t="shared" si="5"/>
        <v>25080</v>
      </c>
      <c r="B82" s="123" t="str">
        <f t="shared" si="6"/>
        <v xml:space="preserve"> 7900</v>
      </c>
      <c r="C82" s="124">
        <v>23046</v>
      </c>
      <c r="D82" s="125"/>
      <c r="E82" s="126" t="s">
        <v>283</v>
      </c>
      <c r="F82" s="126">
        <v>25080</v>
      </c>
      <c r="G82" s="126"/>
      <c r="H82" s="126" t="s">
        <v>281</v>
      </c>
      <c r="I82" s="126" t="s">
        <v>285</v>
      </c>
      <c r="J82" s="126">
        <v>2</v>
      </c>
      <c r="K82" s="127">
        <v>1.3</v>
      </c>
      <c r="L82" s="224" t="s">
        <v>14</v>
      </c>
      <c r="M82" s="128">
        <f t="shared" si="9"/>
        <v>3200</v>
      </c>
      <c r="N82" s="225" t="s">
        <v>15</v>
      </c>
      <c r="O82" s="129">
        <f t="shared" si="7"/>
        <v>1</v>
      </c>
      <c r="Q82" s="129" t="str">
        <f t="shared" si="8"/>
        <v>Betonreparatie 23046 (Betonreparateur)</v>
      </c>
    </row>
    <row r="83" spans="1:17" s="129" customFormat="1" ht="20.100000000000001" customHeight="1" x14ac:dyDescent="0.25">
      <c r="A83" s="129">
        <f t="shared" si="5"/>
        <v>25081</v>
      </c>
      <c r="B83" s="123" t="str">
        <f t="shared" si="6"/>
        <v xml:space="preserve"> 7900</v>
      </c>
      <c r="C83" s="124">
        <v>23047</v>
      </c>
      <c r="D83" s="125">
        <v>1.3</v>
      </c>
      <c r="E83" s="126" t="s">
        <v>286</v>
      </c>
      <c r="F83" s="126">
        <v>25081</v>
      </c>
      <c r="G83" s="126"/>
      <c r="H83" s="126" t="s">
        <v>281</v>
      </c>
      <c r="I83" s="126" t="s">
        <v>287</v>
      </c>
      <c r="J83" s="126">
        <v>3</v>
      </c>
      <c r="K83" s="127">
        <v>1.3</v>
      </c>
      <c r="L83" s="224" t="s">
        <v>17</v>
      </c>
      <c r="M83" s="128">
        <f t="shared" si="9"/>
        <v>4800</v>
      </c>
      <c r="N83" s="225" t="s">
        <v>15</v>
      </c>
      <c r="O83" s="129">
        <f t="shared" si="7"/>
        <v>1</v>
      </c>
      <c r="Q83" s="129" t="str">
        <f t="shared" si="8"/>
        <v>Betonstaalverwerken 23047 (Allround betonstaalverwerker bouwplaats)</v>
      </c>
    </row>
    <row r="84" spans="1:17" s="129" customFormat="1" ht="20.100000000000001" customHeight="1" x14ac:dyDescent="0.25">
      <c r="A84" s="129">
        <f t="shared" si="5"/>
        <v>25082</v>
      </c>
      <c r="B84" s="123" t="str">
        <f t="shared" si="6"/>
        <v xml:space="preserve"> 7900</v>
      </c>
      <c r="C84" s="124">
        <v>23047</v>
      </c>
      <c r="D84" s="125"/>
      <c r="E84" s="126" t="s">
        <v>286</v>
      </c>
      <c r="F84" s="126">
        <v>25082</v>
      </c>
      <c r="G84" s="126"/>
      <c r="H84" s="126" t="s">
        <v>281</v>
      </c>
      <c r="I84" s="126" t="s">
        <v>288</v>
      </c>
      <c r="J84" s="126">
        <v>3</v>
      </c>
      <c r="K84" s="127">
        <v>1.3</v>
      </c>
      <c r="L84" s="224" t="s">
        <v>17</v>
      </c>
      <c r="M84" s="128">
        <f t="shared" si="9"/>
        <v>4800</v>
      </c>
      <c r="N84" s="225" t="s">
        <v>15</v>
      </c>
      <c r="O84" s="129">
        <f t="shared" si="7"/>
        <v>1</v>
      </c>
      <c r="Q84" s="129" t="str">
        <f t="shared" si="8"/>
        <v>Betonstaalverwerken 23047 (Allround betonstaalverwerker prefabricage)</v>
      </c>
    </row>
    <row r="85" spans="1:17" s="129" customFormat="1" ht="20.100000000000001" customHeight="1" x14ac:dyDescent="0.25">
      <c r="A85" s="129">
        <f t="shared" si="5"/>
        <v>25083</v>
      </c>
      <c r="B85" s="123" t="str">
        <f t="shared" si="6"/>
        <v xml:space="preserve"> 7900</v>
      </c>
      <c r="C85" s="124">
        <v>23047</v>
      </c>
      <c r="D85" s="125"/>
      <c r="E85" s="126" t="s">
        <v>286</v>
      </c>
      <c r="F85" s="126">
        <v>25083</v>
      </c>
      <c r="G85" s="126"/>
      <c r="H85" s="126" t="s">
        <v>281</v>
      </c>
      <c r="I85" s="126" t="s">
        <v>289</v>
      </c>
      <c r="J85" s="126">
        <v>2</v>
      </c>
      <c r="K85" s="127">
        <v>1.3</v>
      </c>
      <c r="L85" s="224" t="s">
        <v>14</v>
      </c>
      <c r="M85" s="128">
        <f t="shared" si="9"/>
        <v>3200</v>
      </c>
      <c r="N85" s="225" t="s">
        <v>15</v>
      </c>
      <c r="O85" s="129">
        <f t="shared" si="7"/>
        <v>1</v>
      </c>
      <c r="Q85" s="129" t="str">
        <f t="shared" si="8"/>
        <v>Betonstaalverwerken 23047 (Betonstaallasser)</v>
      </c>
    </row>
    <row r="86" spans="1:17" s="129" customFormat="1" ht="20.100000000000001" customHeight="1" x14ac:dyDescent="0.25">
      <c r="A86" s="129">
        <f t="shared" si="5"/>
        <v>25084</v>
      </c>
      <c r="B86" s="123" t="str">
        <f t="shared" si="6"/>
        <v xml:space="preserve"> 7900</v>
      </c>
      <c r="C86" s="124">
        <v>23047</v>
      </c>
      <c r="D86" s="125"/>
      <c r="E86" s="126" t="s">
        <v>286</v>
      </c>
      <c r="F86" s="126">
        <v>25084</v>
      </c>
      <c r="G86" s="126"/>
      <c r="H86" s="126" t="s">
        <v>281</v>
      </c>
      <c r="I86" s="126" t="s">
        <v>290</v>
      </c>
      <c r="J86" s="126">
        <v>2</v>
      </c>
      <c r="K86" s="127">
        <v>1.3</v>
      </c>
      <c r="L86" s="224" t="s">
        <v>14</v>
      </c>
      <c r="M86" s="128">
        <f t="shared" si="9"/>
        <v>3200</v>
      </c>
      <c r="N86" s="225" t="s">
        <v>15</v>
      </c>
      <c r="O86" s="129">
        <f t="shared" si="7"/>
        <v>1</v>
      </c>
      <c r="Q86" s="129" t="str">
        <f t="shared" si="8"/>
        <v>Betonstaalverwerken 23047 (Betonstaalvlechter)</v>
      </c>
    </row>
    <row r="87" spans="1:17" s="129" customFormat="1" ht="20.100000000000001" customHeight="1" x14ac:dyDescent="0.25">
      <c r="A87" s="129">
        <f t="shared" si="5"/>
        <v>25085</v>
      </c>
      <c r="B87" s="123" t="str">
        <f t="shared" si="6"/>
        <v xml:space="preserve"> 7900</v>
      </c>
      <c r="C87" s="124">
        <v>23048</v>
      </c>
      <c r="D87" s="125">
        <v>1.3</v>
      </c>
      <c r="E87" s="126" t="s">
        <v>291</v>
      </c>
      <c r="F87" s="126">
        <v>25085</v>
      </c>
      <c r="G87" s="126"/>
      <c r="H87" s="126" t="s">
        <v>281</v>
      </c>
      <c r="I87" s="126" t="s">
        <v>292</v>
      </c>
      <c r="J87" s="126">
        <v>3</v>
      </c>
      <c r="K87" s="127">
        <v>1.3</v>
      </c>
      <c r="L87" s="224" t="s">
        <v>17</v>
      </c>
      <c r="M87" s="128">
        <f t="shared" si="9"/>
        <v>4800</v>
      </c>
      <c r="N87" s="225" t="s">
        <v>15</v>
      </c>
      <c r="O87" s="129">
        <f t="shared" si="7"/>
        <v>1</v>
      </c>
      <c r="Q87" s="129" t="str">
        <f t="shared" si="8"/>
        <v>Betontimmeren 23048 (Allround betontimmerman)</v>
      </c>
    </row>
    <row r="88" spans="1:17" s="129" customFormat="1" ht="20.100000000000001" customHeight="1" x14ac:dyDescent="0.25">
      <c r="A88" s="129">
        <f t="shared" si="5"/>
        <v>25086</v>
      </c>
      <c r="B88" s="123" t="str">
        <f t="shared" si="6"/>
        <v xml:space="preserve"> 7900</v>
      </c>
      <c r="C88" s="124">
        <v>23049</v>
      </c>
      <c r="D88" s="125">
        <v>1.3</v>
      </c>
      <c r="E88" s="126" t="s">
        <v>293</v>
      </c>
      <c r="F88" s="126">
        <v>25086</v>
      </c>
      <c r="G88" s="126"/>
      <c r="H88" s="126" t="s">
        <v>281</v>
      </c>
      <c r="I88" s="126" t="s">
        <v>294</v>
      </c>
      <c r="J88" s="126">
        <v>3</v>
      </c>
      <c r="K88" s="127">
        <v>1.3</v>
      </c>
      <c r="L88" s="224" t="s">
        <v>17</v>
      </c>
      <c r="M88" s="128">
        <f t="shared" si="9"/>
        <v>4800</v>
      </c>
      <c r="N88" s="225" t="s">
        <v>15</v>
      </c>
      <c r="O88" s="129">
        <f t="shared" si="7"/>
        <v>1</v>
      </c>
      <c r="Q88" s="129" t="str">
        <f t="shared" si="8"/>
        <v>Dakdekken 23049 (Allround dakdekker bitumen en kunststof)</v>
      </c>
    </row>
    <row r="89" spans="1:17" s="129" customFormat="1" ht="20.100000000000001" customHeight="1" x14ac:dyDescent="0.25">
      <c r="A89" s="129">
        <f t="shared" si="5"/>
        <v>25087</v>
      </c>
      <c r="B89" s="123" t="str">
        <f t="shared" si="6"/>
        <v xml:space="preserve"> 7900</v>
      </c>
      <c r="C89" s="124">
        <v>23049</v>
      </c>
      <c r="D89" s="125"/>
      <c r="E89" s="126" t="s">
        <v>293</v>
      </c>
      <c r="F89" s="126">
        <v>25087</v>
      </c>
      <c r="G89" s="126"/>
      <c r="H89" s="126" t="s">
        <v>281</v>
      </c>
      <c r="I89" s="126" t="s">
        <v>295</v>
      </c>
      <c r="J89" s="126">
        <v>3</v>
      </c>
      <c r="K89" s="127">
        <v>1.3</v>
      </c>
      <c r="L89" s="224" t="s">
        <v>17</v>
      </c>
      <c r="M89" s="128">
        <f t="shared" si="9"/>
        <v>4800</v>
      </c>
      <c r="N89" s="225" t="s">
        <v>15</v>
      </c>
      <c r="O89" s="129">
        <f t="shared" si="7"/>
        <v>1</v>
      </c>
      <c r="Q89" s="129" t="str">
        <f t="shared" si="8"/>
        <v>Dakdekken 23049 (Allround dakdekker pannen/leien)</v>
      </c>
    </row>
    <row r="90" spans="1:17" s="129" customFormat="1" ht="20.100000000000001" customHeight="1" x14ac:dyDescent="0.25">
      <c r="A90" s="129">
        <f t="shared" si="5"/>
        <v>25088</v>
      </c>
      <c r="B90" s="123" t="str">
        <f t="shared" si="6"/>
        <v xml:space="preserve"> 7900</v>
      </c>
      <c r="C90" s="124">
        <v>23049</v>
      </c>
      <c r="D90" s="125"/>
      <c r="E90" s="126" t="s">
        <v>293</v>
      </c>
      <c r="F90" s="126">
        <v>25088</v>
      </c>
      <c r="G90" s="126"/>
      <c r="H90" s="126" t="s">
        <v>281</v>
      </c>
      <c r="I90" s="126" t="s">
        <v>296</v>
      </c>
      <c r="J90" s="126">
        <v>2</v>
      </c>
      <c r="K90" s="127">
        <v>1.3</v>
      </c>
      <c r="L90" s="224" t="s">
        <v>14</v>
      </c>
      <c r="M90" s="128">
        <f t="shared" si="9"/>
        <v>3200</v>
      </c>
      <c r="N90" s="225" t="s">
        <v>15</v>
      </c>
      <c r="O90" s="129">
        <f t="shared" si="7"/>
        <v>1</v>
      </c>
      <c r="Q90" s="129" t="str">
        <f t="shared" si="8"/>
        <v>Dakdekken 23049 (Dakdekker bitumen en kunststof)</v>
      </c>
    </row>
    <row r="91" spans="1:17" s="129" customFormat="1" ht="20.100000000000001" customHeight="1" x14ac:dyDescent="0.25">
      <c r="A91" s="129">
        <f t="shared" si="5"/>
        <v>25089</v>
      </c>
      <c r="B91" s="123" t="str">
        <f t="shared" si="6"/>
        <v xml:space="preserve"> 7900</v>
      </c>
      <c r="C91" s="124">
        <v>23049</v>
      </c>
      <c r="D91" s="125"/>
      <c r="E91" s="126" t="s">
        <v>293</v>
      </c>
      <c r="F91" s="126">
        <v>25089</v>
      </c>
      <c r="G91" s="126"/>
      <c r="H91" s="126" t="s">
        <v>281</v>
      </c>
      <c r="I91" s="126" t="s">
        <v>297</v>
      </c>
      <c r="J91" s="126">
        <v>2</v>
      </c>
      <c r="K91" s="127">
        <v>1.3</v>
      </c>
      <c r="L91" s="224" t="s">
        <v>14</v>
      </c>
      <c r="M91" s="128">
        <f t="shared" si="9"/>
        <v>3200</v>
      </c>
      <c r="N91" s="225" t="s">
        <v>15</v>
      </c>
      <c r="O91" s="129">
        <f t="shared" si="7"/>
        <v>1</v>
      </c>
      <c r="Q91" s="129" t="str">
        <f t="shared" si="8"/>
        <v>Dakdekken 23049 (Dakdekker pannen/leien)</v>
      </c>
    </row>
    <row r="92" spans="1:17" s="129" customFormat="1" ht="20.100000000000001" customHeight="1" x14ac:dyDescent="0.25">
      <c r="A92" s="129">
        <f t="shared" si="5"/>
        <v>25090</v>
      </c>
      <c r="B92" s="123" t="str">
        <f t="shared" si="6"/>
        <v xml:space="preserve"> 7900</v>
      </c>
      <c r="C92" s="124">
        <v>23049</v>
      </c>
      <c r="D92" s="125"/>
      <c r="E92" s="126" t="s">
        <v>293</v>
      </c>
      <c r="F92" s="126">
        <v>25090</v>
      </c>
      <c r="G92" s="126"/>
      <c r="H92" s="126" t="s">
        <v>281</v>
      </c>
      <c r="I92" s="126" t="s">
        <v>298</v>
      </c>
      <c r="J92" s="126">
        <v>2</v>
      </c>
      <c r="K92" s="127">
        <v>1.3</v>
      </c>
      <c r="L92" s="224" t="s">
        <v>14</v>
      </c>
      <c r="M92" s="128">
        <f t="shared" si="9"/>
        <v>3200</v>
      </c>
      <c r="N92" s="225" t="s">
        <v>15</v>
      </c>
      <c r="O92" s="129">
        <f t="shared" si="7"/>
        <v>1</v>
      </c>
      <c r="Q92" s="129" t="str">
        <f t="shared" si="8"/>
        <v>Dakdekken 23049 (Dakdekker riet)</v>
      </c>
    </row>
    <row r="93" spans="1:17" s="129" customFormat="1" ht="20.100000000000001" customHeight="1" x14ac:dyDescent="0.25">
      <c r="A93" s="129">
        <f t="shared" si="5"/>
        <v>25091</v>
      </c>
      <c r="B93" s="123" t="str">
        <f t="shared" si="6"/>
        <v xml:space="preserve"> 7900</v>
      </c>
      <c r="C93" s="124">
        <v>23050</v>
      </c>
      <c r="D93" s="125">
        <v>1.3</v>
      </c>
      <c r="E93" s="126" t="s">
        <v>299</v>
      </c>
      <c r="F93" s="126">
        <v>25091</v>
      </c>
      <c r="G93" s="126"/>
      <c r="H93" s="126" t="s">
        <v>281</v>
      </c>
      <c r="I93" s="126" t="s">
        <v>300</v>
      </c>
      <c r="J93" s="126">
        <v>3</v>
      </c>
      <c r="K93" s="127">
        <v>1.3</v>
      </c>
      <c r="L93" s="224" t="s">
        <v>17</v>
      </c>
      <c r="M93" s="128">
        <f t="shared" si="9"/>
        <v>4800</v>
      </c>
      <c r="N93" s="225" t="s">
        <v>15</v>
      </c>
      <c r="O93" s="129">
        <f t="shared" si="7"/>
        <v>1</v>
      </c>
      <c r="Q93" s="129" t="str">
        <f t="shared" si="8"/>
        <v>Grond-, water- en wegenbouw 23050 (Allround vakman gww)</v>
      </c>
    </row>
    <row r="94" spans="1:17" s="129" customFormat="1" ht="20.100000000000001" customHeight="1" x14ac:dyDescent="0.25">
      <c r="A94" s="129">
        <f t="shared" si="5"/>
        <v>25092</v>
      </c>
      <c r="B94" s="123" t="str">
        <f t="shared" si="6"/>
        <v xml:space="preserve"> 7900</v>
      </c>
      <c r="C94" s="124">
        <v>23050</v>
      </c>
      <c r="D94" s="125"/>
      <c r="E94" s="126" t="s">
        <v>299</v>
      </c>
      <c r="F94" s="126">
        <v>25092</v>
      </c>
      <c r="G94" s="126"/>
      <c r="H94" s="126" t="s">
        <v>281</v>
      </c>
      <c r="I94" s="126" t="s">
        <v>301</v>
      </c>
      <c r="J94" s="126">
        <v>3</v>
      </c>
      <c r="K94" s="127">
        <v>1.3</v>
      </c>
      <c r="L94" s="224" t="s">
        <v>17</v>
      </c>
      <c r="M94" s="128">
        <f t="shared" si="9"/>
        <v>4800</v>
      </c>
      <c r="N94" s="225" t="s">
        <v>15</v>
      </c>
      <c r="O94" s="129">
        <f t="shared" si="7"/>
        <v>1</v>
      </c>
      <c r="Q94" s="129" t="str">
        <f t="shared" si="8"/>
        <v>Grond-, water- en wegenbouw 23050 (Allround waterbouwer)</v>
      </c>
    </row>
    <row r="95" spans="1:17" s="129" customFormat="1" ht="20.100000000000001" customHeight="1" x14ac:dyDescent="0.25">
      <c r="A95" s="129">
        <f t="shared" si="5"/>
        <v>25093</v>
      </c>
      <c r="B95" s="123" t="str">
        <f t="shared" si="6"/>
        <v xml:space="preserve"> 7900</v>
      </c>
      <c r="C95" s="124">
        <v>23050</v>
      </c>
      <c r="D95" s="125"/>
      <c r="E95" s="126" t="s">
        <v>299</v>
      </c>
      <c r="F95" s="126">
        <v>25093</v>
      </c>
      <c r="G95" s="126"/>
      <c r="H95" s="126" t="s">
        <v>281</v>
      </c>
      <c r="I95" s="126" t="s">
        <v>302</v>
      </c>
      <c r="J95" s="126">
        <v>2</v>
      </c>
      <c r="K95" s="127">
        <v>1.3</v>
      </c>
      <c r="L95" s="224" t="s">
        <v>14</v>
      </c>
      <c r="M95" s="128">
        <f t="shared" si="9"/>
        <v>3200</v>
      </c>
      <c r="N95" s="225" t="s">
        <v>15</v>
      </c>
      <c r="O95" s="129">
        <f t="shared" si="7"/>
        <v>1</v>
      </c>
      <c r="Q95" s="129" t="str">
        <f t="shared" si="8"/>
        <v>Grond-, water- en wegenbouw 23050 (Asfaltafwerker)</v>
      </c>
    </row>
    <row r="96" spans="1:17" s="129" customFormat="1" ht="20.100000000000001" customHeight="1" x14ac:dyDescent="0.25">
      <c r="A96" s="129">
        <f t="shared" si="5"/>
        <v>25094</v>
      </c>
      <c r="B96" s="123" t="str">
        <f t="shared" si="6"/>
        <v xml:space="preserve"> 7900</v>
      </c>
      <c r="C96" s="124">
        <v>23050</v>
      </c>
      <c r="D96" s="125"/>
      <c r="E96" s="126" t="s">
        <v>299</v>
      </c>
      <c r="F96" s="126">
        <v>25094</v>
      </c>
      <c r="G96" s="126"/>
      <c r="H96" s="126" t="s">
        <v>281</v>
      </c>
      <c r="I96" s="126" t="s">
        <v>303</v>
      </c>
      <c r="J96" s="126">
        <v>3</v>
      </c>
      <c r="K96" s="127">
        <v>1.3</v>
      </c>
      <c r="L96" s="224" t="s">
        <v>17</v>
      </c>
      <c r="M96" s="128">
        <f t="shared" si="9"/>
        <v>4800</v>
      </c>
      <c r="N96" s="225" t="s">
        <v>15</v>
      </c>
      <c r="O96" s="129">
        <f t="shared" si="7"/>
        <v>1</v>
      </c>
      <c r="Q96" s="129" t="str">
        <f t="shared" si="8"/>
        <v>Grond-, water- en wegenbouw 23050 (Balkman)</v>
      </c>
    </row>
    <row r="97" spans="1:17" s="129" customFormat="1" ht="20.100000000000001" customHeight="1" x14ac:dyDescent="0.25">
      <c r="A97" s="129">
        <f t="shared" si="5"/>
        <v>25095</v>
      </c>
      <c r="B97" s="123" t="str">
        <f t="shared" si="6"/>
        <v xml:space="preserve"> 7900</v>
      </c>
      <c r="C97" s="124">
        <v>23050</v>
      </c>
      <c r="D97" s="125"/>
      <c r="E97" s="126" t="s">
        <v>299</v>
      </c>
      <c r="F97" s="126">
        <v>25095</v>
      </c>
      <c r="G97" s="126"/>
      <c r="H97" s="126" t="s">
        <v>281</v>
      </c>
      <c r="I97" s="126" t="s">
        <v>304</v>
      </c>
      <c r="J97" s="126">
        <v>2</v>
      </c>
      <c r="K97" s="127">
        <v>1.3</v>
      </c>
      <c r="L97" s="224" t="s">
        <v>14</v>
      </c>
      <c r="M97" s="128">
        <f t="shared" si="9"/>
        <v>3200</v>
      </c>
      <c r="N97" s="225" t="s">
        <v>15</v>
      </c>
      <c r="O97" s="129">
        <f t="shared" si="7"/>
        <v>1</v>
      </c>
      <c r="Q97" s="129" t="str">
        <f t="shared" si="8"/>
        <v>Grond-, water- en wegenbouw 23050 (Opperman bestratingen)</v>
      </c>
    </row>
    <row r="98" spans="1:17" s="129" customFormat="1" ht="20.100000000000001" customHeight="1" x14ac:dyDescent="0.25">
      <c r="A98" s="129">
        <f t="shared" si="5"/>
        <v>25096</v>
      </c>
      <c r="B98" s="123" t="str">
        <f t="shared" si="6"/>
        <v xml:space="preserve"> 7900</v>
      </c>
      <c r="C98" s="124">
        <v>23050</v>
      </c>
      <c r="D98" s="125"/>
      <c r="E98" s="126" t="s">
        <v>299</v>
      </c>
      <c r="F98" s="126">
        <v>25096</v>
      </c>
      <c r="G98" s="126"/>
      <c r="H98" s="126" t="s">
        <v>281</v>
      </c>
      <c r="I98" s="126" t="s">
        <v>305</v>
      </c>
      <c r="J98" s="126">
        <v>3</v>
      </c>
      <c r="K98" s="127">
        <v>1.3</v>
      </c>
      <c r="L98" s="224" t="s">
        <v>17</v>
      </c>
      <c r="M98" s="128">
        <f t="shared" si="9"/>
        <v>4800</v>
      </c>
      <c r="N98" s="225" t="s">
        <v>15</v>
      </c>
      <c r="O98" s="129">
        <f t="shared" si="7"/>
        <v>1</v>
      </c>
      <c r="Q98" s="129" t="str">
        <f t="shared" si="8"/>
        <v>Grond-, water- en wegenbouw 23050 (Straatmaker)</v>
      </c>
    </row>
    <row r="99" spans="1:17" s="129" customFormat="1" ht="20.100000000000001" customHeight="1" x14ac:dyDescent="0.25">
      <c r="A99" s="129">
        <f t="shared" si="5"/>
        <v>25097</v>
      </c>
      <c r="B99" s="123" t="str">
        <f t="shared" si="6"/>
        <v xml:space="preserve"> 7900</v>
      </c>
      <c r="C99" s="124">
        <v>23050</v>
      </c>
      <c r="D99" s="125"/>
      <c r="E99" s="126" t="s">
        <v>299</v>
      </c>
      <c r="F99" s="126">
        <v>25097</v>
      </c>
      <c r="G99" s="126"/>
      <c r="H99" s="126" t="s">
        <v>281</v>
      </c>
      <c r="I99" s="126" t="s">
        <v>306</v>
      </c>
      <c r="J99" s="126">
        <v>2</v>
      </c>
      <c r="K99" s="127">
        <v>1.3</v>
      </c>
      <c r="L99" s="224" t="s">
        <v>14</v>
      </c>
      <c r="M99" s="128">
        <f t="shared" si="9"/>
        <v>3200</v>
      </c>
      <c r="N99" s="225" t="s">
        <v>15</v>
      </c>
      <c r="O99" s="129">
        <f t="shared" si="7"/>
        <v>1</v>
      </c>
      <c r="Q99" s="129" t="str">
        <f t="shared" si="8"/>
        <v>Grond-, water- en wegenbouw 23050 (Vakman gww)</v>
      </c>
    </row>
    <row r="100" spans="1:17" s="129" customFormat="1" ht="20.100000000000001" customHeight="1" x14ac:dyDescent="0.25">
      <c r="A100" s="129">
        <f t="shared" si="5"/>
        <v>25098</v>
      </c>
      <c r="B100" s="123" t="str">
        <f t="shared" si="6"/>
        <v xml:space="preserve"> 7900</v>
      </c>
      <c r="C100" s="124">
        <v>23050</v>
      </c>
      <c r="D100" s="125"/>
      <c r="E100" s="126" t="s">
        <v>299</v>
      </c>
      <c r="F100" s="126">
        <v>25098</v>
      </c>
      <c r="G100" s="126"/>
      <c r="H100" s="126" t="s">
        <v>281</v>
      </c>
      <c r="I100" s="126" t="s">
        <v>307</v>
      </c>
      <c r="J100" s="126">
        <v>2</v>
      </c>
      <c r="K100" s="127">
        <v>1.3</v>
      </c>
      <c r="L100" s="224" t="s">
        <v>14</v>
      </c>
      <c r="M100" s="128">
        <f t="shared" si="9"/>
        <v>3200</v>
      </c>
      <c r="N100" s="225" t="s">
        <v>15</v>
      </c>
      <c r="O100" s="129">
        <f t="shared" si="7"/>
        <v>1</v>
      </c>
      <c r="Q100" s="129" t="str">
        <f t="shared" si="8"/>
        <v>Grond-, water- en wegenbouw 23050 (Waterbouwer)</v>
      </c>
    </row>
    <row r="101" spans="1:17" s="129" customFormat="1" ht="20.100000000000001" customHeight="1" x14ac:dyDescent="0.25">
      <c r="A101" s="129">
        <f t="shared" si="5"/>
        <v>25099</v>
      </c>
      <c r="B101" s="123" t="str">
        <f t="shared" si="6"/>
        <v xml:space="preserve"> 7900</v>
      </c>
      <c r="C101" s="124">
        <v>23051</v>
      </c>
      <c r="D101" s="125">
        <v>1.8</v>
      </c>
      <c r="E101" s="126" t="s">
        <v>308</v>
      </c>
      <c r="F101" s="126">
        <v>25099</v>
      </c>
      <c r="G101" s="126"/>
      <c r="H101" s="126" t="s">
        <v>281</v>
      </c>
      <c r="I101" s="126" t="s">
        <v>309</v>
      </c>
      <c r="J101" s="126">
        <v>3</v>
      </c>
      <c r="K101" s="127">
        <v>1.8</v>
      </c>
      <c r="L101" s="224" t="s">
        <v>17</v>
      </c>
      <c r="M101" s="128">
        <f t="shared" si="9"/>
        <v>4800</v>
      </c>
      <c r="N101" s="225" t="s">
        <v>15</v>
      </c>
      <c r="O101" s="129">
        <f t="shared" si="7"/>
        <v>1</v>
      </c>
      <c r="Q101" s="129" t="str">
        <f t="shared" si="8"/>
        <v>Machinisten 23051 (Machinist grondverzet)</v>
      </c>
    </row>
    <row r="102" spans="1:17" s="129" customFormat="1" ht="20.100000000000001" customHeight="1" x14ac:dyDescent="0.25">
      <c r="A102" s="129">
        <f t="shared" si="5"/>
        <v>25100</v>
      </c>
      <c r="B102" s="123" t="str">
        <f t="shared" si="6"/>
        <v xml:space="preserve"> 7900</v>
      </c>
      <c r="C102" s="124">
        <v>23051</v>
      </c>
      <c r="D102" s="125"/>
      <c r="E102" s="126" t="s">
        <v>308</v>
      </c>
      <c r="F102" s="126">
        <v>25100</v>
      </c>
      <c r="G102" s="126"/>
      <c r="H102" s="126" t="s">
        <v>281</v>
      </c>
      <c r="I102" s="126" t="s">
        <v>310</v>
      </c>
      <c r="J102" s="126">
        <v>3</v>
      </c>
      <c r="K102" s="127">
        <v>1.8</v>
      </c>
      <c r="L102" s="224" t="s">
        <v>17</v>
      </c>
      <c r="M102" s="128">
        <f t="shared" si="9"/>
        <v>4800</v>
      </c>
      <c r="N102" s="225" t="s">
        <v>15</v>
      </c>
      <c r="O102" s="129">
        <f t="shared" si="7"/>
        <v>1</v>
      </c>
      <c r="Q102" s="129" t="str">
        <f t="shared" si="8"/>
        <v>Machinisten 23051 (Machinist hijswerk)</v>
      </c>
    </row>
    <row r="103" spans="1:17" s="129" customFormat="1" ht="20.100000000000001" customHeight="1" x14ac:dyDescent="0.25">
      <c r="A103" s="129">
        <f t="shared" si="5"/>
        <v>25101</v>
      </c>
      <c r="B103" s="123" t="str">
        <f t="shared" si="6"/>
        <v xml:space="preserve"> 7900</v>
      </c>
      <c r="C103" s="124">
        <v>23051</v>
      </c>
      <c r="D103" s="125"/>
      <c r="E103" s="126" t="s">
        <v>308</v>
      </c>
      <c r="F103" s="126">
        <v>25101</v>
      </c>
      <c r="G103" s="126"/>
      <c r="H103" s="126" t="s">
        <v>281</v>
      </c>
      <c r="I103" s="126" t="s">
        <v>311</v>
      </c>
      <c r="J103" s="126">
        <v>3</v>
      </c>
      <c r="K103" s="127">
        <v>1.8</v>
      </c>
      <c r="L103" s="224" t="s">
        <v>17</v>
      </c>
      <c r="M103" s="128">
        <f t="shared" si="9"/>
        <v>4800</v>
      </c>
      <c r="N103" s="225" t="s">
        <v>15</v>
      </c>
      <c r="O103" s="129">
        <f t="shared" si="7"/>
        <v>1</v>
      </c>
      <c r="Q103" s="129" t="str">
        <f t="shared" si="8"/>
        <v>Machinisten 23051 (Machinist wegenbouw)</v>
      </c>
    </row>
    <row r="104" spans="1:17" s="129" customFormat="1" ht="20.100000000000001" customHeight="1" x14ac:dyDescent="0.25">
      <c r="A104" s="129">
        <f t="shared" si="5"/>
        <v>25102</v>
      </c>
      <c r="B104" s="123" t="str">
        <f t="shared" si="6"/>
        <v xml:space="preserve"> 7900</v>
      </c>
      <c r="C104" s="124">
        <v>23052</v>
      </c>
      <c r="D104" s="125">
        <v>1.3</v>
      </c>
      <c r="E104" s="126" t="s">
        <v>312</v>
      </c>
      <c r="F104" s="126">
        <v>25102</v>
      </c>
      <c r="G104" s="126"/>
      <c r="H104" s="126" t="s">
        <v>281</v>
      </c>
      <c r="I104" s="126" t="s">
        <v>313</v>
      </c>
      <c r="J104" s="126">
        <v>3</v>
      </c>
      <c r="K104" s="127">
        <v>1.3</v>
      </c>
      <c r="L104" s="224" t="s">
        <v>17</v>
      </c>
      <c r="M104" s="128">
        <f t="shared" si="9"/>
        <v>4800</v>
      </c>
      <c r="N104" s="225" t="s">
        <v>15</v>
      </c>
      <c r="O104" s="129">
        <f t="shared" si="7"/>
        <v>1</v>
      </c>
      <c r="Q104" s="129" t="str">
        <f t="shared" si="8"/>
        <v>Metselen 23052 (Allround Metselaar)</v>
      </c>
    </row>
    <row r="105" spans="1:17" s="129" customFormat="1" ht="20.100000000000001" customHeight="1" x14ac:dyDescent="0.25">
      <c r="A105" s="129">
        <f t="shared" si="5"/>
        <v>25103</v>
      </c>
      <c r="B105" s="123" t="str">
        <f t="shared" si="6"/>
        <v xml:space="preserve"> 7900</v>
      </c>
      <c r="C105" s="124">
        <v>23052</v>
      </c>
      <c r="D105" s="125"/>
      <c r="E105" s="126" t="s">
        <v>312</v>
      </c>
      <c r="F105" s="126">
        <v>25103</v>
      </c>
      <c r="G105" s="126"/>
      <c r="H105" s="126" t="s">
        <v>281</v>
      </c>
      <c r="I105" s="126" t="s">
        <v>314</v>
      </c>
      <c r="J105" s="126">
        <v>2</v>
      </c>
      <c r="K105" s="127">
        <v>1.3</v>
      </c>
      <c r="L105" s="224" t="s">
        <v>14</v>
      </c>
      <c r="M105" s="128">
        <f t="shared" si="9"/>
        <v>3200</v>
      </c>
      <c r="N105" s="225" t="s">
        <v>15</v>
      </c>
      <c r="O105" s="129">
        <f t="shared" si="7"/>
        <v>1</v>
      </c>
      <c r="Q105" s="129" t="str">
        <f t="shared" si="8"/>
        <v>Metselen 23052 (Metselaar)</v>
      </c>
    </row>
    <row r="106" spans="1:17" s="129" customFormat="1" ht="20.100000000000001" customHeight="1" x14ac:dyDescent="0.25">
      <c r="A106" s="129">
        <f t="shared" si="5"/>
        <v>25104</v>
      </c>
      <c r="B106" s="123" t="str">
        <f t="shared" si="6"/>
        <v xml:space="preserve"> 7900</v>
      </c>
      <c r="C106" s="124">
        <v>23053</v>
      </c>
      <c r="D106" s="125">
        <v>1.3</v>
      </c>
      <c r="E106" s="126" t="s">
        <v>315</v>
      </c>
      <c r="F106" s="126">
        <v>25104</v>
      </c>
      <c r="G106" s="126"/>
      <c r="H106" s="126" t="s">
        <v>281</v>
      </c>
      <c r="I106" s="126" t="s">
        <v>316</v>
      </c>
      <c r="J106" s="126">
        <v>4</v>
      </c>
      <c r="K106" s="127">
        <v>1.3</v>
      </c>
      <c r="L106" s="224" t="s">
        <v>19</v>
      </c>
      <c r="M106" s="128">
        <f t="shared" si="9"/>
        <v>6400</v>
      </c>
      <c r="N106" s="225" t="s">
        <v>15</v>
      </c>
      <c r="O106" s="129">
        <f t="shared" si="7"/>
        <v>1</v>
      </c>
      <c r="Q106" s="129" t="str">
        <f t="shared" si="8"/>
        <v>Middenkader bouw en infra 23053 (Middenkaderfunctionaris Bouw)</v>
      </c>
    </row>
    <row r="107" spans="1:17" s="129" customFormat="1" ht="20.100000000000001" customHeight="1" x14ac:dyDescent="0.25">
      <c r="A107" s="129">
        <f t="shared" si="5"/>
        <v>25105</v>
      </c>
      <c r="B107" s="123" t="str">
        <f t="shared" si="6"/>
        <v xml:space="preserve"> 7900</v>
      </c>
      <c r="C107" s="124">
        <v>23053</v>
      </c>
      <c r="D107" s="125"/>
      <c r="E107" s="126" t="s">
        <v>315</v>
      </c>
      <c r="F107" s="126">
        <v>25105</v>
      </c>
      <c r="G107" s="126"/>
      <c r="H107" s="126" t="s">
        <v>281</v>
      </c>
      <c r="I107" s="126" t="s">
        <v>317</v>
      </c>
      <c r="J107" s="126">
        <v>4</v>
      </c>
      <c r="K107" s="127">
        <v>1.3</v>
      </c>
      <c r="L107" s="224" t="s">
        <v>19</v>
      </c>
      <c r="M107" s="128">
        <f t="shared" si="9"/>
        <v>6400</v>
      </c>
      <c r="N107" s="225" t="s">
        <v>15</v>
      </c>
      <c r="O107" s="129">
        <f t="shared" si="7"/>
        <v>1</v>
      </c>
      <c r="Q107" s="129" t="str">
        <f t="shared" si="8"/>
        <v>Middenkader bouw en infra 23053 (Middenkaderfunctionaris Infra)</v>
      </c>
    </row>
    <row r="108" spans="1:17" s="129" customFormat="1" ht="20.100000000000001" customHeight="1" x14ac:dyDescent="0.25">
      <c r="A108" s="129">
        <f t="shared" si="5"/>
        <v>25106</v>
      </c>
      <c r="B108" s="123" t="str">
        <f t="shared" si="6"/>
        <v xml:space="preserve"> 7900</v>
      </c>
      <c r="C108" s="124">
        <v>23053</v>
      </c>
      <c r="D108" s="125"/>
      <c r="E108" s="126" t="s">
        <v>315</v>
      </c>
      <c r="F108" s="126">
        <v>25106</v>
      </c>
      <c r="G108" s="126"/>
      <c r="H108" s="126" t="s">
        <v>281</v>
      </c>
      <c r="I108" s="126" t="s">
        <v>318</v>
      </c>
      <c r="J108" s="126">
        <v>4</v>
      </c>
      <c r="K108" s="127">
        <v>1.3</v>
      </c>
      <c r="L108" s="224" t="s">
        <v>19</v>
      </c>
      <c r="M108" s="128">
        <f t="shared" si="9"/>
        <v>6400</v>
      </c>
      <c r="N108" s="225" t="s">
        <v>15</v>
      </c>
      <c r="O108" s="129">
        <f t="shared" si="7"/>
        <v>1</v>
      </c>
      <c r="Q108" s="129" t="str">
        <f t="shared" si="8"/>
        <v>Middenkader bouw en infra 23053 (Middenkaderfunctionaris Landmeetkunde)</v>
      </c>
    </row>
    <row r="109" spans="1:17" s="129" customFormat="1" ht="20.100000000000001" customHeight="1" x14ac:dyDescent="0.25">
      <c r="A109" s="129">
        <f t="shared" si="5"/>
        <v>25107</v>
      </c>
      <c r="B109" s="123" t="str">
        <f t="shared" si="6"/>
        <v xml:space="preserve"> 7900</v>
      </c>
      <c r="C109" s="124">
        <v>23053</v>
      </c>
      <c r="D109" s="125"/>
      <c r="E109" s="126" t="s">
        <v>315</v>
      </c>
      <c r="F109" s="126">
        <v>25107</v>
      </c>
      <c r="G109" s="126"/>
      <c r="H109" s="126" t="s">
        <v>281</v>
      </c>
      <c r="I109" s="126" t="s">
        <v>319</v>
      </c>
      <c r="J109" s="126">
        <v>4</v>
      </c>
      <c r="K109" s="127">
        <v>1.3</v>
      </c>
      <c r="L109" s="224" t="s">
        <v>19</v>
      </c>
      <c r="M109" s="128">
        <f t="shared" si="9"/>
        <v>6400</v>
      </c>
      <c r="N109" s="225" t="s">
        <v>15</v>
      </c>
      <c r="O109" s="129">
        <f t="shared" si="7"/>
        <v>1</v>
      </c>
      <c r="Q109" s="129" t="str">
        <f t="shared" si="8"/>
        <v>Middenkader bouw en infra 23053 (Middenkaderfunctionaris Restauratie)</v>
      </c>
    </row>
    <row r="110" spans="1:17" s="129" customFormat="1" ht="20.100000000000001" customHeight="1" x14ac:dyDescent="0.25">
      <c r="A110" s="129">
        <f t="shared" si="5"/>
        <v>25108</v>
      </c>
      <c r="B110" s="123" t="str">
        <f t="shared" si="6"/>
        <v xml:space="preserve"> 7900</v>
      </c>
      <c r="C110" s="124">
        <v>23053</v>
      </c>
      <c r="D110" s="125"/>
      <c r="E110" s="126" t="s">
        <v>315</v>
      </c>
      <c r="F110" s="126">
        <v>25108</v>
      </c>
      <c r="G110" s="126"/>
      <c r="H110" s="126" t="s">
        <v>281</v>
      </c>
      <c r="I110" s="126" t="s">
        <v>320</v>
      </c>
      <c r="J110" s="126">
        <v>4</v>
      </c>
      <c r="K110" s="127">
        <v>1.3</v>
      </c>
      <c r="L110" s="224" t="s">
        <v>19</v>
      </c>
      <c r="M110" s="128">
        <f t="shared" si="9"/>
        <v>6400</v>
      </c>
      <c r="N110" s="225" t="s">
        <v>15</v>
      </c>
      <c r="O110" s="129">
        <f t="shared" si="7"/>
        <v>1</v>
      </c>
      <c r="Q110" s="129" t="str">
        <f t="shared" si="8"/>
        <v>Middenkader bouw en infra 23053 (Middenkaderfunctionaris Verkeer en Stedenbouw)</v>
      </c>
    </row>
    <row r="111" spans="1:17" s="129" customFormat="1" ht="20.100000000000001" customHeight="1" x14ac:dyDescent="0.25">
      <c r="A111" s="129">
        <f t="shared" si="5"/>
        <v>25109</v>
      </c>
      <c r="B111" s="123" t="str">
        <f t="shared" si="6"/>
        <v xml:space="preserve"> 7900</v>
      </c>
      <c r="C111" s="124">
        <v>23054</v>
      </c>
      <c r="D111" s="125">
        <v>1.3</v>
      </c>
      <c r="E111" s="126" t="s">
        <v>321</v>
      </c>
      <c r="F111" s="126">
        <v>25109</v>
      </c>
      <c r="G111" s="126"/>
      <c r="H111" s="126" t="s">
        <v>281</v>
      </c>
      <c r="I111" s="126" t="s">
        <v>322</v>
      </c>
      <c r="J111" s="126">
        <v>3</v>
      </c>
      <c r="K111" s="127">
        <v>1.3</v>
      </c>
      <c r="L111" s="224" t="s">
        <v>17</v>
      </c>
      <c r="M111" s="128">
        <f t="shared" si="9"/>
        <v>4800</v>
      </c>
      <c r="N111" s="225" t="s">
        <v>15</v>
      </c>
      <c r="O111" s="129">
        <f t="shared" si="7"/>
        <v>1</v>
      </c>
      <c r="Q111" s="129" t="str">
        <f t="shared" si="8"/>
        <v>Natuursteenbewerken 23054 (Allround natuursteenbewerker)</v>
      </c>
    </row>
    <row r="112" spans="1:17" s="129" customFormat="1" ht="20.100000000000001" customHeight="1" x14ac:dyDescent="0.25">
      <c r="A112" s="129">
        <f t="shared" si="5"/>
        <v>25111</v>
      </c>
      <c r="B112" s="123" t="str">
        <f t="shared" si="6"/>
        <v xml:space="preserve"> 7900</v>
      </c>
      <c r="C112" s="124">
        <v>23054</v>
      </c>
      <c r="D112" s="125"/>
      <c r="E112" s="126" t="s">
        <v>321</v>
      </c>
      <c r="F112" s="126">
        <v>25111</v>
      </c>
      <c r="G112" s="126"/>
      <c r="H112" s="126" t="s">
        <v>281</v>
      </c>
      <c r="I112" s="126" t="s">
        <v>323</v>
      </c>
      <c r="J112" s="126">
        <v>2</v>
      </c>
      <c r="K112" s="127">
        <v>1.3</v>
      </c>
      <c r="L112" s="224" t="s">
        <v>14</v>
      </c>
      <c r="M112" s="128">
        <f t="shared" si="9"/>
        <v>3200</v>
      </c>
      <c r="N112" s="225" t="s">
        <v>15</v>
      </c>
      <c r="O112" s="129">
        <f t="shared" si="7"/>
        <v>1</v>
      </c>
      <c r="Q112" s="129" t="str">
        <f t="shared" si="8"/>
        <v>Natuursteenbewerken 23054 (Natuursteenbewerker machinaal)</v>
      </c>
    </row>
    <row r="113" spans="1:17" s="129" customFormat="1" ht="20.100000000000001" customHeight="1" x14ac:dyDescent="0.25">
      <c r="A113" s="129">
        <f t="shared" si="5"/>
        <v>25113</v>
      </c>
      <c r="B113" s="123" t="str">
        <f t="shared" si="6"/>
        <v xml:space="preserve"> 7900</v>
      </c>
      <c r="C113" s="124">
        <v>23054</v>
      </c>
      <c r="D113" s="125"/>
      <c r="E113" s="126" t="s">
        <v>321</v>
      </c>
      <c r="F113" s="126">
        <v>25113</v>
      </c>
      <c r="G113" s="126"/>
      <c r="H113" s="126" t="s">
        <v>281</v>
      </c>
      <c r="I113" s="126" t="s">
        <v>324</v>
      </c>
      <c r="J113" s="126">
        <v>2</v>
      </c>
      <c r="K113" s="127">
        <v>1.3</v>
      </c>
      <c r="L113" s="224" t="s">
        <v>14</v>
      </c>
      <c r="M113" s="128">
        <f t="shared" si="9"/>
        <v>3200</v>
      </c>
      <c r="N113" s="225" t="s">
        <v>15</v>
      </c>
      <c r="O113" s="129">
        <f t="shared" si="7"/>
        <v>1</v>
      </c>
      <c r="Q113" s="129" t="str">
        <f t="shared" si="8"/>
        <v>Natuursteenbewerken 23054 (Natuursteenbewerker ambachtelijk)</v>
      </c>
    </row>
    <row r="114" spans="1:17" s="129" customFormat="1" ht="20.100000000000001" customHeight="1" x14ac:dyDescent="0.25">
      <c r="A114" s="129">
        <f t="shared" si="5"/>
        <v>25114</v>
      </c>
      <c r="B114" s="123" t="str">
        <f t="shared" si="6"/>
        <v xml:space="preserve"> 7900</v>
      </c>
      <c r="C114" s="124">
        <v>23055</v>
      </c>
      <c r="D114" s="125">
        <v>1.4</v>
      </c>
      <c r="E114" s="126" t="s">
        <v>325</v>
      </c>
      <c r="F114" s="126">
        <v>25114</v>
      </c>
      <c r="G114" s="126"/>
      <c r="H114" s="126" t="s">
        <v>281</v>
      </c>
      <c r="I114" s="126" t="s">
        <v>326</v>
      </c>
      <c r="J114" s="126">
        <v>3</v>
      </c>
      <c r="K114" s="127">
        <v>1.4</v>
      </c>
      <c r="L114" s="224" t="s">
        <v>17</v>
      </c>
      <c r="M114" s="128">
        <f t="shared" si="9"/>
        <v>4800</v>
      </c>
      <c r="N114" s="225" t="s">
        <v>15</v>
      </c>
      <c r="O114" s="129">
        <f t="shared" si="7"/>
        <v>1</v>
      </c>
      <c r="Q114" s="129" t="str">
        <f t="shared" si="8"/>
        <v>Slopen 23055 (Allround sloper)</v>
      </c>
    </row>
    <row r="115" spans="1:17" s="129" customFormat="1" ht="20.100000000000001" customHeight="1" x14ac:dyDescent="0.25">
      <c r="A115" s="129">
        <f t="shared" si="5"/>
        <v>25115</v>
      </c>
      <c r="B115" s="123" t="str">
        <f t="shared" si="6"/>
        <v xml:space="preserve"> 7900</v>
      </c>
      <c r="C115" s="124">
        <v>23055</v>
      </c>
      <c r="D115" s="125"/>
      <c r="E115" s="126" t="s">
        <v>325</v>
      </c>
      <c r="F115" s="126">
        <v>25115</v>
      </c>
      <c r="G115" s="126"/>
      <c r="H115" s="126" t="s">
        <v>281</v>
      </c>
      <c r="I115" s="126" t="s">
        <v>327</v>
      </c>
      <c r="J115" s="126">
        <v>2</v>
      </c>
      <c r="K115" s="127">
        <v>1.4</v>
      </c>
      <c r="L115" s="224" t="s">
        <v>14</v>
      </c>
      <c r="M115" s="128">
        <f t="shared" si="9"/>
        <v>3200</v>
      </c>
      <c r="N115" s="225" t="s">
        <v>15</v>
      </c>
      <c r="O115" s="129">
        <f t="shared" si="7"/>
        <v>1</v>
      </c>
      <c r="Q115" s="129" t="str">
        <f t="shared" si="8"/>
        <v>Slopen 23055 (Sloper)</v>
      </c>
    </row>
    <row r="116" spans="1:17" s="129" customFormat="1" ht="20.100000000000001" customHeight="1" x14ac:dyDescent="0.25">
      <c r="A116" s="129">
        <f t="shared" si="5"/>
        <v>25116</v>
      </c>
      <c r="B116" s="123" t="str">
        <f t="shared" si="6"/>
        <v xml:space="preserve"> 7900</v>
      </c>
      <c r="C116" s="124">
        <v>23056</v>
      </c>
      <c r="D116" s="125">
        <v>1.3</v>
      </c>
      <c r="E116" s="126" t="s">
        <v>328</v>
      </c>
      <c r="F116" s="126">
        <v>25116</v>
      </c>
      <c r="G116" s="126"/>
      <c r="H116" s="126" t="s">
        <v>281</v>
      </c>
      <c r="I116" s="126" t="s">
        <v>329</v>
      </c>
      <c r="J116" s="126">
        <v>3</v>
      </c>
      <c r="K116" s="127">
        <v>1.3</v>
      </c>
      <c r="L116" s="224" t="s">
        <v>17</v>
      </c>
      <c r="M116" s="128">
        <f t="shared" si="9"/>
        <v>4800</v>
      </c>
      <c r="N116" s="225" t="s">
        <v>15</v>
      </c>
      <c r="O116" s="129">
        <f t="shared" si="7"/>
        <v>1</v>
      </c>
      <c r="Q116" s="129" t="str">
        <f t="shared" si="8"/>
        <v>Tegelzetten 23056 (Allround tegelzetter)</v>
      </c>
    </row>
    <row r="117" spans="1:17" s="129" customFormat="1" ht="20.100000000000001" customHeight="1" x14ac:dyDescent="0.25">
      <c r="A117" s="129">
        <f t="shared" si="5"/>
        <v>25117</v>
      </c>
      <c r="B117" s="123" t="str">
        <f t="shared" si="6"/>
        <v xml:space="preserve"> 7900</v>
      </c>
      <c r="C117" s="124">
        <v>23056</v>
      </c>
      <c r="D117" s="125"/>
      <c r="E117" s="126" t="s">
        <v>328</v>
      </c>
      <c r="F117" s="126">
        <v>25117</v>
      </c>
      <c r="G117" s="126"/>
      <c r="H117" s="126" t="s">
        <v>281</v>
      </c>
      <c r="I117" s="126" t="s">
        <v>330</v>
      </c>
      <c r="J117" s="126">
        <v>2</v>
      </c>
      <c r="K117" s="127">
        <v>1.3</v>
      </c>
      <c r="L117" s="224" t="s">
        <v>14</v>
      </c>
      <c r="M117" s="128">
        <f t="shared" si="9"/>
        <v>3200</v>
      </c>
      <c r="N117" s="225" t="s">
        <v>15</v>
      </c>
      <c r="O117" s="129">
        <f t="shared" si="7"/>
        <v>1</v>
      </c>
      <c r="Q117" s="129" t="str">
        <f t="shared" si="8"/>
        <v>Tegelzetten 23056 (Tegelzetter)</v>
      </c>
    </row>
    <row r="118" spans="1:17" s="129" customFormat="1" ht="20.100000000000001" customHeight="1" x14ac:dyDescent="0.25">
      <c r="A118" s="129">
        <f t="shared" si="5"/>
        <v>25118</v>
      </c>
      <c r="B118" s="123" t="str">
        <f t="shared" si="6"/>
        <v xml:space="preserve"> 7900</v>
      </c>
      <c r="C118" s="124">
        <v>23057</v>
      </c>
      <c r="D118" s="125">
        <v>1.3</v>
      </c>
      <c r="E118" s="126" t="s">
        <v>331</v>
      </c>
      <c r="F118" s="126">
        <v>25118</v>
      </c>
      <c r="G118" s="126"/>
      <c r="H118" s="126" t="s">
        <v>281</v>
      </c>
      <c r="I118" s="126" t="s">
        <v>332</v>
      </c>
      <c r="J118" s="126">
        <v>3</v>
      </c>
      <c r="K118" s="127">
        <v>1.3</v>
      </c>
      <c r="L118" s="224" t="s">
        <v>17</v>
      </c>
      <c r="M118" s="128">
        <f t="shared" si="9"/>
        <v>4800</v>
      </c>
      <c r="N118" s="225" t="s">
        <v>15</v>
      </c>
      <c r="O118" s="129">
        <f t="shared" si="7"/>
        <v>1</v>
      </c>
      <c r="Q118" s="129" t="str">
        <f t="shared" si="8"/>
        <v>Timmeren 23057 (Allround timmerman)</v>
      </c>
    </row>
    <row r="119" spans="1:17" s="129" customFormat="1" ht="20.100000000000001" customHeight="1" x14ac:dyDescent="0.25">
      <c r="A119" s="129">
        <f t="shared" si="5"/>
        <v>25119</v>
      </c>
      <c r="B119" s="123" t="str">
        <f t="shared" si="6"/>
        <v xml:space="preserve"> 7900</v>
      </c>
      <c r="C119" s="124">
        <v>23058</v>
      </c>
      <c r="D119" s="125">
        <v>1.3</v>
      </c>
      <c r="E119" s="126" t="s">
        <v>333</v>
      </c>
      <c r="F119" s="126">
        <v>25119</v>
      </c>
      <c r="G119" s="126"/>
      <c r="H119" s="126" t="s">
        <v>281</v>
      </c>
      <c r="I119" s="126" t="s">
        <v>334</v>
      </c>
      <c r="J119" s="126">
        <v>4</v>
      </c>
      <c r="K119" s="127">
        <v>1.3</v>
      </c>
      <c r="L119" s="224" t="s">
        <v>19</v>
      </c>
      <c r="M119" s="128">
        <f t="shared" si="9"/>
        <v>6400</v>
      </c>
      <c r="N119" s="225" t="s">
        <v>15</v>
      </c>
      <c r="O119" s="129">
        <f t="shared" si="7"/>
        <v>1</v>
      </c>
      <c r="Q119" s="129" t="str">
        <f t="shared" si="8"/>
        <v>Werkvoorbereiden/uitvoeren 23058 (Uitvoerder bouw/infra)</v>
      </c>
    </row>
    <row r="120" spans="1:17" s="129" customFormat="1" ht="20.100000000000001" customHeight="1" x14ac:dyDescent="0.25">
      <c r="A120" s="129">
        <f t="shared" si="5"/>
        <v>25120</v>
      </c>
      <c r="B120" s="123" t="str">
        <f t="shared" si="6"/>
        <v xml:space="preserve"> 7900</v>
      </c>
      <c r="C120" s="124">
        <v>23058</v>
      </c>
      <c r="D120" s="125"/>
      <c r="E120" s="126" t="s">
        <v>333</v>
      </c>
      <c r="F120" s="126">
        <v>25120</v>
      </c>
      <c r="G120" s="126"/>
      <c r="H120" s="126" t="s">
        <v>281</v>
      </c>
      <c r="I120" s="126" t="s">
        <v>335</v>
      </c>
      <c r="J120" s="126">
        <v>4</v>
      </c>
      <c r="K120" s="127">
        <v>1.3</v>
      </c>
      <c r="L120" s="224" t="s">
        <v>19</v>
      </c>
      <c r="M120" s="128">
        <f t="shared" si="9"/>
        <v>6400</v>
      </c>
      <c r="N120" s="225" t="s">
        <v>15</v>
      </c>
      <c r="O120" s="129">
        <f t="shared" si="7"/>
        <v>1</v>
      </c>
      <c r="Q120" s="129" t="str">
        <f t="shared" si="8"/>
        <v>Werkvoorbereiden/uitvoeren 23058 (Uitvoerder gespecialiseerde aannemerij)</v>
      </c>
    </row>
    <row r="121" spans="1:17" s="129" customFormat="1" ht="20.100000000000001" customHeight="1" x14ac:dyDescent="0.25">
      <c r="A121" s="129">
        <f t="shared" si="5"/>
        <v>25121</v>
      </c>
      <c r="B121" s="123" t="str">
        <f t="shared" si="6"/>
        <v xml:space="preserve"> 7900</v>
      </c>
      <c r="C121" s="124">
        <v>23058</v>
      </c>
      <c r="D121" s="125"/>
      <c r="E121" s="126" t="s">
        <v>333</v>
      </c>
      <c r="F121" s="126">
        <v>25121</v>
      </c>
      <c r="G121" s="126"/>
      <c r="H121" s="126" t="s">
        <v>281</v>
      </c>
      <c r="I121" s="126" t="s">
        <v>336</v>
      </c>
      <c r="J121" s="126">
        <v>4</v>
      </c>
      <c r="K121" s="127">
        <v>1.3</v>
      </c>
      <c r="L121" s="224" t="s">
        <v>19</v>
      </c>
      <c r="M121" s="128">
        <f t="shared" si="9"/>
        <v>6400</v>
      </c>
      <c r="N121" s="225" t="s">
        <v>15</v>
      </c>
      <c r="O121" s="129">
        <f t="shared" si="7"/>
        <v>1</v>
      </c>
      <c r="Q121" s="129" t="str">
        <f t="shared" si="8"/>
        <v>Werkvoorbereiden/uitvoeren 23058 (Uitvoerder hijswerk)</v>
      </c>
    </row>
    <row r="122" spans="1:17" s="129" customFormat="1" ht="20.100000000000001" customHeight="1" x14ac:dyDescent="0.25">
      <c r="A122" s="129">
        <f t="shared" si="5"/>
        <v>25122</v>
      </c>
      <c r="B122" s="123" t="str">
        <f t="shared" si="6"/>
        <v xml:space="preserve"> 7900</v>
      </c>
      <c r="C122" s="124">
        <v>23058</v>
      </c>
      <c r="D122" s="125"/>
      <c r="E122" s="126" t="s">
        <v>333</v>
      </c>
      <c r="F122" s="126">
        <v>25122</v>
      </c>
      <c r="G122" s="126"/>
      <c r="H122" s="126" t="s">
        <v>281</v>
      </c>
      <c r="I122" s="126" t="s">
        <v>337</v>
      </c>
      <c r="J122" s="126">
        <v>4</v>
      </c>
      <c r="K122" s="127">
        <v>1.3</v>
      </c>
      <c r="L122" s="224" t="s">
        <v>19</v>
      </c>
      <c r="M122" s="128">
        <f t="shared" si="9"/>
        <v>6400</v>
      </c>
      <c r="N122" s="225" t="s">
        <v>15</v>
      </c>
      <c r="O122" s="129">
        <f t="shared" si="7"/>
        <v>1</v>
      </c>
      <c r="Q122" s="129" t="str">
        <f t="shared" si="8"/>
        <v>Werkvoorbereiden/uitvoeren 23058 (Werkvoorbereider fabricage)</v>
      </c>
    </row>
    <row r="123" spans="1:17" s="129" customFormat="1" ht="20.100000000000001" customHeight="1" x14ac:dyDescent="0.25">
      <c r="A123" s="129">
        <f t="shared" si="5"/>
        <v>25123</v>
      </c>
      <c r="B123" s="123" t="str">
        <f t="shared" si="6"/>
        <v xml:space="preserve"> 7900</v>
      </c>
      <c r="C123" s="124">
        <v>23058</v>
      </c>
      <c r="D123" s="125"/>
      <c r="E123" s="126" t="s">
        <v>333</v>
      </c>
      <c r="F123" s="126">
        <v>25123</v>
      </c>
      <c r="G123" s="126"/>
      <c r="H123" s="126" t="s">
        <v>281</v>
      </c>
      <c r="I123" s="126" t="s">
        <v>338</v>
      </c>
      <c r="J123" s="126">
        <v>4</v>
      </c>
      <c r="K123" s="127">
        <v>1.3</v>
      </c>
      <c r="L123" s="224" t="s">
        <v>19</v>
      </c>
      <c r="M123" s="128">
        <f t="shared" si="9"/>
        <v>6400</v>
      </c>
      <c r="N123" s="225" t="s">
        <v>15</v>
      </c>
      <c r="O123" s="129">
        <f t="shared" si="7"/>
        <v>1</v>
      </c>
      <c r="Q123" s="129" t="str">
        <f t="shared" si="8"/>
        <v>Werkvoorbereiden/uitvoeren 23058 (Werkvoorbereider gespecialiseerde aannemerij)</v>
      </c>
    </row>
    <row r="124" spans="1:17" s="129" customFormat="1" ht="20.100000000000001" customHeight="1" x14ac:dyDescent="0.25">
      <c r="A124" s="129">
        <f t="shared" si="5"/>
        <v>25124</v>
      </c>
      <c r="B124" s="123" t="str">
        <f t="shared" si="6"/>
        <v xml:space="preserve"> 7900</v>
      </c>
      <c r="C124" s="124">
        <v>23058</v>
      </c>
      <c r="D124" s="125"/>
      <c r="E124" s="126" t="s">
        <v>333</v>
      </c>
      <c r="F124" s="126">
        <v>25124</v>
      </c>
      <c r="G124" s="126"/>
      <c r="H124" s="126" t="s">
        <v>281</v>
      </c>
      <c r="I124" s="126" t="s">
        <v>339</v>
      </c>
      <c r="J124" s="126">
        <v>4</v>
      </c>
      <c r="K124" s="127">
        <v>1.3</v>
      </c>
      <c r="L124" s="224" t="s">
        <v>19</v>
      </c>
      <c r="M124" s="128">
        <f t="shared" si="9"/>
        <v>6400</v>
      </c>
      <c r="N124" s="225" t="s">
        <v>15</v>
      </c>
      <c r="O124" s="129">
        <f t="shared" si="7"/>
        <v>1</v>
      </c>
      <c r="Q124" s="129" t="str">
        <f t="shared" si="8"/>
        <v>Werkvoorbereiden/uitvoeren 23058 (Werkvoorbereider installaties)</v>
      </c>
    </row>
    <row r="125" spans="1:17" s="129" customFormat="1" ht="20.100000000000001" customHeight="1" x14ac:dyDescent="0.25">
      <c r="A125" s="129">
        <f t="shared" si="5"/>
        <v>25125</v>
      </c>
      <c r="B125" s="123" t="str">
        <f t="shared" si="6"/>
        <v xml:space="preserve"> 7900</v>
      </c>
      <c r="C125" s="124">
        <v>23048</v>
      </c>
      <c r="D125" s="125"/>
      <c r="E125" s="126" t="s">
        <v>291</v>
      </c>
      <c r="F125" s="126">
        <v>25125</v>
      </c>
      <c r="G125" s="126"/>
      <c r="H125" s="126" t="s">
        <v>281</v>
      </c>
      <c r="I125" s="126" t="s">
        <v>340</v>
      </c>
      <c r="J125" s="126">
        <v>2</v>
      </c>
      <c r="K125" s="127">
        <v>1.3</v>
      </c>
      <c r="L125" s="224" t="s">
        <v>14</v>
      </c>
      <c r="M125" s="128">
        <f t="shared" si="9"/>
        <v>3200</v>
      </c>
      <c r="N125" s="225" t="s">
        <v>15</v>
      </c>
      <c r="O125" s="129">
        <f t="shared" si="7"/>
        <v>1</v>
      </c>
      <c r="Q125" s="129" t="str">
        <f t="shared" si="8"/>
        <v>Betontimmeren 23048 (Betontimmerman)</v>
      </c>
    </row>
    <row r="126" spans="1:17" s="129" customFormat="1" ht="20.100000000000001" customHeight="1" x14ac:dyDescent="0.25">
      <c r="A126" s="129">
        <f t="shared" si="5"/>
        <v>25126</v>
      </c>
      <c r="B126" s="123" t="str">
        <f t="shared" si="6"/>
        <v xml:space="preserve"> 7900</v>
      </c>
      <c r="C126" s="124">
        <v>23060</v>
      </c>
      <c r="D126" s="125">
        <v>1.3</v>
      </c>
      <c r="E126" s="126" t="s">
        <v>341</v>
      </c>
      <c r="F126" s="126">
        <v>25126</v>
      </c>
      <c r="G126" s="126"/>
      <c r="H126" s="126" t="s">
        <v>281</v>
      </c>
      <c r="I126" s="126" t="s">
        <v>342</v>
      </c>
      <c r="J126" s="126">
        <v>3</v>
      </c>
      <c r="K126" s="127">
        <v>1.3</v>
      </c>
      <c r="L126" s="224" t="s">
        <v>17</v>
      </c>
      <c r="M126" s="128">
        <f t="shared" si="9"/>
        <v>4800</v>
      </c>
      <c r="N126" s="225" t="s">
        <v>15</v>
      </c>
      <c r="O126" s="129">
        <f t="shared" si="7"/>
        <v>1</v>
      </c>
      <c r="Q126" s="129" t="str">
        <f t="shared" si="8"/>
        <v>Steigerbouw 23060 (Eerste monteur steigerbouw)</v>
      </c>
    </row>
    <row r="127" spans="1:17" s="129" customFormat="1" ht="20.100000000000001" customHeight="1" x14ac:dyDescent="0.25">
      <c r="A127" s="129">
        <f t="shared" si="5"/>
        <v>25127</v>
      </c>
      <c r="B127" s="123" t="str">
        <f t="shared" si="6"/>
        <v xml:space="preserve"> 7900</v>
      </c>
      <c r="C127" s="124">
        <v>23060</v>
      </c>
      <c r="D127" s="125"/>
      <c r="E127" s="126" t="s">
        <v>341</v>
      </c>
      <c r="F127" s="126">
        <v>25127</v>
      </c>
      <c r="G127" s="126"/>
      <c r="H127" s="126" t="s">
        <v>281</v>
      </c>
      <c r="I127" s="126" t="s">
        <v>343</v>
      </c>
      <c r="J127" s="126">
        <v>2</v>
      </c>
      <c r="K127" s="127">
        <v>1.3</v>
      </c>
      <c r="L127" s="224" t="s">
        <v>14</v>
      </c>
      <c r="M127" s="128">
        <f t="shared" si="9"/>
        <v>3200</v>
      </c>
      <c r="N127" s="225" t="s">
        <v>15</v>
      </c>
      <c r="O127" s="129">
        <f t="shared" si="7"/>
        <v>1</v>
      </c>
      <c r="Q127" s="129" t="str">
        <f t="shared" si="8"/>
        <v>Steigerbouw 23060 (Monteur steigerbouw)</v>
      </c>
    </row>
    <row r="128" spans="1:17" s="129" customFormat="1" ht="20.100000000000001" customHeight="1" x14ac:dyDescent="0.25">
      <c r="A128" s="129">
        <f t="shared" si="5"/>
        <v>25128</v>
      </c>
      <c r="B128" s="123" t="str">
        <f t="shared" si="6"/>
        <v xml:space="preserve"> 7900</v>
      </c>
      <c r="C128" s="124">
        <v>23057</v>
      </c>
      <c r="D128" s="125"/>
      <c r="E128" s="126" t="s">
        <v>331</v>
      </c>
      <c r="F128" s="126">
        <v>25128</v>
      </c>
      <c r="G128" s="126"/>
      <c r="H128" s="126" t="s">
        <v>281</v>
      </c>
      <c r="I128" s="126" t="s">
        <v>344</v>
      </c>
      <c r="J128" s="126">
        <v>2</v>
      </c>
      <c r="K128" s="127">
        <v>1.3</v>
      </c>
      <c r="L128" s="224" t="s">
        <v>14</v>
      </c>
      <c r="M128" s="128">
        <f t="shared" si="9"/>
        <v>3200</v>
      </c>
      <c r="N128" s="225" t="s">
        <v>15</v>
      </c>
      <c r="O128" s="129">
        <f t="shared" si="7"/>
        <v>1</v>
      </c>
      <c r="Q128" s="129" t="str">
        <f t="shared" si="8"/>
        <v>Timmeren 23057 (Timmerman)</v>
      </c>
    </row>
    <row r="129" spans="1:17" s="129" customFormat="1" ht="20.100000000000001" customHeight="1" x14ac:dyDescent="0.25">
      <c r="A129" s="129">
        <f t="shared" si="5"/>
        <v>25129</v>
      </c>
      <c r="B129" s="123" t="str">
        <f t="shared" si="6"/>
        <v xml:space="preserve"> 7900</v>
      </c>
      <c r="C129" s="130">
        <v>23196</v>
      </c>
      <c r="D129" s="125">
        <v>1.3</v>
      </c>
      <c r="E129" s="126" t="s">
        <v>345</v>
      </c>
      <c r="F129" s="126">
        <v>25129</v>
      </c>
      <c r="G129" s="126"/>
      <c r="H129" s="126" t="s">
        <v>281</v>
      </c>
      <c r="I129" s="126" t="s">
        <v>346</v>
      </c>
      <c r="J129" s="126">
        <v>2</v>
      </c>
      <c r="K129" s="127">
        <v>1.3</v>
      </c>
      <c r="L129" s="224" t="s">
        <v>14</v>
      </c>
      <c r="M129" s="128">
        <f t="shared" si="9"/>
        <v>3200</v>
      </c>
      <c r="N129" s="225" t="s">
        <v>15</v>
      </c>
      <c r="O129" s="129">
        <f t="shared" si="7"/>
        <v>1</v>
      </c>
      <c r="Q129" s="129" t="str">
        <f t="shared" si="8"/>
        <v>Voegen / gevelbehandelen 23196 (Gevelbehandelaar voegbedrijf)</v>
      </c>
    </row>
    <row r="130" spans="1:17" s="129" customFormat="1" ht="20.100000000000001" customHeight="1" x14ac:dyDescent="0.25">
      <c r="A130" s="129">
        <f t="shared" si="5"/>
        <v>25130</v>
      </c>
      <c r="B130" s="123" t="str">
        <f t="shared" si="6"/>
        <v xml:space="preserve"> 7900</v>
      </c>
      <c r="C130" s="130">
        <v>23196</v>
      </c>
      <c r="D130" s="125"/>
      <c r="E130" s="126" t="s">
        <v>345</v>
      </c>
      <c r="F130" s="126">
        <v>25130</v>
      </c>
      <c r="G130" s="126"/>
      <c r="H130" s="126" t="s">
        <v>281</v>
      </c>
      <c r="I130" s="126" t="s">
        <v>347</v>
      </c>
      <c r="J130" s="126">
        <v>2</v>
      </c>
      <c r="K130" s="127">
        <v>1.3</v>
      </c>
      <c r="L130" s="224" t="s">
        <v>14</v>
      </c>
      <c r="M130" s="128">
        <f t="shared" si="9"/>
        <v>3200</v>
      </c>
      <c r="N130" s="225" t="s">
        <v>15</v>
      </c>
      <c r="O130" s="129">
        <f t="shared" si="7"/>
        <v>1</v>
      </c>
      <c r="Q130" s="129" t="str">
        <f t="shared" si="8"/>
        <v>Voegen / gevelbehandelen 23196 (Voeger)</v>
      </c>
    </row>
    <row r="131" spans="1:17" s="129" customFormat="1" ht="20.100000000000001" customHeight="1" x14ac:dyDescent="0.25">
      <c r="A131" s="129">
        <f t="shared" ref="A131:A194" si="10">F131</f>
        <v>25131</v>
      </c>
      <c r="B131" s="123" t="str">
        <f t="shared" ref="B131:B194" si="11">MID(H131,LEN(H131)-5,5)</f>
        <v xml:space="preserve"> 7909</v>
      </c>
      <c r="C131" s="124">
        <v>23063</v>
      </c>
      <c r="D131" s="125">
        <v>1</v>
      </c>
      <c r="E131" s="126" t="s">
        <v>348</v>
      </c>
      <c r="F131" s="126">
        <v>25131</v>
      </c>
      <c r="G131" s="126"/>
      <c r="H131" s="126" t="s">
        <v>349</v>
      </c>
      <c r="I131" s="126" t="s">
        <v>350</v>
      </c>
      <c r="J131" s="126">
        <v>4</v>
      </c>
      <c r="K131" s="127">
        <v>1</v>
      </c>
      <c r="L131" s="224" t="s">
        <v>19</v>
      </c>
      <c r="M131" s="128">
        <f t="shared" si="9"/>
        <v>6400</v>
      </c>
      <c r="N131" s="225" t="s">
        <v>15</v>
      </c>
      <c r="O131" s="129">
        <f t="shared" ref="O131:O194" si="12">COUNTIF($F$3:$F$505,F131)</f>
        <v>1</v>
      </c>
      <c r="Q131" s="129" t="str">
        <f t="shared" ref="Q131:Q194" si="13">CONCATENATE(E131," ", C131," ","(",I131,")")</f>
        <v>Bibliotheken 23063 (Bibliotheekmedewerker)</v>
      </c>
    </row>
    <row r="132" spans="1:17" s="129" customFormat="1" ht="20.100000000000001" customHeight="1" x14ac:dyDescent="0.25">
      <c r="A132" s="129">
        <f t="shared" si="10"/>
        <v>25132</v>
      </c>
      <c r="B132" s="123" t="str">
        <f t="shared" si="11"/>
        <v xml:space="preserve"> 7909</v>
      </c>
      <c r="C132" s="124">
        <v>23064</v>
      </c>
      <c r="D132" s="125">
        <v>1</v>
      </c>
      <c r="E132" s="126" t="s">
        <v>351</v>
      </c>
      <c r="F132" s="126">
        <v>25132</v>
      </c>
      <c r="G132" s="126"/>
      <c r="H132" s="126" t="s">
        <v>349</v>
      </c>
      <c r="I132" s="126" t="s">
        <v>352</v>
      </c>
      <c r="J132" s="126">
        <v>4</v>
      </c>
      <c r="K132" s="127">
        <v>1</v>
      </c>
      <c r="L132" s="224" t="s">
        <v>19</v>
      </c>
      <c r="M132" s="128">
        <f t="shared" ref="M132:M195" si="14">J132*1600</f>
        <v>6400</v>
      </c>
      <c r="N132" s="225" t="s">
        <v>15</v>
      </c>
      <c r="O132" s="129">
        <f t="shared" si="12"/>
        <v>1</v>
      </c>
      <c r="Q132" s="129" t="str">
        <f t="shared" si="13"/>
        <v>Commercie 23064 ((Junior) accountmanager)</v>
      </c>
    </row>
    <row r="133" spans="1:17" s="129" customFormat="1" ht="20.100000000000001" customHeight="1" x14ac:dyDescent="0.25">
      <c r="A133" s="129">
        <f t="shared" si="10"/>
        <v>25133</v>
      </c>
      <c r="B133" s="123" t="str">
        <f t="shared" si="11"/>
        <v xml:space="preserve"> 7909</v>
      </c>
      <c r="C133" s="124">
        <v>23064</v>
      </c>
      <c r="D133" s="125"/>
      <c r="E133" s="126" t="s">
        <v>351</v>
      </c>
      <c r="F133" s="126">
        <v>25133</v>
      </c>
      <c r="G133" s="126"/>
      <c r="H133" s="126" t="s">
        <v>349</v>
      </c>
      <c r="I133" s="126" t="s">
        <v>353</v>
      </c>
      <c r="J133" s="126">
        <v>4</v>
      </c>
      <c r="K133" s="127">
        <v>1.1000000000000001</v>
      </c>
      <c r="L133" s="224" t="s">
        <v>19</v>
      </c>
      <c r="M133" s="128">
        <f t="shared" si="14"/>
        <v>6400</v>
      </c>
      <c r="N133" s="225" t="s">
        <v>15</v>
      </c>
      <c r="O133" s="129">
        <f t="shared" si="12"/>
        <v>1</v>
      </c>
      <c r="Q133" s="129" t="str">
        <f t="shared" si="13"/>
        <v>Commercie 23064 (Assistent-manager internationale handel)</v>
      </c>
    </row>
    <row r="134" spans="1:17" s="129" customFormat="1" ht="20.100000000000001" customHeight="1" x14ac:dyDescent="0.25">
      <c r="A134" s="129">
        <f t="shared" si="10"/>
        <v>25134</v>
      </c>
      <c r="B134" s="123" t="str">
        <f t="shared" si="11"/>
        <v xml:space="preserve"> 7909</v>
      </c>
      <c r="C134" s="124">
        <v>23064</v>
      </c>
      <c r="D134" s="125"/>
      <c r="E134" s="126" t="s">
        <v>351</v>
      </c>
      <c r="F134" s="126">
        <v>25134</v>
      </c>
      <c r="G134" s="126"/>
      <c r="H134" s="126" t="s">
        <v>349</v>
      </c>
      <c r="I134" s="126" t="s">
        <v>354</v>
      </c>
      <c r="J134" s="126">
        <v>3</v>
      </c>
      <c r="K134" s="127">
        <v>1</v>
      </c>
      <c r="L134" s="224" t="s">
        <v>17</v>
      </c>
      <c r="M134" s="128">
        <f t="shared" si="14"/>
        <v>4800</v>
      </c>
      <c r="N134" s="225" t="s">
        <v>15</v>
      </c>
      <c r="O134" s="129">
        <f t="shared" si="12"/>
        <v>1</v>
      </c>
      <c r="Q134" s="129" t="str">
        <f t="shared" si="13"/>
        <v>Commercie 23064 (Commercieel medewerker)</v>
      </c>
    </row>
    <row r="135" spans="1:17" s="129" customFormat="1" ht="20.100000000000001" customHeight="1" x14ac:dyDescent="0.25">
      <c r="A135" s="129">
        <f t="shared" si="10"/>
        <v>25135</v>
      </c>
      <c r="B135" s="123" t="str">
        <f t="shared" si="11"/>
        <v xml:space="preserve"> 7909</v>
      </c>
      <c r="C135" s="124">
        <v>23064</v>
      </c>
      <c r="D135" s="125"/>
      <c r="E135" s="126" t="s">
        <v>351</v>
      </c>
      <c r="F135" s="126">
        <v>25135</v>
      </c>
      <c r="G135" s="126"/>
      <c r="H135" s="126" t="s">
        <v>349</v>
      </c>
      <c r="I135" s="126" t="s">
        <v>355</v>
      </c>
      <c r="J135" s="126">
        <v>3</v>
      </c>
      <c r="K135" s="127">
        <v>1</v>
      </c>
      <c r="L135" s="224" t="s">
        <v>17</v>
      </c>
      <c r="M135" s="128">
        <f t="shared" si="14"/>
        <v>4800</v>
      </c>
      <c r="N135" s="225" t="s">
        <v>15</v>
      </c>
      <c r="O135" s="129">
        <f t="shared" si="12"/>
        <v>1</v>
      </c>
      <c r="Q135" s="129" t="str">
        <f t="shared" si="13"/>
        <v>Commercie 23064 (Contactcenter medewerker)</v>
      </c>
    </row>
    <row r="136" spans="1:17" s="129" customFormat="1" ht="20.100000000000001" customHeight="1" x14ac:dyDescent="0.25">
      <c r="A136" s="129">
        <f t="shared" si="10"/>
        <v>25136</v>
      </c>
      <c r="B136" s="123" t="str">
        <f t="shared" si="11"/>
        <v xml:space="preserve"> 7909</v>
      </c>
      <c r="C136" s="124">
        <v>23064</v>
      </c>
      <c r="D136" s="125"/>
      <c r="E136" s="126" t="s">
        <v>351</v>
      </c>
      <c r="F136" s="126">
        <v>25136</v>
      </c>
      <c r="G136" s="126"/>
      <c r="H136" s="126" t="s">
        <v>349</v>
      </c>
      <c r="I136" s="126" t="s">
        <v>356</v>
      </c>
      <c r="J136" s="126">
        <v>4</v>
      </c>
      <c r="K136" s="127">
        <v>1</v>
      </c>
      <c r="L136" s="224" t="s">
        <v>19</v>
      </c>
      <c r="M136" s="128">
        <f t="shared" si="14"/>
        <v>6400</v>
      </c>
      <c r="N136" s="225" t="s">
        <v>15</v>
      </c>
      <c r="O136" s="129">
        <f t="shared" si="12"/>
        <v>1</v>
      </c>
      <c r="Q136" s="129" t="str">
        <f t="shared" si="13"/>
        <v>Commercie 23064 (Intercedent)</v>
      </c>
    </row>
    <row r="137" spans="1:17" s="129" customFormat="1" ht="20.100000000000001" customHeight="1" x14ac:dyDescent="0.25">
      <c r="A137" s="129">
        <f t="shared" si="10"/>
        <v>25137</v>
      </c>
      <c r="B137" s="123" t="str">
        <f t="shared" si="11"/>
        <v xml:space="preserve"> 7909</v>
      </c>
      <c r="C137" s="124">
        <v>23064</v>
      </c>
      <c r="D137" s="125"/>
      <c r="E137" s="126" t="s">
        <v>351</v>
      </c>
      <c r="F137" s="126">
        <v>25137</v>
      </c>
      <c r="G137" s="126"/>
      <c r="H137" s="126" t="s">
        <v>349</v>
      </c>
      <c r="I137" s="126" t="s">
        <v>357</v>
      </c>
      <c r="J137" s="126">
        <v>4</v>
      </c>
      <c r="K137" s="127">
        <v>1.1000000000000001</v>
      </c>
      <c r="L137" s="224" t="s">
        <v>19</v>
      </c>
      <c r="M137" s="128">
        <f t="shared" si="14"/>
        <v>6400</v>
      </c>
      <c r="N137" s="225" t="s">
        <v>15</v>
      </c>
      <c r="O137" s="129">
        <f t="shared" si="12"/>
        <v>1</v>
      </c>
      <c r="Q137" s="129" t="str">
        <f t="shared" si="13"/>
        <v>Commercie 23064 (Vestigingsmanager groothandel)</v>
      </c>
    </row>
    <row r="138" spans="1:17" s="129" customFormat="1" ht="20.100000000000001" customHeight="1" x14ac:dyDescent="0.25">
      <c r="A138" s="129">
        <f t="shared" si="10"/>
        <v>25138</v>
      </c>
      <c r="B138" s="123" t="str">
        <f t="shared" si="11"/>
        <v xml:space="preserve"> 7909</v>
      </c>
      <c r="C138" s="124">
        <v>23065</v>
      </c>
      <c r="D138" s="125">
        <v>1</v>
      </c>
      <c r="E138" s="126" t="s">
        <v>358</v>
      </c>
      <c r="F138" s="126">
        <v>25138</v>
      </c>
      <c r="G138" s="126"/>
      <c r="H138" s="126" t="s">
        <v>349</v>
      </c>
      <c r="I138" s="126" t="s">
        <v>359</v>
      </c>
      <c r="J138" s="126">
        <v>4</v>
      </c>
      <c r="K138" s="127">
        <v>1</v>
      </c>
      <c r="L138" s="224" t="s">
        <v>19</v>
      </c>
      <c r="M138" s="128">
        <f t="shared" si="14"/>
        <v>6400</v>
      </c>
      <c r="N138" s="225" t="s">
        <v>15</v>
      </c>
      <c r="O138" s="129">
        <f t="shared" si="12"/>
        <v>1</v>
      </c>
      <c r="Q138" s="129" t="str">
        <f t="shared" si="13"/>
        <v>Financieel administratieve beroepen 23065 (Bedrijfsadministrateur)</v>
      </c>
    </row>
    <row r="139" spans="1:17" s="129" customFormat="1" ht="20.100000000000001" customHeight="1" x14ac:dyDescent="0.25">
      <c r="A139" s="129">
        <f t="shared" si="10"/>
        <v>25139</v>
      </c>
      <c r="B139" s="123" t="str">
        <f t="shared" si="11"/>
        <v xml:space="preserve"> 7909</v>
      </c>
      <c r="C139" s="124">
        <v>23065</v>
      </c>
      <c r="D139" s="125"/>
      <c r="E139" s="126" t="s">
        <v>358</v>
      </c>
      <c r="F139" s="126">
        <v>25139</v>
      </c>
      <c r="G139" s="126"/>
      <c r="H139" s="126" t="s">
        <v>349</v>
      </c>
      <c r="I139" s="126" t="s">
        <v>360</v>
      </c>
      <c r="J139" s="126">
        <v>3</v>
      </c>
      <c r="K139" s="127">
        <v>1</v>
      </c>
      <c r="L139" s="224" t="s">
        <v>17</v>
      </c>
      <c r="M139" s="128">
        <f t="shared" si="14"/>
        <v>4800</v>
      </c>
      <c r="N139" s="225" t="s">
        <v>15</v>
      </c>
      <c r="O139" s="129">
        <f t="shared" si="12"/>
        <v>1</v>
      </c>
      <c r="Q139" s="129" t="str">
        <f t="shared" si="13"/>
        <v>Financieel administratieve beroepen 23065 (Financieel administratief medewerker)</v>
      </c>
    </row>
    <row r="140" spans="1:17" s="129" customFormat="1" ht="20.100000000000001" customHeight="1" x14ac:dyDescent="0.25">
      <c r="A140" s="129">
        <f t="shared" si="10"/>
        <v>25140</v>
      </c>
      <c r="B140" s="123" t="str">
        <f t="shared" si="11"/>
        <v xml:space="preserve"> 7909</v>
      </c>
      <c r="C140" s="124">
        <v>23065</v>
      </c>
      <c r="D140" s="125"/>
      <c r="E140" s="126" t="s">
        <v>358</v>
      </c>
      <c r="F140" s="126">
        <v>25140</v>
      </c>
      <c r="G140" s="126"/>
      <c r="H140" s="126" t="s">
        <v>349</v>
      </c>
      <c r="I140" s="126" t="s">
        <v>361</v>
      </c>
      <c r="J140" s="126">
        <v>4</v>
      </c>
      <c r="K140" s="127">
        <v>1</v>
      </c>
      <c r="L140" s="224" t="s">
        <v>19</v>
      </c>
      <c r="M140" s="128">
        <f t="shared" si="14"/>
        <v>6400</v>
      </c>
      <c r="N140" s="225" t="s">
        <v>15</v>
      </c>
      <c r="O140" s="129">
        <f t="shared" si="12"/>
        <v>1</v>
      </c>
      <c r="Q140" s="129" t="str">
        <f t="shared" si="13"/>
        <v>Financieel administratieve beroepen 23065 (Junior assistent-accountant)</v>
      </c>
    </row>
    <row r="141" spans="1:17" s="129" customFormat="1" ht="20.100000000000001" customHeight="1" x14ac:dyDescent="0.25">
      <c r="A141" s="129">
        <f t="shared" si="10"/>
        <v>25141</v>
      </c>
      <c r="B141" s="123" t="str">
        <f t="shared" si="11"/>
        <v xml:space="preserve"> 7909</v>
      </c>
      <c r="C141" s="124">
        <v>23190</v>
      </c>
      <c r="D141" s="125">
        <v>1</v>
      </c>
      <c r="E141" s="126" t="s">
        <v>362</v>
      </c>
      <c r="F141" s="126">
        <v>25141</v>
      </c>
      <c r="G141" s="126"/>
      <c r="H141" s="126" t="s">
        <v>349</v>
      </c>
      <c r="I141" s="126" t="s">
        <v>363</v>
      </c>
      <c r="J141" s="126">
        <v>4</v>
      </c>
      <c r="K141" s="127">
        <v>1</v>
      </c>
      <c r="L141" s="224" t="s">
        <v>19</v>
      </c>
      <c r="M141" s="128">
        <f t="shared" si="14"/>
        <v>6400</v>
      </c>
      <c r="N141" s="225" t="s">
        <v>15</v>
      </c>
      <c r="O141" s="129">
        <f t="shared" si="12"/>
        <v>1</v>
      </c>
      <c r="Q141" s="129" t="str">
        <f t="shared" si="13"/>
        <v>Financiële dienstverlening 23190 (Adviseur Bancaire Diensten)</v>
      </c>
    </row>
    <row r="142" spans="1:17" s="129" customFormat="1" ht="20.100000000000001" customHeight="1" x14ac:dyDescent="0.25">
      <c r="A142" s="129">
        <f t="shared" si="10"/>
        <v>25142</v>
      </c>
      <c r="B142" s="123" t="str">
        <f t="shared" si="11"/>
        <v xml:space="preserve"> 7909</v>
      </c>
      <c r="C142" s="124">
        <v>23190</v>
      </c>
      <c r="D142" s="125"/>
      <c r="E142" s="126" t="s">
        <v>362</v>
      </c>
      <c r="F142" s="126">
        <v>25142</v>
      </c>
      <c r="G142" s="126"/>
      <c r="H142" s="126" t="s">
        <v>349</v>
      </c>
      <c r="I142" s="126" t="s">
        <v>364</v>
      </c>
      <c r="J142" s="126">
        <v>4</v>
      </c>
      <c r="K142" s="127">
        <v>1</v>
      </c>
      <c r="L142" s="224" t="s">
        <v>19</v>
      </c>
      <c r="M142" s="128">
        <f t="shared" si="14"/>
        <v>6400</v>
      </c>
      <c r="N142" s="225" t="s">
        <v>15</v>
      </c>
      <c r="O142" s="129">
        <f t="shared" si="12"/>
        <v>1</v>
      </c>
      <c r="Q142" s="129" t="str">
        <f t="shared" si="13"/>
        <v>Financiële dienstverlening 23190 (Adviseur Inkomensverzekeringen)</v>
      </c>
    </row>
    <row r="143" spans="1:17" s="129" customFormat="1" ht="20.100000000000001" customHeight="1" x14ac:dyDescent="0.25">
      <c r="A143" s="129">
        <f t="shared" si="10"/>
        <v>25143</v>
      </c>
      <c r="B143" s="123" t="str">
        <f t="shared" si="11"/>
        <v xml:space="preserve"> 7909</v>
      </c>
      <c r="C143" s="124">
        <v>23190</v>
      </c>
      <c r="D143" s="125"/>
      <c r="E143" s="126" t="s">
        <v>362</v>
      </c>
      <c r="F143" s="126">
        <v>25143</v>
      </c>
      <c r="G143" s="126"/>
      <c r="H143" s="126" t="s">
        <v>349</v>
      </c>
      <c r="I143" s="126" t="s">
        <v>365</v>
      </c>
      <c r="J143" s="126">
        <v>4</v>
      </c>
      <c r="K143" s="127">
        <v>1</v>
      </c>
      <c r="L143" s="224" t="s">
        <v>19</v>
      </c>
      <c r="M143" s="128">
        <f t="shared" si="14"/>
        <v>6400</v>
      </c>
      <c r="N143" s="225" t="s">
        <v>15</v>
      </c>
      <c r="O143" s="129">
        <f t="shared" si="12"/>
        <v>1</v>
      </c>
      <c r="Q143" s="129" t="str">
        <f t="shared" si="13"/>
        <v>Financiële dienstverlening 23190 (Adviseur Schadeverzekeringen)</v>
      </c>
    </row>
    <row r="144" spans="1:17" s="129" customFormat="1" ht="20.100000000000001" customHeight="1" x14ac:dyDescent="0.25">
      <c r="A144" s="129">
        <f t="shared" si="10"/>
        <v>25144</v>
      </c>
      <c r="B144" s="123" t="str">
        <f t="shared" si="11"/>
        <v xml:space="preserve"> 7909</v>
      </c>
      <c r="C144" s="124">
        <v>23190</v>
      </c>
      <c r="D144" s="125"/>
      <c r="E144" s="126" t="s">
        <v>362</v>
      </c>
      <c r="F144" s="126">
        <v>25144</v>
      </c>
      <c r="G144" s="126"/>
      <c r="H144" s="126" t="s">
        <v>349</v>
      </c>
      <c r="I144" s="126" t="s">
        <v>366</v>
      </c>
      <c r="J144" s="126">
        <v>4</v>
      </c>
      <c r="K144" s="127">
        <v>1</v>
      </c>
      <c r="L144" s="224" t="s">
        <v>19</v>
      </c>
      <c r="M144" s="128">
        <f t="shared" si="14"/>
        <v>6400</v>
      </c>
      <c r="N144" s="225" t="s">
        <v>15</v>
      </c>
      <c r="O144" s="129">
        <f t="shared" si="12"/>
        <v>1</v>
      </c>
      <c r="Q144" s="129" t="str">
        <f t="shared" si="13"/>
        <v>Financiële dienstverlening 23190 (Adviseur Vermogen)</v>
      </c>
    </row>
    <row r="145" spans="1:17" s="129" customFormat="1" ht="20.100000000000001" customHeight="1" x14ac:dyDescent="0.25">
      <c r="A145" s="129">
        <f t="shared" si="10"/>
        <v>25145</v>
      </c>
      <c r="B145" s="123" t="str">
        <f t="shared" si="11"/>
        <v xml:space="preserve"> 7909</v>
      </c>
      <c r="C145" s="124">
        <v>23066</v>
      </c>
      <c r="D145" s="125">
        <v>1</v>
      </c>
      <c r="E145" s="126" t="s">
        <v>367</v>
      </c>
      <c r="F145" s="126">
        <v>25145</v>
      </c>
      <c r="G145" s="126"/>
      <c r="H145" s="126" t="s">
        <v>349</v>
      </c>
      <c r="I145" s="126" t="s">
        <v>368</v>
      </c>
      <c r="J145" s="126">
        <v>4</v>
      </c>
      <c r="K145" s="127">
        <v>1</v>
      </c>
      <c r="L145" s="224" t="s">
        <v>19</v>
      </c>
      <c r="M145" s="128">
        <f t="shared" si="14"/>
        <v>6400</v>
      </c>
      <c r="N145" s="225" t="s">
        <v>15</v>
      </c>
      <c r="O145" s="129">
        <f t="shared" si="12"/>
        <v>1</v>
      </c>
      <c r="Q145" s="129" t="str">
        <f t="shared" si="13"/>
        <v>Juridisch-administratieve beroepen 23066 (Juridisch-administratief dienstverlener)</v>
      </c>
    </row>
    <row r="146" spans="1:17" s="129" customFormat="1" ht="20.100000000000001" customHeight="1" x14ac:dyDescent="0.25">
      <c r="A146" s="129">
        <f t="shared" si="10"/>
        <v>25146</v>
      </c>
      <c r="B146" s="123" t="str">
        <f t="shared" si="11"/>
        <v xml:space="preserve"> 7909</v>
      </c>
      <c r="C146" s="124">
        <v>23066</v>
      </c>
      <c r="D146" s="125"/>
      <c r="E146" s="126" t="s">
        <v>367</v>
      </c>
      <c r="F146" s="126">
        <v>25146</v>
      </c>
      <c r="G146" s="126"/>
      <c r="H146" s="126" t="s">
        <v>349</v>
      </c>
      <c r="I146" s="126" t="s">
        <v>369</v>
      </c>
      <c r="J146" s="126">
        <v>4</v>
      </c>
      <c r="K146" s="127">
        <v>1</v>
      </c>
      <c r="L146" s="224" t="s">
        <v>19</v>
      </c>
      <c r="M146" s="128">
        <f t="shared" si="14"/>
        <v>6400</v>
      </c>
      <c r="N146" s="225" t="s">
        <v>15</v>
      </c>
      <c r="O146" s="129">
        <f t="shared" si="12"/>
        <v>1</v>
      </c>
      <c r="Q146" s="129" t="str">
        <f t="shared" si="13"/>
        <v>Juridisch-administratieve beroepen 23066 (Medewerker human resource management (HRM))</v>
      </c>
    </row>
    <row r="147" spans="1:17" s="129" customFormat="1" ht="20.100000000000001" customHeight="1" x14ac:dyDescent="0.25">
      <c r="A147" s="129">
        <f t="shared" si="10"/>
        <v>25147</v>
      </c>
      <c r="B147" s="123" t="str">
        <f t="shared" si="11"/>
        <v xml:space="preserve"> 7909</v>
      </c>
      <c r="C147" s="124">
        <v>23067</v>
      </c>
      <c r="D147" s="125">
        <v>1</v>
      </c>
      <c r="E147" s="126" t="s">
        <v>370</v>
      </c>
      <c r="F147" s="126">
        <v>25147</v>
      </c>
      <c r="G147" s="126"/>
      <c r="H147" s="126" t="s">
        <v>349</v>
      </c>
      <c r="I147" s="126" t="s">
        <v>371</v>
      </c>
      <c r="J147" s="126">
        <v>4</v>
      </c>
      <c r="K147" s="127">
        <v>1</v>
      </c>
      <c r="L147" s="224" t="s">
        <v>19</v>
      </c>
      <c r="M147" s="128">
        <f t="shared" si="14"/>
        <v>6400</v>
      </c>
      <c r="N147" s="225" t="s">
        <v>15</v>
      </c>
      <c r="O147" s="129">
        <f t="shared" si="12"/>
        <v>1</v>
      </c>
      <c r="Q147" s="129" t="str">
        <f t="shared" si="13"/>
        <v>Marketing, communicatie en evenementen 23067 (Medewerker evenementenorganisatie)</v>
      </c>
    </row>
    <row r="148" spans="1:17" s="129" customFormat="1" ht="20.100000000000001" customHeight="1" x14ac:dyDescent="0.25">
      <c r="A148" s="129">
        <f t="shared" si="10"/>
        <v>25148</v>
      </c>
      <c r="B148" s="123" t="str">
        <f t="shared" si="11"/>
        <v xml:space="preserve"> 7909</v>
      </c>
      <c r="C148" s="124">
        <v>23067</v>
      </c>
      <c r="D148" s="125"/>
      <c r="E148" s="126" t="s">
        <v>370</v>
      </c>
      <c r="F148" s="126">
        <v>25148</v>
      </c>
      <c r="G148" s="126"/>
      <c r="H148" s="126" t="s">
        <v>349</v>
      </c>
      <c r="I148" s="126" t="s">
        <v>372</v>
      </c>
      <c r="J148" s="126">
        <v>4</v>
      </c>
      <c r="K148" s="127">
        <v>1</v>
      </c>
      <c r="L148" s="224" t="s">
        <v>19</v>
      </c>
      <c r="M148" s="128">
        <f t="shared" si="14"/>
        <v>6400</v>
      </c>
      <c r="N148" s="225" t="s">
        <v>15</v>
      </c>
      <c r="O148" s="129">
        <f t="shared" si="12"/>
        <v>1</v>
      </c>
      <c r="Q148" s="129" t="str">
        <f t="shared" si="13"/>
        <v>Marketing, communicatie en evenementen 23067 (Medewerker marketing en communicatie)</v>
      </c>
    </row>
    <row r="149" spans="1:17" s="129" customFormat="1" ht="20.100000000000001" customHeight="1" x14ac:dyDescent="0.25">
      <c r="A149" s="129">
        <f t="shared" si="10"/>
        <v>25149</v>
      </c>
      <c r="B149" s="123" t="str">
        <f t="shared" si="11"/>
        <v xml:space="preserve"> 7909</v>
      </c>
      <c r="C149" s="124">
        <v>23068</v>
      </c>
      <c r="D149" s="125">
        <v>1</v>
      </c>
      <c r="E149" s="126" t="s">
        <v>373</v>
      </c>
      <c r="F149" s="126">
        <v>25149</v>
      </c>
      <c r="G149" s="126"/>
      <c r="H149" s="126" t="s">
        <v>349</v>
      </c>
      <c r="I149" s="126" t="s">
        <v>374</v>
      </c>
      <c r="J149" s="126">
        <v>2</v>
      </c>
      <c r="K149" s="127">
        <v>1</v>
      </c>
      <c r="L149" s="224" t="s">
        <v>14</v>
      </c>
      <c r="M149" s="128">
        <f t="shared" si="14"/>
        <v>3200</v>
      </c>
      <c r="N149" s="225" t="s">
        <v>15</v>
      </c>
      <c r="O149" s="129">
        <f t="shared" si="12"/>
        <v>1</v>
      </c>
      <c r="Q149" s="129" t="str">
        <f t="shared" si="13"/>
        <v>Ondersteunende administratieve beroepen 23068 (Medewerker (financiële) administratie)</v>
      </c>
    </row>
    <row r="150" spans="1:17" s="129" customFormat="1" ht="20.100000000000001" customHeight="1" x14ac:dyDescent="0.25">
      <c r="A150" s="129">
        <f t="shared" si="10"/>
        <v>25150</v>
      </c>
      <c r="B150" s="123" t="str">
        <f t="shared" si="11"/>
        <v xml:space="preserve"> 7909</v>
      </c>
      <c r="C150" s="124">
        <v>23068</v>
      </c>
      <c r="D150" s="125"/>
      <c r="E150" s="126" t="s">
        <v>373</v>
      </c>
      <c r="F150" s="126">
        <v>25150</v>
      </c>
      <c r="G150" s="126"/>
      <c r="H150" s="126" t="s">
        <v>349</v>
      </c>
      <c r="I150" s="126" t="s">
        <v>375</v>
      </c>
      <c r="J150" s="126">
        <v>2</v>
      </c>
      <c r="K150" s="127">
        <v>1</v>
      </c>
      <c r="L150" s="224" t="s">
        <v>14</v>
      </c>
      <c r="M150" s="128">
        <f t="shared" si="14"/>
        <v>3200</v>
      </c>
      <c r="N150" s="225" t="s">
        <v>15</v>
      </c>
      <c r="O150" s="129">
        <f t="shared" si="12"/>
        <v>1</v>
      </c>
      <c r="Q150" s="129" t="str">
        <f t="shared" si="13"/>
        <v>Ondersteunende administratieve beroepen 23068 (Medewerker secretariaat en receptie)</v>
      </c>
    </row>
    <row r="151" spans="1:17" s="129" customFormat="1" ht="20.100000000000001" customHeight="1" x14ac:dyDescent="0.25">
      <c r="A151" s="129">
        <f t="shared" si="10"/>
        <v>25151</v>
      </c>
      <c r="B151" s="123" t="str">
        <f t="shared" si="11"/>
        <v xml:space="preserve"> 7909</v>
      </c>
      <c r="C151" s="124">
        <v>23069</v>
      </c>
      <c r="D151" s="125">
        <v>1</v>
      </c>
      <c r="E151" s="126" t="s">
        <v>376</v>
      </c>
      <c r="F151" s="126">
        <v>25151</v>
      </c>
      <c r="G151" s="126"/>
      <c r="H151" s="126" t="s">
        <v>349</v>
      </c>
      <c r="I151" s="126" t="s">
        <v>377</v>
      </c>
      <c r="J151" s="126">
        <v>4</v>
      </c>
      <c r="K151" s="127">
        <v>1</v>
      </c>
      <c r="L151" s="224" t="s">
        <v>19</v>
      </c>
      <c r="M151" s="128">
        <f t="shared" si="14"/>
        <v>6400</v>
      </c>
      <c r="N151" s="225" t="s">
        <v>15</v>
      </c>
      <c r="O151" s="129">
        <f t="shared" si="12"/>
        <v>1</v>
      </c>
      <c r="Q151" s="129" t="str">
        <f t="shared" si="13"/>
        <v>Secretariële beroepen 23069 (Managementassistent/directiesecretaresse)</v>
      </c>
    </row>
    <row r="152" spans="1:17" s="129" customFormat="1" ht="20.100000000000001" customHeight="1" x14ac:dyDescent="0.25">
      <c r="A152" s="129">
        <f t="shared" si="10"/>
        <v>25152</v>
      </c>
      <c r="B152" s="123" t="str">
        <f t="shared" si="11"/>
        <v xml:space="preserve"> 7909</v>
      </c>
      <c r="C152" s="124">
        <v>23069</v>
      </c>
      <c r="D152" s="125"/>
      <c r="E152" s="126" t="s">
        <v>376</v>
      </c>
      <c r="F152" s="126">
        <v>25152</v>
      </c>
      <c r="G152" s="126"/>
      <c r="H152" s="126" t="s">
        <v>349</v>
      </c>
      <c r="I152" s="126" t="s">
        <v>378</v>
      </c>
      <c r="J152" s="126">
        <v>3</v>
      </c>
      <c r="K152" s="127">
        <v>1</v>
      </c>
      <c r="L152" s="224" t="s">
        <v>17</v>
      </c>
      <c r="M152" s="128">
        <f t="shared" si="14"/>
        <v>4800</v>
      </c>
      <c r="N152" s="225" t="s">
        <v>15</v>
      </c>
      <c r="O152" s="129">
        <f t="shared" si="12"/>
        <v>1</v>
      </c>
      <c r="Q152" s="129" t="str">
        <f t="shared" si="13"/>
        <v>Secretariële beroepen 23069 (Secretaresse)</v>
      </c>
    </row>
    <row r="153" spans="1:17" s="129" customFormat="1" ht="20.100000000000001" customHeight="1" x14ac:dyDescent="0.25">
      <c r="A153" s="129">
        <f t="shared" si="10"/>
        <v>25153</v>
      </c>
      <c r="B153" s="123" t="str">
        <f t="shared" si="11"/>
        <v xml:space="preserve"> 7908</v>
      </c>
      <c r="C153" s="124">
        <v>23070</v>
      </c>
      <c r="D153" s="125">
        <v>1.1000000000000001</v>
      </c>
      <c r="E153" s="140" t="s">
        <v>65</v>
      </c>
      <c r="F153" s="140">
        <v>25153</v>
      </c>
      <c r="G153" s="140"/>
      <c r="H153" s="140" t="s">
        <v>379</v>
      </c>
      <c r="I153" s="140" t="s">
        <v>380</v>
      </c>
      <c r="J153" s="140">
        <v>3</v>
      </c>
      <c r="K153" s="127">
        <v>1.1000000000000001</v>
      </c>
      <c r="L153" s="224" t="s">
        <v>17</v>
      </c>
      <c r="M153" s="128">
        <f t="shared" si="14"/>
        <v>4800</v>
      </c>
      <c r="N153" s="225" t="s">
        <v>15</v>
      </c>
      <c r="O153" s="129">
        <f t="shared" si="12"/>
        <v>1</v>
      </c>
      <c r="Q153" s="129" t="str">
        <f t="shared" si="13"/>
        <v>Advies en leiding in de verkoop 23070 (Eerste verkoper )</v>
      </c>
    </row>
    <row r="154" spans="1:17" s="129" customFormat="1" ht="20.100000000000001" customHeight="1" x14ac:dyDescent="0.25">
      <c r="A154" s="129">
        <f t="shared" si="10"/>
        <v>25154</v>
      </c>
      <c r="B154" s="123" t="str">
        <f t="shared" si="11"/>
        <v xml:space="preserve"> 7908</v>
      </c>
      <c r="C154" s="124">
        <v>23070</v>
      </c>
      <c r="D154" s="125"/>
      <c r="E154" s="140" t="s">
        <v>65</v>
      </c>
      <c r="F154" s="140">
        <v>25154</v>
      </c>
      <c r="G154" s="140"/>
      <c r="H154" s="140" t="s">
        <v>379</v>
      </c>
      <c r="I154" s="140" t="s">
        <v>381</v>
      </c>
      <c r="J154" s="140">
        <v>3</v>
      </c>
      <c r="K154" s="127">
        <v>1.1000000000000001</v>
      </c>
      <c r="L154" s="224" t="s">
        <v>17</v>
      </c>
      <c r="M154" s="128">
        <f t="shared" si="14"/>
        <v>4800</v>
      </c>
      <c r="N154" s="225" t="s">
        <v>15</v>
      </c>
      <c r="O154" s="129">
        <f t="shared" si="12"/>
        <v>1</v>
      </c>
      <c r="Q154" s="129" t="str">
        <f t="shared" si="13"/>
        <v>Advies en leiding in de verkoop 23070 (Verkoopadviseur )</v>
      </c>
    </row>
    <row r="155" spans="1:17" s="129" customFormat="1" ht="20.100000000000001" customHeight="1" x14ac:dyDescent="0.25">
      <c r="A155" s="129">
        <f t="shared" si="10"/>
        <v>25155</v>
      </c>
      <c r="B155" s="123" t="str">
        <f t="shared" si="11"/>
        <v xml:space="preserve"> 7908</v>
      </c>
      <c r="C155" s="124">
        <v>23070</v>
      </c>
      <c r="D155" s="125"/>
      <c r="E155" s="140" t="s">
        <v>65</v>
      </c>
      <c r="F155" s="140">
        <v>25155</v>
      </c>
      <c r="G155" s="140"/>
      <c r="H155" s="140" t="s">
        <v>379</v>
      </c>
      <c r="I155" s="140" t="s">
        <v>382</v>
      </c>
      <c r="J155" s="140">
        <v>3</v>
      </c>
      <c r="K155" s="127">
        <v>1.1000000000000001</v>
      </c>
      <c r="L155" s="224" t="s">
        <v>17</v>
      </c>
      <c r="M155" s="128">
        <f t="shared" si="14"/>
        <v>4800</v>
      </c>
      <c r="N155" s="225" t="s">
        <v>15</v>
      </c>
      <c r="O155" s="129">
        <f t="shared" si="12"/>
        <v>1</v>
      </c>
      <c r="Q155" s="129" t="str">
        <f t="shared" si="13"/>
        <v>Advies en leiding in de verkoop 23070 (Verkoopspecialist)</v>
      </c>
    </row>
    <row r="156" spans="1:17" s="129" customFormat="1" ht="20.100000000000001" customHeight="1" x14ac:dyDescent="0.25">
      <c r="A156" s="129">
        <f t="shared" si="10"/>
        <v>25158</v>
      </c>
      <c r="B156" s="123" t="str">
        <f t="shared" si="11"/>
        <v xml:space="preserve"> 7908</v>
      </c>
      <c r="C156" s="124">
        <v>23073</v>
      </c>
      <c r="D156" s="125">
        <v>1.3</v>
      </c>
      <c r="E156" s="126" t="s">
        <v>383</v>
      </c>
      <c r="F156" s="126">
        <v>25158</v>
      </c>
      <c r="G156" s="126"/>
      <c r="H156" s="126" t="s">
        <v>379</v>
      </c>
      <c r="I156" s="126" t="s">
        <v>384</v>
      </c>
      <c r="J156" s="126">
        <v>4</v>
      </c>
      <c r="K156" s="127">
        <v>1.3</v>
      </c>
      <c r="L156" s="224" t="s">
        <v>19</v>
      </c>
      <c r="M156" s="128">
        <f t="shared" si="14"/>
        <v>6400</v>
      </c>
      <c r="N156" s="225" t="s">
        <v>15</v>
      </c>
      <c r="O156" s="129">
        <f t="shared" si="12"/>
        <v>1</v>
      </c>
      <c r="Q156" s="129" t="str">
        <f t="shared" si="13"/>
        <v>Interieuradvies 23073 (Interieuradviseur)</v>
      </c>
    </row>
    <row r="157" spans="1:17" s="129" customFormat="1" ht="20.100000000000001" customHeight="1" x14ac:dyDescent="0.25">
      <c r="A157" s="129">
        <f t="shared" si="10"/>
        <v>25159</v>
      </c>
      <c r="B157" s="123" t="str">
        <f t="shared" si="11"/>
        <v xml:space="preserve"> 7908</v>
      </c>
      <c r="C157" s="124">
        <v>23074</v>
      </c>
      <c r="D157" s="125">
        <v>1.4</v>
      </c>
      <c r="E157" s="126" t="s">
        <v>385</v>
      </c>
      <c r="F157" s="126">
        <v>25159</v>
      </c>
      <c r="G157" s="126"/>
      <c r="H157" s="126" t="s">
        <v>379</v>
      </c>
      <c r="I157" s="126" t="s">
        <v>386</v>
      </c>
      <c r="J157" s="126">
        <v>2</v>
      </c>
      <c r="K157" s="127">
        <v>1.4</v>
      </c>
      <c r="L157" s="224" t="s">
        <v>14</v>
      </c>
      <c r="M157" s="128">
        <f t="shared" si="14"/>
        <v>3200</v>
      </c>
      <c r="N157" s="225" t="s">
        <v>15</v>
      </c>
      <c r="O157" s="129">
        <f t="shared" si="12"/>
        <v>1</v>
      </c>
      <c r="Q157" s="129" t="str">
        <f t="shared" si="13"/>
        <v>Kleding-, confectie- en veranderatelier 23074 (Basismedewerker mode)</v>
      </c>
    </row>
    <row r="158" spans="1:17" s="129" customFormat="1" ht="20.100000000000001" customHeight="1" x14ac:dyDescent="0.25">
      <c r="A158" s="129">
        <f t="shared" si="10"/>
        <v>25160</v>
      </c>
      <c r="B158" s="123" t="str">
        <f t="shared" si="11"/>
        <v xml:space="preserve"> 7908</v>
      </c>
      <c r="C158" s="124">
        <v>23075</v>
      </c>
      <c r="D158" s="125">
        <v>1.1000000000000001</v>
      </c>
      <c r="E158" s="126" t="s">
        <v>387</v>
      </c>
      <c r="F158" s="126">
        <v>25160</v>
      </c>
      <c r="G158" s="126"/>
      <c r="H158" s="126" t="s">
        <v>379</v>
      </c>
      <c r="I158" s="126" t="s">
        <v>388</v>
      </c>
      <c r="J158" s="126">
        <v>4</v>
      </c>
      <c r="K158" s="127">
        <v>1.1000000000000001</v>
      </c>
      <c r="L158" s="224" t="s">
        <v>389</v>
      </c>
      <c r="M158" s="128">
        <f t="shared" si="14"/>
        <v>6400</v>
      </c>
      <c r="N158" s="225" t="s">
        <v>15</v>
      </c>
      <c r="O158" s="129">
        <f t="shared" si="12"/>
        <v>1</v>
      </c>
      <c r="Q158" s="129" t="str">
        <f t="shared" si="13"/>
        <v>Leidinggeven op basis van vakmanschap 23075 (Leidinggevende team/afdeling/project)</v>
      </c>
    </row>
    <row r="159" spans="1:17" s="129" customFormat="1" ht="20.100000000000001" customHeight="1" x14ac:dyDescent="0.25">
      <c r="A159" s="129">
        <f t="shared" si="10"/>
        <v>25161</v>
      </c>
      <c r="B159" s="123" t="str">
        <f t="shared" si="11"/>
        <v xml:space="preserve"> 7908</v>
      </c>
      <c r="C159" s="124">
        <v>23075</v>
      </c>
      <c r="D159" s="125"/>
      <c r="E159" s="126" t="s">
        <v>387</v>
      </c>
      <c r="F159" s="126">
        <v>25161</v>
      </c>
      <c r="G159" s="126"/>
      <c r="H159" s="126" t="s">
        <v>379</v>
      </c>
      <c r="I159" s="126" t="s">
        <v>390</v>
      </c>
      <c r="J159" s="126">
        <v>4</v>
      </c>
      <c r="K159" s="127">
        <v>1.1000000000000001</v>
      </c>
      <c r="L159" s="224" t="s">
        <v>389</v>
      </c>
      <c r="M159" s="128">
        <f t="shared" si="14"/>
        <v>6400</v>
      </c>
      <c r="N159" s="225" t="s">
        <v>15</v>
      </c>
      <c r="O159" s="129">
        <f t="shared" si="12"/>
        <v>1</v>
      </c>
      <c r="Q159" s="129" t="str">
        <f t="shared" si="13"/>
        <v>Leidinggeven op basis van vakmanschap 23075 (Technisch Leidinggevende)</v>
      </c>
    </row>
    <row r="160" spans="1:17" s="129" customFormat="1" ht="20.100000000000001" customHeight="1" x14ac:dyDescent="0.25">
      <c r="A160" s="129">
        <f t="shared" si="10"/>
        <v>25162</v>
      </c>
      <c r="B160" s="123" t="str">
        <f t="shared" si="11"/>
        <v xml:space="preserve"> 7908</v>
      </c>
      <c r="C160" s="124">
        <v>23076</v>
      </c>
      <c r="D160" s="125">
        <v>1.1000000000000001</v>
      </c>
      <c r="E160" s="126" t="s">
        <v>391</v>
      </c>
      <c r="F160" s="126">
        <v>25162</v>
      </c>
      <c r="G160" s="126"/>
      <c r="H160" s="126" t="s">
        <v>379</v>
      </c>
      <c r="I160" s="126" t="s">
        <v>392</v>
      </c>
      <c r="J160" s="126">
        <v>4</v>
      </c>
      <c r="K160" s="127">
        <v>1.1000000000000001</v>
      </c>
      <c r="L160" s="224" t="s">
        <v>19</v>
      </c>
      <c r="M160" s="128">
        <f t="shared" si="14"/>
        <v>6400</v>
      </c>
      <c r="N160" s="225" t="s">
        <v>15</v>
      </c>
      <c r="O160" s="129">
        <f t="shared" si="12"/>
        <v>1</v>
      </c>
      <c r="Q160" s="129" t="str">
        <f t="shared" si="13"/>
        <v>Management retail 23076 (Manager retail)</v>
      </c>
    </row>
    <row r="161" spans="1:17" s="129" customFormat="1" ht="20.100000000000001" customHeight="1" x14ac:dyDescent="0.25">
      <c r="A161" s="129">
        <f t="shared" si="10"/>
        <v>25163</v>
      </c>
      <c r="B161" s="123" t="str">
        <f t="shared" si="11"/>
        <v xml:space="preserve"> 7908</v>
      </c>
      <c r="C161" s="124">
        <v>23077</v>
      </c>
      <c r="D161" s="125">
        <v>1.4</v>
      </c>
      <c r="E161" s="126" t="s">
        <v>393</v>
      </c>
      <c r="F161" s="126">
        <v>25163</v>
      </c>
      <c r="G161" s="126"/>
      <c r="H161" s="126" t="s">
        <v>379</v>
      </c>
      <c r="I161" s="126" t="s">
        <v>394</v>
      </c>
      <c r="J161" s="126">
        <v>3</v>
      </c>
      <c r="K161" s="127">
        <v>1.4</v>
      </c>
      <c r="L161" s="224" t="s">
        <v>17</v>
      </c>
      <c r="M161" s="128">
        <f t="shared" si="14"/>
        <v>4800</v>
      </c>
      <c r="N161" s="225" t="s">
        <v>15</v>
      </c>
      <c r="O161" s="129">
        <f t="shared" si="12"/>
        <v>1</v>
      </c>
      <c r="Q161" s="129" t="str">
        <f t="shared" si="13"/>
        <v>Mode/maatkleding 23077 (Allround medewerker mode/maatkleding)</v>
      </c>
    </row>
    <row r="162" spans="1:17" s="129" customFormat="1" ht="20.100000000000001" customHeight="1" x14ac:dyDescent="0.25">
      <c r="A162" s="129">
        <f t="shared" si="10"/>
        <v>25164</v>
      </c>
      <c r="B162" s="123" t="str">
        <f t="shared" si="11"/>
        <v xml:space="preserve"> 7908</v>
      </c>
      <c r="C162" s="124">
        <v>23077</v>
      </c>
      <c r="D162" s="125"/>
      <c r="E162" s="126" t="s">
        <v>393</v>
      </c>
      <c r="F162" s="126">
        <v>25164</v>
      </c>
      <c r="G162" s="126"/>
      <c r="H162" s="126" t="s">
        <v>379</v>
      </c>
      <c r="I162" s="126" t="s">
        <v>395</v>
      </c>
      <c r="J162" s="126">
        <v>4</v>
      </c>
      <c r="K162" s="127">
        <v>1.4</v>
      </c>
      <c r="L162" s="224" t="s">
        <v>19</v>
      </c>
      <c r="M162" s="128">
        <f t="shared" si="14"/>
        <v>6400</v>
      </c>
      <c r="N162" s="225" t="s">
        <v>15</v>
      </c>
      <c r="O162" s="129">
        <f t="shared" si="12"/>
        <v>1</v>
      </c>
      <c r="Q162" s="129" t="str">
        <f t="shared" si="13"/>
        <v>Mode/maatkleding 23077 (Specialist mode/maatkleding)</v>
      </c>
    </row>
    <row r="163" spans="1:17" s="129" customFormat="1" ht="20.100000000000001" customHeight="1" x14ac:dyDescent="0.25">
      <c r="A163" s="129">
        <f t="shared" si="10"/>
        <v>25165</v>
      </c>
      <c r="B163" s="123" t="str">
        <f t="shared" si="11"/>
        <v xml:space="preserve"> 7908</v>
      </c>
      <c r="C163" s="124">
        <v>23078</v>
      </c>
      <c r="D163" s="125">
        <v>1.1000000000000001</v>
      </c>
      <c r="E163" s="126" t="s">
        <v>396</v>
      </c>
      <c r="F163" s="126">
        <v>25165</v>
      </c>
      <c r="G163" s="126"/>
      <c r="H163" s="126" t="s">
        <v>379</v>
      </c>
      <c r="I163" s="126" t="s">
        <v>397</v>
      </c>
      <c r="J163" s="126">
        <v>4</v>
      </c>
      <c r="K163" s="127">
        <v>1.1000000000000001</v>
      </c>
      <c r="L163" s="224" t="s">
        <v>389</v>
      </c>
      <c r="M163" s="128">
        <f t="shared" si="14"/>
        <v>6400</v>
      </c>
      <c r="N163" s="225" t="s">
        <v>15</v>
      </c>
      <c r="O163" s="129">
        <f t="shared" si="12"/>
        <v>1</v>
      </c>
      <c r="Q163" s="129" t="str">
        <f t="shared" si="13"/>
        <v>Ondernemerschap op basis van vakmanschap 23078 (Vakman-ondernemer)</v>
      </c>
    </row>
    <row r="164" spans="1:17" s="129" customFormat="1" ht="20.100000000000001" customHeight="1" x14ac:dyDescent="0.25">
      <c r="A164" s="129">
        <f t="shared" si="10"/>
        <v>25166</v>
      </c>
      <c r="B164" s="123" t="str">
        <f t="shared" si="11"/>
        <v xml:space="preserve"> 7908</v>
      </c>
      <c r="C164" s="124">
        <v>23079</v>
      </c>
      <c r="D164" s="125">
        <v>1.1000000000000001</v>
      </c>
      <c r="E164" s="126" t="s">
        <v>398</v>
      </c>
      <c r="F164" s="126">
        <v>25166</v>
      </c>
      <c r="G164" s="126"/>
      <c r="H164" s="126" t="s">
        <v>379</v>
      </c>
      <c r="I164" s="126" t="s">
        <v>399</v>
      </c>
      <c r="J164" s="126">
        <v>4</v>
      </c>
      <c r="K164" s="127">
        <v>1.1000000000000001</v>
      </c>
      <c r="L164" s="224" t="s">
        <v>19</v>
      </c>
      <c r="M164" s="128">
        <f t="shared" si="14"/>
        <v>6400</v>
      </c>
      <c r="N164" s="225" t="s">
        <v>15</v>
      </c>
      <c r="O164" s="129">
        <f t="shared" si="12"/>
        <v>1</v>
      </c>
      <c r="Q164" s="129" t="str">
        <f t="shared" si="13"/>
        <v>Ondernemerschap retail 23079 (Ondernemer retail)</v>
      </c>
    </row>
    <row r="165" spans="1:17" s="129" customFormat="1" ht="20.100000000000001" customHeight="1" x14ac:dyDescent="0.25">
      <c r="A165" s="129">
        <f t="shared" si="10"/>
        <v>25167</v>
      </c>
      <c r="B165" s="123" t="str">
        <f t="shared" si="11"/>
        <v xml:space="preserve"> 7908</v>
      </c>
      <c r="C165" s="124">
        <v>23080</v>
      </c>
      <c r="D165" s="125">
        <v>1.1000000000000001</v>
      </c>
      <c r="E165" s="126" t="s">
        <v>400</v>
      </c>
      <c r="F165" s="126">
        <v>25167</v>
      </c>
      <c r="G165" s="126"/>
      <c r="H165" s="126" t="s">
        <v>379</v>
      </c>
      <c r="I165" s="126" t="s">
        <v>401</v>
      </c>
      <c r="J165" s="126">
        <v>2</v>
      </c>
      <c r="K165" s="127">
        <v>1.1000000000000001</v>
      </c>
      <c r="L165" s="224" t="s">
        <v>14</v>
      </c>
      <c r="M165" s="128">
        <f t="shared" si="14"/>
        <v>3200</v>
      </c>
      <c r="N165" s="225" t="s">
        <v>15</v>
      </c>
      <c r="O165" s="129">
        <f t="shared" si="12"/>
        <v>1</v>
      </c>
      <c r="Q165" s="129" t="str">
        <f t="shared" si="13"/>
        <v>Verkoop 23080 (Verkoper)</v>
      </c>
    </row>
    <row r="166" spans="1:17" s="129" customFormat="1" ht="20.100000000000001" customHeight="1" x14ac:dyDescent="0.25">
      <c r="A166" s="129">
        <f t="shared" si="10"/>
        <v>25168</v>
      </c>
      <c r="B166" s="123" t="str">
        <f t="shared" si="11"/>
        <v xml:space="preserve"> 7912</v>
      </c>
      <c r="C166" s="124">
        <v>23081</v>
      </c>
      <c r="D166" s="125">
        <v>1.3</v>
      </c>
      <c r="E166" s="126" t="s">
        <v>402</v>
      </c>
      <c r="F166" s="126">
        <v>25168</v>
      </c>
      <c r="G166" s="126"/>
      <c r="H166" s="126" t="s">
        <v>403</v>
      </c>
      <c r="I166" s="126" t="s">
        <v>404</v>
      </c>
      <c r="J166" s="126">
        <v>2</v>
      </c>
      <c r="K166" s="127">
        <v>1.3</v>
      </c>
      <c r="L166" s="224" t="s">
        <v>14</v>
      </c>
      <c r="M166" s="128">
        <f t="shared" si="14"/>
        <v>3200</v>
      </c>
      <c r="N166" s="225" t="s">
        <v>15</v>
      </c>
      <c r="O166" s="129">
        <f t="shared" si="12"/>
        <v>1</v>
      </c>
      <c r="Q166" s="129" t="str">
        <f t="shared" si="13"/>
        <v>Bediening 23081 (Gastheer/-vrouw)</v>
      </c>
    </row>
    <row r="167" spans="1:17" s="129" customFormat="1" ht="20.100000000000001" customHeight="1" x14ac:dyDescent="0.25">
      <c r="A167" s="129">
        <f t="shared" si="10"/>
        <v>25169</v>
      </c>
      <c r="B167" s="123" t="str">
        <f t="shared" si="11"/>
        <v xml:space="preserve"> 7912</v>
      </c>
      <c r="C167" s="124">
        <v>23081</v>
      </c>
      <c r="D167" s="125"/>
      <c r="E167" s="126" t="s">
        <v>402</v>
      </c>
      <c r="F167" s="126">
        <v>25169</v>
      </c>
      <c r="G167" s="126"/>
      <c r="H167" s="126" t="s">
        <v>403</v>
      </c>
      <c r="I167" s="126" t="s">
        <v>405</v>
      </c>
      <c r="J167" s="126">
        <v>4</v>
      </c>
      <c r="K167" s="127">
        <v>1.3</v>
      </c>
      <c r="L167" s="224" t="s">
        <v>19</v>
      </c>
      <c r="M167" s="128">
        <f t="shared" si="14"/>
        <v>6400</v>
      </c>
      <c r="N167" s="225" t="s">
        <v>15</v>
      </c>
      <c r="O167" s="129">
        <f t="shared" si="12"/>
        <v>1</v>
      </c>
      <c r="Q167" s="129" t="str">
        <f t="shared" si="13"/>
        <v>Bediening 23081 (Gastronoom/sommelier)</v>
      </c>
    </row>
    <row r="168" spans="1:17" s="129" customFormat="1" ht="20.100000000000001" customHeight="1" x14ac:dyDescent="0.25">
      <c r="A168" s="129">
        <f t="shared" si="10"/>
        <v>25170</v>
      </c>
      <c r="B168" s="123" t="str">
        <f t="shared" si="11"/>
        <v xml:space="preserve"> 7912</v>
      </c>
      <c r="C168" s="124">
        <v>23081</v>
      </c>
      <c r="D168" s="125"/>
      <c r="E168" s="126" t="s">
        <v>402</v>
      </c>
      <c r="F168" s="126">
        <v>25170</v>
      </c>
      <c r="G168" s="126"/>
      <c r="H168" s="126" t="s">
        <v>403</v>
      </c>
      <c r="I168" s="126" t="s">
        <v>406</v>
      </c>
      <c r="J168" s="126">
        <v>4</v>
      </c>
      <c r="K168" s="127">
        <v>1.3</v>
      </c>
      <c r="L168" s="224" t="s">
        <v>19</v>
      </c>
      <c r="M168" s="128">
        <f t="shared" si="14"/>
        <v>6400</v>
      </c>
      <c r="N168" s="225" t="s">
        <v>15</v>
      </c>
      <c r="O168" s="129">
        <f t="shared" si="12"/>
        <v>1</v>
      </c>
      <c r="Q168" s="129" t="str">
        <f t="shared" si="13"/>
        <v>Bediening 23081 (Leidinggevende bediening)</v>
      </c>
    </row>
    <row r="169" spans="1:17" s="129" customFormat="1" ht="20.100000000000001" customHeight="1" x14ac:dyDescent="0.25">
      <c r="A169" s="129">
        <f t="shared" si="10"/>
        <v>25171</v>
      </c>
      <c r="B169" s="123" t="str">
        <f t="shared" si="11"/>
        <v xml:space="preserve"> 7912</v>
      </c>
      <c r="C169" s="124">
        <v>23081</v>
      </c>
      <c r="D169" s="125"/>
      <c r="E169" s="126" t="s">
        <v>402</v>
      </c>
      <c r="F169" s="126">
        <v>25171</v>
      </c>
      <c r="G169" s="126"/>
      <c r="H169" s="126" t="s">
        <v>403</v>
      </c>
      <c r="I169" s="126" t="s">
        <v>407</v>
      </c>
      <c r="J169" s="126">
        <v>3</v>
      </c>
      <c r="K169" s="127">
        <v>1.3</v>
      </c>
      <c r="L169" s="224" t="s">
        <v>17</v>
      </c>
      <c r="M169" s="128">
        <f t="shared" si="14"/>
        <v>4800</v>
      </c>
      <c r="N169" s="225" t="s">
        <v>15</v>
      </c>
      <c r="O169" s="129">
        <f t="shared" si="12"/>
        <v>1</v>
      </c>
      <c r="Q169" s="129" t="str">
        <f t="shared" si="13"/>
        <v>Bediening 23081 (Zelfstandig werkend gastheer/-vrouw)</v>
      </c>
    </row>
    <row r="170" spans="1:17" s="129" customFormat="1" ht="20.100000000000001" customHeight="1" x14ac:dyDescent="0.25">
      <c r="A170" s="129">
        <f t="shared" si="10"/>
        <v>25172</v>
      </c>
      <c r="B170" s="123" t="str">
        <f t="shared" si="11"/>
        <v xml:space="preserve"> 7912</v>
      </c>
      <c r="C170" s="124">
        <v>23082</v>
      </c>
      <c r="D170" s="125">
        <v>1.3</v>
      </c>
      <c r="E170" s="126" t="s">
        <v>408</v>
      </c>
      <c r="F170" s="126">
        <v>25172</v>
      </c>
      <c r="G170" s="126"/>
      <c r="H170" s="126" t="s">
        <v>403</v>
      </c>
      <c r="I170" s="126" t="s">
        <v>409</v>
      </c>
      <c r="J170" s="126">
        <v>4</v>
      </c>
      <c r="K170" s="127">
        <v>1.3</v>
      </c>
      <c r="L170" s="224" t="s">
        <v>19</v>
      </c>
      <c r="M170" s="128">
        <f t="shared" si="14"/>
        <v>6400</v>
      </c>
      <c r="N170" s="225" t="s">
        <v>15</v>
      </c>
      <c r="O170" s="129">
        <f t="shared" si="12"/>
        <v>1</v>
      </c>
      <c r="Q170" s="129" t="str">
        <f t="shared" si="13"/>
        <v>Brood en banket 23082 (Leidinggevende bakkerij)</v>
      </c>
    </row>
    <row r="171" spans="1:17" s="129" customFormat="1" ht="20.100000000000001" customHeight="1" x14ac:dyDescent="0.25">
      <c r="A171" s="129">
        <f t="shared" si="10"/>
        <v>25173</v>
      </c>
      <c r="B171" s="123" t="str">
        <f t="shared" si="11"/>
        <v xml:space="preserve"> 7912</v>
      </c>
      <c r="C171" s="124">
        <v>23082</v>
      </c>
      <c r="D171" s="125"/>
      <c r="E171" s="126" t="s">
        <v>408</v>
      </c>
      <c r="F171" s="126">
        <v>25173</v>
      </c>
      <c r="G171" s="126"/>
      <c r="H171" s="126" t="s">
        <v>403</v>
      </c>
      <c r="I171" s="126" t="s">
        <v>410</v>
      </c>
      <c r="J171" s="126">
        <v>2</v>
      </c>
      <c r="K171" s="127">
        <v>1.3</v>
      </c>
      <c r="L171" s="224" t="s">
        <v>14</v>
      </c>
      <c r="M171" s="128">
        <f t="shared" si="14"/>
        <v>3200</v>
      </c>
      <c r="N171" s="225" t="s">
        <v>15</v>
      </c>
      <c r="O171" s="129">
        <f t="shared" si="12"/>
        <v>1</v>
      </c>
      <c r="Q171" s="129" t="str">
        <f t="shared" si="13"/>
        <v>Brood en banket 23082 (Uitvoerend bakker)</v>
      </c>
    </row>
    <row r="172" spans="1:17" s="129" customFormat="1" ht="20.100000000000001" customHeight="1" x14ac:dyDescent="0.25">
      <c r="A172" s="129">
        <f t="shared" si="10"/>
        <v>25174</v>
      </c>
      <c r="B172" s="123" t="str">
        <f t="shared" si="11"/>
        <v xml:space="preserve"> 7912</v>
      </c>
      <c r="C172" s="124">
        <v>23082</v>
      </c>
      <c r="D172" s="125"/>
      <c r="E172" s="126" t="s">
        <v>408</v>
      </c>
      <c r="F172" s="126">
        <v>25174</v>
      </c>
      <c r="G172" s="126"/>
      <c r="H172" s="126" t="s">
        <v>403</v>
      </c>
      <c r="I172" s="126" t="s">
        <v>411</v>
      </c>
      <c r="J172" s="126">
        <v>3</v>
      </c>
      <c r="K172" s="127">
        <v>1.3</v>
      </c>
      <c r="L172" s="224" t="s">
        <v>17</v>
      </c>
      <c r="M172" s="128">
        <f t="shared" si="14"/>
        <v>4800</v>
      </c>
      <c r="N172" s="225" t="s">
        <v>15</v>
      </c>
      <c r="O172" s="129">
        <f t="shared" si="12"/>
        <v>1</v>
      </c>
      <c r="Q172" s="129" t="str">
        <f t="shared" si="13"/>
        <v>Brood en banket 23082 (Zelfstandig werkend bakker)</v>
      </c>
    </row>
    <row r="173" spans="1:17" s="129" customFormat="1" ht="20.100000000000001" customHeight="1" x14ac:dyDescent="0.25">
      <c r="A173" s="129">
        <f t="shared" si="10"/>
        <v>25175</v>
      </c>
      <c r="B173" s="123" t="str">
        <f t="shared" si="11"/>
        <v xml:space="preserve"> 7912</v>
      </c>
      <c r="C173" s="124">
        <v>23083</v>
      </c>
      <c r="D173" s="125">
        <v>1.3</v>
      </c>
      <c r="E173" s="126" t="s">
        <v>412</v>
      </c>
      <c r="F173" s="126">
        <v>25175</v>
      </c>
      <c r="G173" s="126"/>
      <c r="H173" s="126" t="s">
        <v>403</v>
      </c>
      <c r="I173" s="126" t="s">
        <v>413</v>
      </c>
      <c r="J173" s="126">
        <v>4</v>
      </c>
      <c r="K173" s="127">
        <v>1.3</v>
      </c>
      <c r="L173" s="224" t="s">
        <v>19</v>
      </c>
      <c r="M173" s="128">
        <f t="shared" si="14"/>
        <v>6400</v>
      </c>
      <c r="N173" s="225" t="s">
        <v>15</v>
      </c>
      <c r="O173" s="129">
        <f t="shared" si="12"/>
        <v>1</v>
      </c>
      <c r="Q173" s="129" t="str">
        <f t="shared" si="13"/>
        <v>Facilitair leidinggeven 23083 (Facilitair leidinggevende)</v>
      </c>
    </row>
    <row r="174" spans="1:17" s="129" customFormat="1" ht="20.100000000000001" customHeight="1" x14ac:dyDescent="0.25">
      <c r="A174" s="129">
        <f t="shared" si="10"/>
        <v>25176</v>
      </c>
      <c r="B174" s="123" t="str">
        <f t="shared" si="11"/>
        <v xml:space="preserve"> 7912</v>
      </c>
      <c r="C174" s="124">
        <v>23084</v>
      </c>
      <c r="D174" s="125">
        <v>1.3</v>
      </c>
      <c r="E174" s="126" t="s">
        <v>414</v>
      </c>
      <c r="F174" s="126">
        <v>25176</v>
      </c>
      <c r="G174" s="126"/>
      <c r="H174" s="126" t="s">
        <v>403</v>
      </c>
      <c r="I174" s="126" t="s">
        <v>415</v>
      </c>
      <c r="J174" s="126">
        <v>3</v>
      </c>
      <c r="K174" s="127">
        <v>1.3</v>
      </c>
      <c r="L174" s="224" t="s">
        <v>17</v>
      </c>
      <c r="M174" s="128">
        <f t="shared" si="14"/>
        <v>4800</v>
      </c>
      <c r="N174" s="225" t="s">
        <v>15</v>
      </c>
      <c r="O174" s="129">
        <f t="shared" si="12"/>
        <v>1</v>
      </c>
      <c r="Q174" s="129" t="str">
        <f t="shared" si="13"/>
        <v>Fastservice 23084 (1e Medewerker fastservice)</v>
      </c>
    </row>
    <row r="175" spans="1:17" s="129" customFormat="1" ht="20.100000000000001" customHeight="1" x14ac:dyDescent="0.25">
      <c r="A175" s="129">
        <f t="shared" si="10"/>
        <v>25177</v>
      </c>
      <c r="B175" s="123" t="str">
        <f t="shared" si="11"/>
        <v xml:space="preserve"> 7912</v>
      </c>
      <c r="C175" s="124">
        <v>23084</v>
      </c>
      <c r="D175" s="125"/>
      <c r="E175" s="126" t="s">
        <v>414</v>
      </c>
      <c r="F175" s="126">
        <v>25177</v>
      </c>
      <c r="G175" s="126"/>
      <c r="H175" s="126" t="s">
        <v>403</v>
      </c>
      <c r="I175" s="126" t="s">
        <v>416</v>
      </c>
      <c r="J175" s="126">
        <v>4</v>
      </c>
      <c r="K175" s="127">
        <v>1.3</v>
      </c>
      <c r="L175" s="224" t="s">
        <v>19</v>
      </c>
      <c r="M175" s="128">
        <f t="shared" si="14"/>
        <v>6400</v>
      </c>
      <c r="N175" s="225" t="s">
        <v>15</v>
      </c>
      <c r="O175" s="129">
        <f t="shared" si="12"/>
        <v>1</v>
      </c>
      <c r="Q175" s="129" t="str">
        <f t="shared" si="13"/>
        <v>Fastservice 23084 (Manager/bedrijfsleider fastservice)</v>
      </c>
    </row>
    <row r="176" spans="1:17" s="129" customFormat="1" ht="20.100000000000001" customHeight="1" x14ac:dyDescent="0.25">
      <c r="A176" s="129">
        <f t="shared" si="10"/>
        <v>25178</v>
      </c>
      <c r="B176" s="123" t="str">
        <f t="shared" si="11"/>
        <v xml:space="preserve"> 7912</v>
      </c>
      <c r="C176" s="124">
        <v>23084</v>
      </c>
      <c r="D176" s="125"/>
      <c r="E176" s="126" t="s">
        <v>414</v>
      </c>
      <c r="F176" s="126">
        <v>25178</v>
      </c>
      <c r="G176" s="126"/>
      <c r="H176" s="126" t="s">
        <v>403</v>
      </c>
      <c r="I176" s="126" t="s">
        <v>417</v>
      </c>
      <c r="J176" s="126">
        <v>2</v>
      </c>
      <c r="K176" s="127">
        <v>1.3</v>
      </c>
      <c r="L176" s="224" t="s">
        <v>14</v>
      </c>
      <c r="M176" s="128">
        <f t="shared" si="14"/>
        <v>3200</v>
      </c>
      <c r="N176" s="225" t="s">
        <v>15</v>
      </c>
      <c r="O176" s="129">
        <f t="shared" si="12"/>
        <v>1</v>
      </c>
      <c r="Q176" s="129" t="str">
        <f t="shared" si="13"/>
        <v>Fastservice 23084 (Medewerker fastservice)</v>
      </c>
    </row>
    <row r="177" spans="1:17" s="129" customFormat="1" ht="20.100000000000001" customHeight="1" x14ac:dyDescent="0.25">
      <c r="A177" s="129">
        <f t="shared" si="10"/>
        <v>25179</v>
      </c>
      <c r="B177" s="123" t="str">
        <f t="shared" si="11"/>
        <v xml:space="preserve"> 7912</v>
      </c>
      <c r="C177" s="124">
        <v>23085</v>
      </c>
      <c r="D177" s="125">
        <v>1.3</v>
      </c>
      <c r="E177" s="126" t="s">
        <v>418</v>
      </c>
      <c r="F177" s="126">
        <v>25179</v>
      </c>
      <c r="G177" s="126"/>
      <c r="H177" s="126" t="s">
        <v>403</v>
      </c>
      <c r="I177" s="126" t="s">
        <v>419</v>
      </c>
      <c r="J177" s="126">
        <v>4</v>
      </c>
      <c r="K177" s="127">
        <v>1.3</v>
      </c>
      <c r="L177" s="224" t="s">
        <v>19</v>
      </c>
      <c r="M177" s="128">
        <f t="shared" si="14"/>
        <v>6400</v>
      </c>
      <c r="N177" s="225" t="s">
        <v>15</v>
      </c>
      <c r="O177" s="129">
        <f t="shared" si="12"/>
        <v>1</v>
      </c>
      <c r="Q177" s="129" t="str">
        <f t="shared" si="13"/>
        <v>Keuken 23085 (Gespecialiseerd kok)</v>
      </c>
    </row>
    <row r="178" spans="1:17" s="129" customFormat="1" ht="20.100000000000001" customHeight="1" x14ac:dyDescent="0.25">
      <c r="A178" s="129">
        <f t="shared" si="10"/>
        <v>25180</v>
      </c>
      <c r="B178" s="123" t="str">
        <f t="shared" si="11"/>
        <v xml:space="preserve"> 7912</v>
      </c>
      <c r="C178" s="124">
        <v>23085</v>
      </c>
      <c r="D178" s="125"/>
      <c r="E178" s="126" t="s">
        <v>418</v>
      </c>
      <c r="F178" s="126">
        <v>25180</v>
      </c>
      <c r="G178" s="126"/>
      <c r="H178" s="126" t="s">
        <v>403</v>
      </c>
      <c r="I178" s="126" t="s">
        <v>420</v>
      </c>
      <c r="J178" s="126">
        <v>2</v>
      </c>
      <c r="K178" s="127">
        <v>1.3</v>
      </c>
      <c r="L178" s="224" t="s">
        <v>14</v>
      </c>
      <c r="M178" s="128">
        <f t="shared" si="14"/>
        <v>3200</v>
      </c>
      <c r="N178" s="225" t="s">
        <v>15</v>
      </c>
      <c r="O178" s="129">
        <f t="shared" si="12"/>
        <v>1</v>
      </c>
      <c r="Q178" s="129" t="str">
        <f t="shared" si="13"/>
        <v>Keuken 23085 (Kok)</v>
      </c>
    </row>
    <row r="179" spans="1:17" s="129" customFormat="1" ht="20.100000000000001" customHeight="1" x14ac:dyDescent="0.25">
      <c r="A179" s="129">
        <f t="shared" si="10"/>
        <v>25181</v>
      </c>
      <c r="B179" s="123" t="str">
        <f t="shared" si="11"/>
        <v xml:space="preserve"> 7912</v>
      </c>
      <c r="C179" s="124">
        <v>23085</v>
      </c>
      <c r="D179" s="125"/>
      <c r="E179" s="126" t="s">
        <v>418</v>
      </c>
      <c r="F179" s="126">
        <v>25181</v>
      </c>
      <c r="G179" s="126"/>
      <c r="H179" s="126" t="s">
        <v>403</v>
      </c>
      <c r="I179" s="126" t="s">
        <v>421</v>
      </c>
      <c r="J179" s="126">
        <v>4</v>
      </c>
      <c r="K179" s="127">
        <v>1.3</v>
      </c>
      <c r="L179" s="224" t="s">
        <v>19</v>
      </c>
      <c r="M179" s="128">
        <f t="shared" si="14"/>
        <v>6400</v>
      </c>
      <c r="N179" s="225" t="s">
        <v>15</v>
      </c>
      <c r="O179" s="129">
        <f t="shared" si="12"/>
        <v>1</v>
      </c>
      <c r="Q179" s="129" t="str">
        <f t="shared" si="13"/>
        <v>Keuken 23085 (Leidinggevende keuken)</v>
      </c>
    </row>
    <row r="180" spans="1:17" s="129" customFormat="1" ht="20.100000000000001" customHeight="1" x14ac:dyDescent="0.25">
      <c r="A180" s="129">
        <f t="shared" si="10"/>
        <v>25182</v>
      </c>
      <c r="B180" s="123" t="str">
        <f t="shared" si="11"/>
        <v xml:space="preserve"> 7912</v>
      </c>
      <c r="C180" s="124">
        <v>23085</v>
      </c>
      <c r="D180" s="125"/>
      <c r="E180" s="126" t="s">
        <v>418</v>
      </c>
      <c r="F180" s="126">
        <v>25182</v>
      </c>
      <c r="G180" s="126"/>
      <c r="H180" s="126" t="s">
        <v>403</v>
      </c>
      <c r="I180" s="126" t="s">
        <v>422</v>
      </c>
      <c r="J180" s="126">
        <v>3</v>
      </c>
      <c r="K180" s="127">
        <v>1.3</v>
      </c>
      <c r="L180" s="224" t="s">
        <v>17</v>
      </c>
      <c r="M180" s="128">
        <f t="shared" si="14"/>
        <v>4800</v>
      </c>
      <c r="N180" s="225" t="s">
        <v>15</v>
      </c>
      <c r="O180" s="129">
        <f t="shared" si="12"/>
        <v>1</v>
      </c>
      <c r="Q180" s="129" t="str">
        <f t="shared" si="13"/>
        <v>Keuken 23085 (Zelfstandig werkend kok)</v>
      </c>
    </row>
    <row r="181" spans="1:17" s="129" customFormat="1" ht="20.100000000000001" customHeight="1" x14ac:dyDescent="0.25">
      <c r="A181" s="129">
        <f t="shared" si="10"/>
        <v>25183</v>
      </c>
      <c r="B181" s="123" t="str">
        <f t="shared" si="11"/>
        <v xml:space="preserve"> 7912</v>
      </c>
      <c r="C181" s="124">
        <v>23086</v>
      </c>
      <c r="D181" s="125">
        <v>1.3</v>
      </c>
      <c r="E181" s="126" t="s">
        <v>423</v>
      </c>
      <c r="F181" s="126">
        <v>25183</v>
      </c>
      <c r="G181" s="126"/>
      <c r="H181" s="126" t="s">
        <v>403</v>
      </c>
      <c r="I181" s="126" t="s">
        <v>424</v>
      </c>
      <c r="J181" s="126">
        <v>4</v>
      </c>
      <c r="K181" s="127">
        <v>1.3</v>
      </c>
      <c r="L181" s="224" t="s">
        <v>389</v>
      </c>
      <c r="M181" s="128">
        <f t="shared" si="14"/>
        <v>6400</v>
      </c>
      <c r="N181" s="225" t="s">
        <v>15</v>
      </c>
      <c r="O181" s="129">
        <f t="shared" si="12"/>
        <v>1</v>
      </c>
      <c r="Q181" s="129" t="str">
        <f t="shared" si="13"/>
        <v>Patisserie 23086 (Patissier)</v>
      </c>
    </row>
    <row r="182" spans="1:17" s="129" customFormat="1" ht="20.100000000000001" customHeight="1" x14ac:dyDescent="0.25">
      <c r="A182" s="129">
        <f t="shared" si="10"/>
        <v>25184</v>
      </c>
      <c r="B182" s="123" t="str">
        <f t="shared" si="11"/>
        <v xml:space="preserve"> 7912</v>
      </c>
      <c r="C182" s="124">
        <v>23087</v>
      </c>
      <c r="D182" s="125">
        <v>1.3</v>
      </c>
      <c r="E182" s="126" t="s">
        <v>425</v>
      </c>
      <c r="F182" s="126">
        <v>25184</v>
      </c>
      <c r="G182" s="126"/>
      <c r="H182" s="126" t="s">
        <v>403</v>
      </c>
      <c r="I182" s="126" t="s">
        <v>426</v>
      </c>
      <c r="J182" s="126">
        <v>4</v>
      </c>
      <c r="K182" s="127">
        <v>1.3</v>
      </c>
      <c r="L182" s="224" t="s">
        <v>19</v>
      </c>
      <c r="M182" s="128">
        <f t="shared" si="14"/>
        <v>6400</v>
      </c>
      <c r="N182" s="225" t="s">
        <v>15</v>
      </c>
      <c r="O182" s="129">
        <f t="shared" si="12"/>
        <v>1</v>
      </c>
      <c r="Q182" s="129" t="str">
        <f t="shared" si="13"/>
        <v>Ondernemer horeca/bakkerij 23087 (Manager/ondernemer horeca)</v>
      </c>
    </row>
    <row r="183" spans="1:17" s="129" customFormat="1" ht="20.100000000000001" customHeight="1" x14ac:dyDescent="0.25">
      <c r="A183" s="129">
        <f t="shared" si="10"/>
        <v>25185</v>
      </c>
      <c r="B183" s="123" t="str">
        <f t="shared" si="11"/>
        <v xml:space="preserve"> 7912</v>
      </c>
      <c r="C183" s="124">
        <v>23087</v>
      </c>
      <c r="D183" s="125"/>
      <c r="E183" s="126" t="s">
        <v>425</v>
      </c>
      <c r="F183" s="126">
        <v>25185</v>
      </c>
      <c r="G183" s="126"/>
      <c r="H183" s="126" t="s">
        <v>403</v>
      </c>
      <c r="I183" s="126" t="s">
        <v>427</v>
      </c>
      <c r="J183" s="126">
        <v>4</v>
      </c>
      <c r="K183" s="127">
        <v>1.3</v>
      </c>
      <c r="L183" s="224" t="s">
        <v>19</v>
      </c>
      <c r="M183" s="128">
        <f t="shared" si="14"/>
        <v>6400</v>
      </c>
      <c r="N183" s="225" t="s">
        <v>15</v>
      </c>
      <c r="O183" s="129">
        <f t="shared" si="12"/>
        <v>1</v>
      </c>
      <c r="Q183" s="129" t="str">
        <f t="shared" si="13"/>
        <v>Ondernemer horeca/bakkerij 23087 (Meewerkend horeca ondernemer)</v>
      </c>
    </row>
    <row r="184" spans="1:17" s="129" customFormat="1" ht="20.100000000000001" customHeight="1" x14ac:dyDescent="0.25">
      <c r="A184" s="129">
        <f t="shared" si="10"/>
        <v>25186</v>
      </c>
      <c r="B184" s="123" t="str">
        <f t="shared" si="11"/>
        <v xml:space="preserve"> 7912</v>
      </c>
      <c r="C184" s="124">
        <v>23087</v>
      </c>
      <c r="D184" s="125"/>
      <c r="E184" s="126" t="s">
        <v>425</v>
      </c>
      <c r="F184" s="126">
        <v>25186</v>
      </c>
      <c r="G184" s="126"/>
      <c r="H184" s="126" t="s">
        <v>403</v>
      </c>
      <c r="I184" s="126" t="s">
        <v>428</v>
      </c>
      <c r="J184" s="126">
        <v>4</v>
      </c>
      <c r="K184" s="127">
        <v>1.3</v>
      </c>
      <c r="L184" s="224" t="s">
        <v>19</v>
      </c>
      <c r="M184" s="128">
        <f t="shared" si="14"/>
        <v>6400</v>
      </c>
      <c r="N184" s="225" t="s">
        <v>15</v>
      </c>
      <c r="O184" s="129">
        <f t="shared" si="12"/>
        <v>1</v>
      </c>
      <c r="Q184" s="129" t="str">
        <f t="shared" si="13"/>
        <v>Ondernemer horeca/bakkerij 23087 (Ondernemer bakkerij)</v>
      </c>
    </row>
    <row r="185" spans="1:17" s="129" customFormat="1" ht="20.100000000000001" customHeight="1" x14ac:dyDescent="0.25">
      <c r="A185" s="129">
        <f t="shared" si="10"/>
        <v>25187</v>
      </c>
      <c r="B185" s="123" t="str">
        <f t="shared" si="11"/>
        <v xml:space="preserve"> 7905</v>
      </c>
      <c r="C185" s="124">
        <v>23088</v>
      </c>
      <c r="D185" s="138">
        <v>1.1000000000000001</v>
      </c>
      <c r="E185" s="126" t="s">
        <v>429</v>
      </c>
      <c r="F185" s="126">
        <v>25187</v>
      </c>
      <c r="G185" s="126"/>
      <c r="H185" s="126" t="s">
        <v>430</v>
      </c>
      <c r="I185" s="126" t="s">
        <v>431</v>
      </c>
      <c r="J185" s="126">
        <v>4</v>
      </c>
      <c r="K185" s="127">
        <v>1.1000000000000001</v>
      </c>
      <c r="L185" s="224" t="s">
        <v>19</v>
      </c>
      <c r="M185" s="128">
        <f t="shared" si="14"/>
        <v>6400</v>
      </c>
      <c r="N185" s="225" t="s">
        <v>15</v>
      </c>
      <c r="O185" s="129">
        <f t="shared" si="12"/>
        <v>1</v>
      </c>
      <c r="Q185" s="129" t="str">
        <f t="shared" si="13"/>
        <v>Applicatieontwikkeling 23088 (Applicatie- en mediaontwikkelaar)</v>
      </c>
    </row>
    <row r="186" spans="1:17" s="129" customFormat="1" ht="20.100000000000001" customHeight="1" x14ac:dyDescent="0.25">
      <c r="A186" s="129">
        <f t="shared" si="10"/>
        <v>25188</v>
      </c>
      <c r="B186" s="123" t="str">
        <f t="shared" si="11"/>
        <v xml:space="preserve"> 7905</v>
      </c>
      <c r="C186" s="124">
        <v>23088</v>
      </c>
      <c r="D186" s="138"/>
      <c r="E186" s="126" t="s">
        <v>429</v>
      </c>
      <c r="F186" s="126">
        <v>25188</v>
      </c>
      <c r="G186" s="126"/>
      <c r="H186" s="126" t="s">
        <v>430</v>
      </c>
      <c r="I186" s="126" t="s">
        <v>432</v>
      </c>
      <c r="J186" s="126">
        <v>4</v>
      </c>
      <c r="K186" s="127">
        <v>1.4</v>
      </c>
      <c r="L186" s="224" t="s">
        <v>19</v>
      </c>
      <c r="M186" s="128">
        <f t="shared" si="14"/>
        <v>6400</v>
      </c>
      <c r="N186" s="225" t="s">
        <v>15</v>
      </c>
      <c r="O186" s="129">
        <f t="shared" si="12"/>
        <v>1</v>
      </c>
      <c r="Q186" s="129" t="str">
        <f t="shared" si="13"/>
        <v>Applicatieontwikkeling 23088 (Gamedeveloper)</v>
      </c>
    </row>
    <row r="187" spans="1:17" s="129" customFormat="1" ht="20.100000000000001" customHeight="1" x14ac:dyDescent="0.25">
      <c r="A187" s="129">
        <f t="shared" si="10"/>
        <v>25189</v>
      </c>
      <c r="B187" s="123" t="str">
        <f t="shared" si="11"/>
        <v xml:space="preserve"> 7905</v>
      </c>
      <c r="C187" s="124">
        <v>23089</v>
      </c>
      <c r="D187" s="138">
        <v>1.1000000000000001</v>
      </c>
      <c r="E187" s="126" t="s">
        <v>433</v>
      </c>
      <c r="F187" s="126">
        <v>25189</v>
      </c>
      <c r="G187" s="126"/>
      <c r="H187" s="126" t="s">
        <v>430</v>
      </c>
      <c r="I187" s="126" t="s">
        <v>434</v>
      </c>
      <c r="J187" s="126">
        <v>4</v>
      </c>
      <c r="K187" s="127">
        <v>1.1000000000000001</v>
      </c>
      <c r="L187" s="224" t="s">
        <v>19</v>
      </c>
      <c r="M187" s="128">
        <f t="shared" si="14"/>
        <v>6400</v>
      </c>
      <c r="N187" s="225" t="s">
        <v>15</v>
      </c>
      <c r="O187" s="129">
        <f t="shared" si="12"/>
        <v>1</v>
      </c>
      <c r="Q187" s="129" t="str">
        <f t="shared" si="13"/>
        <v>ICT- en mediabeheer 23089 (ICT-beheerder)</v>
      </c>
    </row>
    <row r="188" spans="1:17" s="129" customFormat="1" ht="20.100000000000001" customHeight="1" x14ac:dyDescent="0.25">
      <c r="A188" s="129">
        <f t="shared" si="10"/>
        <v>25190</v>
      </c>
      <c r="B188" s="123" t="str">
        <f t="shared" si="11"/>
        <v xml:space="preserve"> 7905</v>
      </c>
      <c r="C188" s="124">
        <v>23089</v>
      </c>
      <c r="D188" s="125"/>
      <c r="E188" s="126" t="s">
        <v>433</v>
      </c>
      <c r="F188" s="126">
        <v>25190</v>
      </c>
      <c r="G188" s="126"/>
      <c r="H188" s="126" t="s">
        <v>430</v>
      </c>
      <c r="I188" s="126" t="s">
        <v>435</v>
      </c>
      <c r="J188" s="126">
        <v>4</v>
      </c>
      <c r="K188" s="127">
        <v>1.1000000000000001</v>
      </c>
      <c r="L188" s="224" t="s">
        <v>19</v>
      </c>
      <c r="M188" s="128">
        <f t="shared" si="14"/>
        <v>6400</v>
      </c>
      <c r="N188" s="225" t="s">
        <v>15</v>
      </c>
      <c r="O188" s="129">
        <f t="shared" si="12"/>
        <v>1</v>
      </c>
      <c r="Q188" s="129" t="str">
        <f t="shared" si="13"/>
        <v>ICT- en mediabeheer 23089 (Netwerk- en mediabeheerder)</v>
      </c>
    </row>
    <row r="189" spans="1:17" s="129" customFormat="1" ht="20.100000000000001" customHeight="1" x14ac:dyDescent="0.25">
      <c r="A189" s="129">
        <f t="shared" si="10"/>
        <v>25191</v>
      </c>
      <c r="B189" s="123" t="str">
        <f t="shared" si="11"/>
        <v xml:space="preserve"> 7905</v>
      </c>
      <c r="C189" s="124">
        <v>23090</v>
      </c>
      <c r="D189" s="125">
        <v>1.1000000000000001</v>
      </c>
      <c r="E189" s="126" t="s">
        <v>436</v>
      </c>
      <c r="F189" s="126">
        <v>25191</v>
      </c>
      <c r="G189" s="126"/>
      <c r="H189" s="126" t="s">
        <v>430</v>
      </c>
      <c r="I189" s="126" t="s">
        <v>437</v>
      </c>
      <c r="J189" s="126">
        <v>3</v>
      </c>
      <c r="K189" s="127">
        <v>1.1000000000000001</v>
      </c>
      <c r="L189" s="224" t="s">
        <v>17</v>
      </c>
      <c r="M189" s="128">
        <f t="shared" si="14"/>
        <v>4800</v>
      </c>
      <c r="N189" s="225" t="s">
        <v>15</v>
      </c>
      <c r="O189" s="129">
        <f t="shared" si="12"/>
        <v>1</v>
      </c>
      <c r="Q189" s="129" t="str">
        <f t="shared" si="13"/>
        <v>ICT support 23090 (Medewerker beheer ICT)</v>
      </c>
    </row>
    <row r="190" spans="1:17" s="129" customFormat="1" ht="20.100000000000001" customHeight="1" x14ac:dyDescent="0.25">
      <c r="A190" s="129">
        <f t="shared" si="10"/>
        <v>25192</v>
      </c>
      <c r="B190" s="123" t="str">
        <f t="shared" si="11"/>
        <v xml:space="preserve"> 7905</v>
      </c>
      <c r="C190" s="124">
        <v>23090</v>
      </c>
      <c r="D190" s="125"/>
      <c r="E190" s="126" t="s">
        <v>436</v>
      </c>
      <c r="F190" s="126">
        <v>25192</v>
      </c>
      <c r="G190" s="126"/>
      <c r="H190" s="126" t="s">
        <v>430</v>
      </c>
      <c r="I190" s="126" t="s">
        <v>438</v>
      </c>
      <c r="J190" s="126">
        <v>2</v>
      </c>
      <c r="K190" s="127">
        <v>1.1000000000000001</v>
      </c>
      <c r="L190" s="224" t="s">
        <v>14</v>
      </c>
      <c r="M190" s="128">
        <f t="shared" si="14"/>
        <v>3200</v>
      </c>
      <c r="N190" s="225" t="s">
        <v>15</v>
      </c>
      <c r="O190" s="129">
        <f t="shared" si="12"/>
        <v>1</v>
      </c>
      <c r="Q190" s="129" t="str">
        <f t="shared" si="13"/>
        <v>ICT support 23090 (Medewerker ICT)</v>
      </c>
    </row>
    <row r="191" spans="1:17" s="129" customFormat="1" ht="20.100000000000001" customHeight="1" x14ac:dyDescent="0.25">
      <c r="A191" s="129">
        <f t="shared" si="10"/>
        <v>25193</v>
      </c>
      <c r="B191" s="123" t="str">
        <f t="shared" si="11"/>
        <v xml:space="preserve"> 7904</v>
      </c>
      <c r="C191" s="124">
        <v>23091</v>
      </c>
      <c r="D191" s="125">
        <v>1.4</v>
      </c>
      <c r="E191" s="126" t="s">
        <v>439</v>
      </c>
      <c r="F191" s="126">
        <v>25193</v>
      </c>
      <c r="G191" s="126"/>
      <c r="H191" s="126" t="s">
        <v>440</v>
      </c>
      <c r="I191" s="126" t="s">
        <v>441</v>
      </c>
      <c r="J191" s="126">
        <v>3</v>
      </c>
      <c r="K191" s="127">
        <v>1.4</v>
      </c>
      <c r="L191" s="224" t="s">
        <v>17</v>
      </c>
      <c r="M191" s="128">
        <f t="shared" si="14"/>
        <v>4800</v>
      </c>
      <c r="N191" s="225" t="s">
        <v>15</v>
      </c>
      <c r="O191" s="129">
        <f t="shared" si="12"/>
        <v>1</v>
      </c>
      <c r="Q191" s="129" t="str">
        <f t="shared" si="13"/>
        <v>AV-productie 23091 (Allround medewerker AV-productie)</v>
      </c>
    </row>
    <row r="192" spans="1:17" s="129" customFormat="1" ht="20.100000000000001" customHeight="1" x14ac:dyDescent="0.25">
      <c r="A192" s="129">
        <f t="shared" si="10"/>
        <v>25194</v>
      </c>
      <c r="B192" s="123" t="str">
        <f t="shared" si="11"/>
        <v xml:space="preserve"> 7904</v>
      </c>
      <c r="C192" s="124">
        <v>23091</v>
      </c>
      <c r="D192" s="125"/>
      <c r="E192" s="126" t="s">
        <v>439</v>
      </c>
      <c r="F192" s="126">
        <v>25194</v>
      </c>
      <c r="G192" s="126"/>
      <c r="H192" s="126" t="s">
        <v>440</v>
      </c>
      <c r="I192" s="126" t="s">
        <v>442</v>
      </c>
      <c r="J192" s="126">
        <v>4</v>
      </c>
      <c r="K192" s="127">
        <v>1.4</v>
      </c>
      <c r="L192" s="224" t="s">
        <v>19</v>
      </c>
      <c r="M192" s="128">
        <f t="shared" si="14"/>
        <v>6400</v>
      </c>
      <c r="N192" s="225" t="s">
        <v>15</v>
      </c>
      <c r="O192" s="129">
        <f t="shared" si="12"/>
        <v>1</v>
      </c>
      <c r="Q192" s="129" t="str">
        <f t="shared" si="13"/>
        <v>AV-productie 23091 (AV-specialist)</v>
      </c>
    </row>
    <row r="193" spans="1:17" s="129" customFormat="1" ht="20.100000000000001" customHeight="1" x14ac:dyDescent="0.25">
      <c r="A193" s="129">
        <f t="shared" si="10"/>
        <v>25195</v>
      </c>
      <c r="B193" s="123" t="str">
        <f t="shared" si="11"/>
        <v xml:space="preserve"> 7904</v>
      </c>
      <c r="C193" s="124">
        <v>23091</v>
      </c>
      <c r="D193" s="125"/>
      <c r="E193" s="126" t="s">
        <v>439</v>
      </c>
      <c r="F193" s="126">
        <v>25195</v>
      </c>
      <c r="G193" s="126"/>
      <c r="H193" s="126" t="s">
        <v>440</v>
      </c>
      <c r="I193" s="126" t="s">
        <v>443</v>
      </c>
      <c r="J193" s="126">
        <v>4</v>
      </c>
      <c r="K193" s="127">
        <v>1.4</v>
      </c>
      <c r="L193" s="224" t="s">
        <v>19</v>
      </c>
      <c r="M193" s="128">
        <f t="shared" si="14"/>
        <v>6400</v>
      </c>
      <c r="N193" s="225" t="s">
        <v>15</v>
      </c>
      <c r="O193" s="129">
        <f t="shared" si="12"/>
        <v>1</v>
      </c>
      <c r="Q193" s="129" t="str">
        <f t="shared" si="13"/>
        <v>AV-productie 23091 (Fotograaf)</v>
      </c>
    </row>
    <row r="194" spans="1:17" s="129" customFormat="1" ht="20.100000000000001" customHeight="1" x14ac:dyDescent="0.25">
      <c r="A194" s="129">
        <f t="shared" si="10"/>
        <v>25196</v>
      </c>
      <c r="B194" s="123" t="str">
        <f t="shared" si="11"/>
        <v xml:space="preserve"> 7904</v>
      </c>
      <c r="C194" s="124">
        <v>23091</v>
      </c>
      <c r="D194" s="125"/>
      <c r="E194" s="126" t="s">
        <v>439</v>
      </c>
      <c r="F194" s="126">
        <v>25196</v>
      </c>
      <c r="G194" s="126"/>
      <c r="H194" s="126" t="s">
        <v>440</v>
      </c>
      <c r="I194" s="126" t="s">
        <v>444</v>
      </c>
      <c r="J194" s="126">
        <v>2</v>
      </c>
      <c r="K194" s="127">
        <v>1.4</v>
      </c>
      <c r="L194" s="224" t="s">
        <v>14</v>
      </c>
      <c r="M194" s="128">
        <f t="shared" si="14"/>
        <v>3200</v>
      </c>
      <c r="N194" s="225" t="s">
        <v>15</v>
      </c>
      <c r="O194" s="129">
        <f t="shared" si="12"/>
        <v>1</v>
      </c>
      <c r="Q194" s="129" t="str">
        <f t="shared" si="13"/>
        <v>AV-productie 23091 (Medewerker fotografie)</v>
      </c>
    </row>
    <row r="195" spans="1:17" s="129" customFormat="1" ht="20.100000000000001" customHeight="1" x14ac:dyDescent="0.25">
      <c r="A195" s="129">
        <f t="shared" ref="A195:A258" si="15">F195</f>
        <v>25197</v>
      </c>
      <c r="B195" s="123" t="str">
        <f t="shared" ref="B195:B247" si="16">MID(H195,LEN(H195)-5,5)</f>
        <v xml:space="preserve"> 7904</v>
      </c>
      <c r="C195" s="124">
        <v>23092</v>
      </c>
      <c r="D195" s="125">
        <v>1.4</v>
      </c>
      <c r="E195" s="126" t="s">
        <v>445</v>
      </c>
      <c r="F195" s="126">
        <v>25197</v>
      </c>
      <c r="G195" s="126"/>
      <c r="H195" s="126" t="s">
        <v>440</v>
      </c>
      <c r="I195" s="126" t="s">
        <v>446</v>
      </c>
      <c r="J195" s="126">
        <v>3</v>
      </c>
      <c r="K195" s="127">
        <v>1.4</v>
      </c>
      <c r="L195" s="224" t="s">
        <v>17</v>
      </c>
      <c r="M195" s="128">
        <f t="shared" si="14"/>
        <v>4800</v>
      </c>
      <c r="N195" s="225" t="s">
        <v>15</v>
      </c>
      <c r="O195" s="129">
        <f t="shared" ref="O195:O258" si="17">COUNTIF($F$3:$F$505,F195)</f>
        <v>1</v>
      </c>
      <c r="Q195" s="129" t="str">
        <f t="shared" ref="Q195:Q258" si="18">CONCATENATE(E195," ", C195," ","(",I195,")")</f>
        <v>DTP 23092 (Allround DTP-er)</v>
      </c>
    </row>
    <row r="196" spans="1:17" s="129" customFormat="1" ht="20.100000000000001" customHeight="1" x14ac:dyDescent="0.25">
      <c r="A196" s="129">
        <f t="shared" si="15"/>
        <v>25198</v>
      </c>
      <c r="B196" s="123" t="str">
        <f t="shared" si="16"/>
        <v xml:space="preserve"> 7904</v>
      </c>
      <c r="C196" s="124">
        <v>23092</v>
      </c>
      <c r="D196" s="125"/>
      <c r="E196" s="126" t="s">
        <v>445</v>
      </c>
      <c r="F196" s="126">
        <v>25198</v>
      </c>
      <c r="G196" s="126"/>
      <c r="H196" s="126" t="s">
        <v>440</v>
      </c>
      <c r="I196" s="126" t="s">
        <v>447</v>
      </c>
      <c r="J196" s="126">
        <v>2</v>
      </c>
      <c r="K196" s="127">
        <v>1.4</v>
      </c>
      <c r="L196" s="224" t="s">
        <v>14</v>
      </c>
      <c r="M196" s="128">
        <f t="shared" ref="M196:M259" si="19">J196*1600</f>
        <v>3200</v>
      </c>
      <c r="N196" s="225" t="s">
        <v>15</v>
      </c>
      <c r="O196" s="129">
        <f t="shared" si="17"/>
        <v>1</v>
      </c>
      <c r="Q196" s="129" t="str">
        <f t="shared" si="18"/>
        <v>DTP 23092 (Medewerker DTP)</v>
      </c>
    </row>
    <row r="197" spans="1:17" s="129" customFormat="1" ht="20.100000000000001" customHeight="1" x14ac:dyDescent="0.25">
      <c r="A197" s="129">
        <f t="shared" si="15"/>
        <v>25199</v>
      </c>
      <c r="B197" s="123" t="str">
        <f t="shared" si="16"/>
        <v xml:space="preserve"> 7904</v>
      </c>
      <c r="C197" s="124">
        <v>23093</v>
      </c>
      <c r="D197" s="125">
        <v>1.4</v>
      </c>
      <c r="E197" s="126" t="s">
        <v>448</v>
      </c>
      <c r="F197" s="126">
        <v>25199</v>
      </c>
      <c r="G197" s="126"/>
      <c r="H197" s="126" t="s">
        <v>440</v>
      </c>
      <c r="I197" s="126" t="s">
        <v>449</v>
      </c>
      <c r="J197" s="126">
        <v>4</v>
      </c>
      <c r="K197" s="127">
        <v>1.4</v>
      </c>
      <c r="L197" s="224" t="s">
        <v>19</v>
      </c>
      <c r="M197" s="128">
        <f t="shared" si="19"/>
        <v>6400</v>
      </c>
      <c r="N197" s="225" t="s">
        <v>15</v>
      </c>
      <c r="O197" s="129">
        <f t="shared" si="17"/>
        <v>1</v>
      </c>
      <c r="Q197" s="129" t="str">
        <f t="shared" si="18"/>
        <v>Mediamanagement 23093 (Mediamanager)</v>
      </c>
    </row>
    <row r="198" spans="1:17" s="129" customFormat="1" ht="20.100000000000001" customHeight="1" x14ac:dyDescent="0.25">
      <c r="A198" s="129">
        <f t="shared" si="15"/>
        <v>25200</v>
      </c>
      <c r="B198" s="123" t="str">
        <f t="shared" si="16"/>
        <v xml:space="preserve"> 7904</v>
      </c>
      <c r="C198" s="124">
        <v>23094</v>
      </c>
      <c r="D198" s="125">
        <v>1.4</v>
      </c>
      <c r="E198" s="126" t="s">
        <v>450</v>
      </c>
      <c r="F198" s="126">
        <v>25200</v>
      </c>
      <c r="G198" s="126"/>
      <c r="H198" s="126" t="s">
        <v>440</v>
      </c>
      <c r="I198" s="126" t="s">
        <v>451</v>
      </c>
      <c r="J198" s="126">
        <v>4</v>
      </c>
      <c r="K198" s="127">
        <v>1.4</v>
      </c>
      <c r="L198" s="224" t="s">
        <v>19</v>
      </c>
      <c r="M198" s="128">
        <f t="shared" si="19"/>
        <v>6400</v>
      </c>
      <c r="N198" s="225" t="s">
        <v>15</v>
      </c>
      <c r="O198" s="129">
        <f t="shared" si="17"/>
        <v>1</v>
      </c>
      <c r="Q198" s="129" t="str">
        <f t="shared" si="18"/>
        <v>Mediaredactie 23094 (Mediaredactiemedewerker)</v>
      </c>
    </row>
    <row r="199" spans="1:17" s="129" customFormat="1" ht="20.100000000000001" customHeight="1" x14ac:dyDescent="0.25">
      <c r="A199" s="129">
        <f t="shared" si="15"/>
        <v>25201</v>
      </c>
      <c r="B199" s="123" t="str">
        <f t="shared" si="16"/>
        <v xml:space="preserve"> 7904</v>
      </c>
      <c r="C199" s="124">
        <v>23095</v>
      </c>
      <c r="D199" s="125">
        <v>1.4</v>
      </c>
      <c r="E199" s="126" t="s">
        <v>452</v>
      </c>
      <c r="F199" s="126">
        <v>25201</v>
      </c>
      <c r="G199" s="126"/>
      <c r="H199" s="126" t="s">
        <v>440</v>
      </c>
      <c r="I199" s="126" t="s">
        <v>453</v>
      </c>
      <c r="J199" s="126">
        <v>4</v>
      </c>
      <c r="K199" s="127">
        <v>1.4</v>
      </c>
      <c r="L199" s="224" t="s">
        <v>19</v>
      </c>
      <c r="M199" s="128">
        <f t="shared" si="19"/>
        <v>6400</v>
      </c>
      <c r="N199" s="225" t="s">
        <v>15</v>
      </c>
      <c r="O199" s="129">
        <f t="shared" si="17"/>
        <v>1</v>
      </c>
      <c r="Q199" s="129" t="str">
        <f t="shared" si="18"/>
        <v>Mediavormgeving 23095 (Mediavormgever)</v>
      </c>
    </row>
    <row r="200" spans="1:17" s="129" customFormat="1" ht="20.100000000000001" customHeight="1" x14ac:dyDescent="0.25">
      <c r="A200" s="129">
        <f t="shared" si="15"/>
        <v>25202</v>
      </c>
      <c r="B200" s="123" t="str">
        <f t="shared" si="16"/>
        <v xml:space="preserve"> 7904</v>
      </c>
      <c r="C200" s="124">
        <v>23096</v>
      </c>
      <c r="D200" s="125">
        <v>1.4</v>
      </c>
      <c r="E200" s="126" t="s">
        <v>454</v>
      </c>
      <c r="F200" s="126">
        <v>25202</v>
      </c>
      <c r="G200" s="126"/>
      <c r="H200" s="126" t="s">
        <v>440</v>
      </c>
      <c r="I200" s="126" t="s">
        <v>455</v>
      </c>
      <c r="J200" s="126">
        <v>2</v>
      </c>
      <c r="K200" s="127">
        <v>1.4</v>
      </c>
      <c r="L200" s="224" t="s">
        <v>14</v>
      </c>
      <c r="M200" s="128">
        <f t="shared" si="19"/>
        <v>3200</v>
      </c>
      <c r="N200" s="225" t="s">
        <v>15</v>
      </c>
      <c r="O200" s="129">
        <f t="shared" si="17"/>
        <v>1</v>
      </c>
      <c r="Q200" s="129" t="str">
        <f t="shared" si="18"/>
        <v>Podium- en Evenemententechniek 23096 (Medewerker Podium- en evenemententechniek)</v>
      </c>
    </row>
    <row r="201" spans="1:17" s="129" customFormat="1" ht="20.100000000000001" customHeight="1" x14ac:dyDescent="0.25">
      <c r="A201" s="129">
        <f t="shared" si="15"/>
        <v>25203</v>
      </c>
      <c r="B201" s="123" t="str">
        <f t="shared" si="16"/>
        <v xml:space="preserve"> 7904</v>
      </c>
      <c r="C201" s="124">
        <v>23096</v>
      </c>
      <c r="D201" s="125"/>
      <c r="E201" s="126" t="s">
        <v>454</v>
      </c>
      <c r="F201" s="126">
        <v>25203</v>
      </c>
      <c r="G201" s="126"/>
      <c r="H201" s="126" t="s">
        <v>440</v>
      </c>
      <c r="I201" s="126" t="s">
        <v>456</v>
      </c>
      <c r="J201" s="126">
        <v>3</v>
      </c>
      <c r="K201" s="127">
        <v>1.4</v>
      </c>
      <c r="L201" s="224" t="s">
        <v>17</v>
      </c>
      <c r="M201" s="128">
        <f t="shared" si="19"/>
        <v>4800</v>
      </c>
      <c r="N201" s="225" t="s">
        <v>15</v>
      </c>
      <c r="O201" s="129">
        <f t="shared" si="17"/>
        <v>1</v>
      </c>
      <c r="Q201" s="129" t="str">
        <f t="shared" si="18"/>
        <v>Podium- en Evenemententechniek 23096 (Podium- en evenemententechnicus)</v>
      </c>
    </row>
    <row r="202" spans="1:17" s="129" customFormat="1" ht="20.100000000000001" customHeight="1" x14ac:dyDescent="0.25">
      <c r="A202" s="129">
        <f t="shared" si="15"/>
        <v>25204</v>
      </c>
      <c r="B202" s="123" t="str">
        <f t="shared" si="16"/>
        <v xml:space="preserve"> 7904</v>
      </c>
      <c r="C202" s="124">
        <v>23096</v>
      </c>
      <c r="D202" s="125"/>
      <c r="E202" s="126" t="s">
        <v>454</v>
      </c>
      <c r="F202" s="126">
        <v>25204</v>
      </c>
      <c r="G202" s="126"/>
      <c r="H202" s="126" t="s">
        <v>440</v>
      </c>
      <c r="I202" s="126" t="s">
        <v>457</v>
      </c>
      <c r="J202" s="126">
        <v>4</v>
      </c>
      <c r="K202" s="127">
        <v>1.4</v>
      </c>
      <c r="L202" s="224" t="s">
        <v>19</v>
      </c>
      <c r="M202" s="128">
        <f t="shared" si="19"/>
        <v>6400</v>
      </c>
      <c r="N202" s="225" t="s">
        <v>15</v>
      </c>
      <c r="O202" s="129">
        <f t="shared" si="17"/>
        <v>1</v>
      </c>
      <c r="Q202" s="129" t="str">
        <f t="shared" si="18"/>
        <v>Podium- en Evenemententechniek 23096 (Podium- en evenemententechnicus Geluid)</v>
      </c>
    </row>
    <row r="203" spans="1:17" s="129" customFormat="1" ht="20.100000000000001" customHeight="1" x14ac:dyDescent="0.25">
      <c r="A203" s="129">
        <f t="shared" si="15"/>
        <v>25205</v>
      </c>
      <c r="B203" s="123" t="str">
        <f t="shared" si="16"/>
        <v xml:space="preserve"> 7904</v>
      </c>
      <c r="C203" s="124">
        <v>23096</v>
      </c>
      <c r="D203" s="125"/>
      <c r="E203" s="126" t="s">
        <v>454</v>
      </c>
      <c r="F203" s="126">
        <v>25205</v>
      </c>
      <c r="G203" s="126"/>
      <c r="H203" s="126" t="s">
        <v>440</v>
      </c>
      <c r="I203" s="126" t="s">
        <v>458</v>
      </c>
      <c r="J203" s="126">
        <v>4</v>
      </c>
      <c r="K203" s="127">
        <v>1.4</v>
      </c>
      <c r="L203" s="224" t="s">
        <v>19</v>
      </c>
      <c r="M203" s="128">
        <f t="shared" si="19"/>
        <v>6400</v>
      </c>
      <c r="N203" s="225" t="s">
        <v>15</v>
      </c>
      <c r="O203" s="129">
        <f t="shared" si="17"/>
        <v>1</v>
      </c>
      <c r="Q203" s="129" t="str">
        <f t="shared" si="18"/>
        <v>Podium- en Evenemententechniek 23096 (Podium- en evenemententechnicus Licht)</v>
      </c>
    </row>
    <row r="204" spans="1:17" s="129" customFormat="1" ht="20.100000000000001" customHeight="1" x14ac:dyDescent="0.25">
      <c r="A204" s="129">
        <f t="shared" si="15"/>
        <v>25206</v>
      </c>
      <c r="B204" s="123" t="str">
        <f t="shared" si="16"/>
        <v xml:space="preserve"> 7904</v>
      </c>
      <c r="C204" s="124">
        <v>23096</v>
      </c>
      <c r="D204" s="125"/>
      <c r="E204" s="126" t="s">
        <v>454</v>
      </c>
      <c r="F204" s="126">
        <v>25206</v>
      </c>
      <c r="G204" s="126"/>
      <c r="H204" s="126" t="s">
        <v>440</v>
      </c>
      <c r="I204" s="126" t="s">
        <v>459</v>
      </c>
      <c r="J204" s="126">
        <v>4</v>
      </c>
      <c r="K204" s="127">
        <v>1.4</v>
      </c>
      <c r="L204" s="224" t="s">
        <v>19</v>
      </c>
      <c r="M204" s="128">
        <f t="shared" si="19"/>
        <v>6400</v>
      </c>
      <c r="N204" s="225" t="s">
        <v>15</v>
      </c>
      <c r="O204" s="129">
        <f t="shared" si="17"/>
        <v>1</v>
      </c>
      <c r="Q204" s="129" t="str">
        <f t="shared" si="18"/>
        <v>Podium- en Evenemententechniek 23096 (Podium- en evenemententechnicus Podium &amp; Rigging)</v>
      </c>
    </row>
    <row r="205" spans="1:17" s="129" customFormat="1" ht="20.100000000000001" customHeight="1" x14ac:dyDescent="0.25">
      <c r="A205" s="129">
        <f t="shared" si="15"/>
        <v>25207</v>
      </c>
      <c r="B205" s="123" t="str">
        <f t="shared" si="16"/>
        <v xml:space="preserve"> 7904</v>
      </c>
      <c r="C205" s="124">
        <v>23097</v>
      </c>
      <c r="D205" s="125">
        <v>1.4</v>
      </c>
      <c r="E205" s="126" t="s">
        <v>460</v>
      </c>
      <c r="F205" s="126">
        <v>25207</v>
      </c>
      <c r="G205" s="126"/>
      <c r="H205" s="126" t="s">
        <v>440</v>
      </c>
      <c r="I205" s="126" t="s">
        <v>461</v>
      </c>
      <c r="J205" s="126">
        <v>2</v>
      </c>
      <c r="K205" s="127">
        <v>1.4</v>
      </c>
      <c r="L205" s="224" t="s">
        <v>14</v>
      </c>
      <c r="M205" s="128">
        <f t="shared" si="19"/>
        <v>3200</v>
      </c>
      <c r="N205" s="225" t="s">
        <v>15</v>
      </c>
      <c r="O205" s="129">
        <f t="shared" si="17"/>
        <v>1</v>
      </c>
      <c r="Q205" s="129" t="str">
        <f t="shared" si="18"/>
        <v>Printmedia 23097 (Basismedewerker printmedia)</v>
      </c>
    </row>
    <row r="206" spans="1:17" s="129" customFormat="1" ht="20.100000000000001" customHeight="1" x14ac:dyDescent="0.25">
      <c r="A206" s="129">
        <f t="shared" si="15"/>
        <v>25208</v>
      </c>
      <c r="B206" s="123" t="str">
        <f t="shared" si="16"/>
        <v xml:space="preserve"> 7904</v>
      </c>
      <c r="C206" s="124">
        <v>23097</v>
      </c>
      <c r="D206" s="125"/>
      <c r="E206" s="126" t="s">
        <v>460</v>
      </c>
      <c r="F206" s="126">
        <v>25208</v>
      </c>
      <c r="G206" s="126"/>
      <c r="H206" s="126" t="s">
        <v>440</v>
      </c>
      <c r="I206" s="126" t="s">
        <v>462</v>
      </c>
      <c r="J206" s="126">
        <v>3</v>
      </c>
      <c r="K206" s="127">
        <v>1.4</v>
      </c>
      <c r="L206" s="224" t="s">
        <v>17</v>
      </c>
      <c r="M206" s="128">
        <f t="shared" si="19"/>
        <v>4800</v>
      </c>
      <c r="N206" s="225" t="s">
        <v>15</v>
      </c>
      <c r="O206" s="129">
        <f t="shared" si="17"/>
        <v>1</v>
      </c>
      <c r="Q206" s="129" t="str">
        <f t="shared" si="18"/>
        <v>Printmedia 23097 (Drukker)</v>
      </c>
    </row>
    <row r="207" spans="1:17" s="129" customFormat="1" ht="20.100000000000001" customHeight="1" x14ac:dyDescent="0.25">
      <c r="A207" s="129">
        <f t="shared" si="15"/>
        <v>25209</v>
      </c>
      <c r="B207" s="123" t="str">
        <f t="shared" si="16"/>
        <v xml:space="preserve"> 7904</v>
      </c>
      <c r="C207" s="124">
        <v>23097</v>
      </c>
      <c r="D207" s="125"/>
      <c r="E207" s="126" t="s">
        <v>460</v>
      </c>
      <c r="F207" s="126">
        <v>25209</v>
      </c>
      <c r="G207" s="126"/>
      <c r="H207" s="126" t="s">
        <v>440</v>
      </c>
      <c r="I207" s="126" t="s">
        <v>463</v>
      </c>
      <c r="J207" s="126">
        <v>3</v>
      </c>
      <c r="K207" s="127">
        <v>1.4</v>
      </c>
      <c r="L207" s="224" t="s">
        <v>17</v>
      </c>
      <c r="M207" s="128">
        <f t="shared" si="19"/>
        <v>4800</v>
      </c>
      <c r="N207" s="225" t="s">
        <v>15</v>
      </c>
      <c r="O207" s="129">
        <f t="shared" si="17"/>
        <v>1</v>
      </c>
      <c r="Q207" s="129" t="str">
        <f t="shared" si="18"/>
        <v>Printmedia 23097 (Nabewerker)</v>
      </c>
    </row>
    <row r="208" spans="1:17" s="129" customFormat="1" ht="20.100000000000001" customHeight="1" x14ac:dyDescent="0.25">
      <c r="A208" s="129">
        <f t="shared" si="15"/>
        <v>25210</v>
      </c>
      <c r="B208" s="123" t="str">
        <f t="shared" si="16"/>
        <v xml:space="preserve"> 7904</v>
      </c>
      <c r="C208" s="124">
        <v>23097</v>
      </c>
      <c r="D208" s="125"/>
      <c r="E208" s="126" t="s">
        <v>460</v>
      </c>
      <c r="F208" s="126">
        <v>25210</v>
      </c>
      <c r="G208" s="126"/>
      <c r="H208" s="126" t="s">
        <v>440</v>
      </c>
      <c r="I208" s="126" t="s">
        <v>464</v>
      </c>
      <c r="J208" s="126">
        <v>4</v>
      </c>
      <c r="K208" s="127">
        <v>1.4</v>
      </c>
      <c r="L208" s="224" t="s">
        <v>19</v>
      </c>
      <c r="M208" s="128">
        <f t="shared" si="19"/>
        <v>6400</v>
      </c>
      <c r="N208" s="225" t="s">
        <v>15</v>
      </c>
      <c r="O208" s="129">
        <f t="shared" si="17"/>
        <v>1</v>
      </c>
      <c r="Q208" s="129" t="str">
        <f t="shared" si="18"/>
        <v>Printmedia 23097 (Printmediatechnoloog)</v>
      </c>
    </row>
    <row r="209" spans="1:17" s="129" customFormat="1" ht="20.100000000000001" customHeight="1" x14ac:dyDescent="0.25">
      <c r="A209" s="129">
        <f t="shared" si="15"/>
        <v>25211</v>
      </c>
      <c r="B209" s="123" t="str">
        <f t="shared" si="16"/>
        <v xml:space="preserve"> 7904</v>
      </c>
      <c r="C209" s="124">
        <v>23098</v>
      </c>
      <c r="D209" s="125">
        <v>1.4</v>
      </c>
      <c r="E209" s="126" t="s">
        <v>465</v>
      </c>
      <c r="F209" s="126">
        <v>25211</v>
      </c>
      <c r="G209" s="126"/>
      <c r="H209" s="126" t="s">
        <v>440</v>
      </c>
      <c r="I209" s="126" t="s">
        <v>466</v>
      </c>
      <c r="J209" s="126">
        <v>2</v>
      </c>
      <c r="K209" s="127">
        <v>1.4</v>
      </c>
      <c r="L209" s="224" t="s">
        <v>14</v>
      </c>
      <c r="M209" s="128">
        <f t="shared" si="19"/>
        <v>3200</v>
      </c>
      <c r="N209" s="225" t="s">
        <v>15</v>
      </c>
      <c r="O209" s="129">
        <f t="shared" si="17"/>
        <v>1</v>
      </c>
      <c r="Q209" s="129" t="str">
        <f t="shared" si="18"/>
        <v>Ruimtelijke vormgeving 23098 (Medewerker productpresentatie)</v>
      </c>
    </row>
    <row r="210" spans="1:17" s="129" customFormat="1" ht="20.100000000000001" customHeight="1" x14ac:dyDescent="0.25">
      <c r="A210" s="129">
        <f t="shared" si="15"/>
        <v>25212</v>
      </c>
      <c r="B210" s="123" t="str">
        <f t="shared" si="16"/>
        <v xml:space="preserve"> 7904</v>
      </c>
      <c r="C210" s="124">
        <v>23098</v>
      </c>
      <c r="D210" s="125"/>
      <c r="E210" s="126" t="s">
        <v>465</v>
      </c>
      <c r="F210" s="126">
        <v>25212</v>
      </c>
      <c r="G210" s="126"/>
      <c r="H210" s="126" t="s">
        <v>440</v>
      </c>
      <c r="I210" s="126" t="s">
        <v>467</v>
      </c>
      <c r="J210" s="126">
        <v>4</v>
      </c>
      <c r="K210" s="127">
        <v>1.4</v>
      </c>
      <c r="L210" s="224" t="s">
        <v>19</v>
      </c>
      <c r="M210" s="128">
        <f t="shared" si="19"/>
        <v>6400</v>
      </c>
      <c r="N210" s="225" t="s">
        <v>15</v>
      </c>
      <c r="O210" s="129">
        <f t="shared" si="17"/>
        <v>1</v>
      </c>
      <c r="Q210" s="129" t="str">
        <f t="shared" si="18"/>
        <v>Ruimtelijke vormgeving 23098 (Ruimtelijk vormgever)</v>
      </c>
    </row>
    <row r="211" spans="1:17" s="129" customFormat="1" ht="20.100000000000001" customHeight="1" x14ac:dyDescent="0.25">
      <c r="A211" s="129">
        <f t="shared" si="15"/>
        <v>25213</v>
      </c>
      <c r="B211" s="123" t="str">
        <f t="shared" si="16"/>
        <v xml:space="preserve"> 7904</v>
      </c>
      <c r="C211" s="124">
        <v>23099</v>
      </c>
      <c r="D211" s="125">
        <v>1.4</v>
      </c>
      <c r="E211" s="126" t="s">
        <v>468</v>
      </c>
      <c r="F211" s="126">
        <v>25213</v>
      </c>
      <c r="G211" s="126"/>
      <c r="H211" s="126" t="s">
        <v>440</v>
      </c>
      <c r="I211" s="126" t="s">
        <v>469</v>
      </c>
      <c r="J211" s="126">
        <v>3</v>
      </c>
      <c r="K211" s="127">
        <v>1.4</v>
      </c>
      <c r="L211" s="224" t="s">
        <v>17</v>
      </c>
      <c r="M211" s="128">
        <f t="shared" si="19"/>
        <v>4800</v>
      </c>
      <c r="N211" s="225" t="s">
        <v>15</v>
      </c>
      <c r="O211" s="129">
        <f t="shared" si="17"/>
        <v>1</v>
      </c>
      <c r="Q211" s="129" t="str">
        <f t="shared" si="18"/>
        <v>Signmaking 23099 (Allround signmaker)</v>
      </c>
    </row>
    <row r="212" spans="1:17" s="129" customFormat="1" ht="20.100000000000001" customHeight="1" x14ac:dyDescent="0.25">
      <c r="A212" s="129">
        <f t="shared" si="15"/>
        <v>25214</v>
      </c>
      <c r="B212" s="123" t="str">
        <f t="shared" si="16"/>
        <v xml:space="preserve"> 7904</v>
      </c>
      <c r="C212" s="124">
        <v>23099</v>
      </c>
      <c r="D212" s="125"/>
      <c r="E212" s="126" t="s">
        <v>468</v>
      </c>
      <c r="F212" s="126">
        <v>25214</v>
      </c>
      <c r="G212" s="126"/>
      <c r="H212" s="126" t="s">
        <v>440</v>
      </c>
      <c r="I212" s="126" t="s">
        <v>470</v>
      </c>
      <c r="J212" s="126">
        <v>2</v>
      </c>
      <c r="K212" s="127">
        <v>1.4</v>
      </c>
      <c r="L212" s="224" t="s">
        <v>14</v>
      </c>
      <c r="M212" s="128">
        <f t="shared" si="19"/>
        <v>3200</v>
      </c>
      <c r="N212" s="225" t="s">
        <v>15</v>
      </c>
      <c r="O212" s="129">
        <f t="shared" si="17"/>
        <v>1</v>
      </c>
      <c r="Q212" s="129" t="str">
        <f t="shared" si="18"/>
        <v>Signmaking 23099 (Medewerker sign)</v>
      </c>
    </row>
    <row r="213" spans="1:17" s="129" customFormat="1" ht="20.100000000000001" customHeight="1" x14ac:dyDescent="0.25">
      <c r="A213" s="129">
        <f t="shared" si="15"/>
        <v>25215</v>
      </c>
      <c r="B213" s="123" t="str">
        <f t="shared" si="16"/>
        <v xml:space="preserve"> 7904</v>
      </c>
      <c r="C213" s="124">
        <v>23099</v>
      </c>
      <c r="D213" s="125"/>
      <c r="E213" s="126" t="s">
        <v>468</v>
      </c>
      <c r="F213" s="126">
        <v>25215</v>
      </c>
      <c r="G213" s="126"/>
      <c r="H213" s="126" t="s">
        <v>440</v>
      </c>
      <c r="I213" s="126" t="s">
        <v>471</v>
      </c>
      <c r="J213" s="126">
        <v>4</v>
      </c>
      <c r="K213" s="127">
        <v>1.4</v>
      </c>
      <c r="L213" s="224" t="s">
        <v>19</v>
      </c>
      <c r="M213" s="128">
        <f t="shared" si="19"/>
        <v>6400</v>
      </c>
      <c r="N213" s="225" t="s">
        <v>15</v>
      </c>
      <c r="O213" s="129">
        <f t="shared" si="17"/>
        <v>1</v>
      </c>
      <c r="Q213" s="129" t="str">
        <f t="shared" si="18"/>
        <v>Signmaking 23099 (Signspecialist)</v>
      </c>
    </row>
    <row r="214" spans="1:17" s="129" customFormat="1" ht="20.100000000000001" customHeight="1" x14ac:dyDescent="0.25">
      <c r="A214" s="129">
        <f t="shared" si="15"/>
        <v>25216</v>
      </c>
      <c r="B214" s="123" t="str">
        <f t="shared" si="16"/>
        <v xml:space="preserve"> 7904</v>
      </c>
      <c r="C214" s="124">
        <v>23100</v>
      </c>
      <c r="D214" s="125">
        <v>1.4</v>
      </c>
      <c r="E214" s="126" t="s">
        <v>472</v>
      </c>
      <c r="F214" s="126">
        <v>25216</v>
      </c>
      <c r="G214" s="126"/>
      <c r="H214" s="126" t="s">
        <v>440</v>
      </c>
      <c r="I214" s="126" t="s">
        <v>473</v>
      </c>
      <c r="J214" s="126">
        <v>3</v>
      </c>
      <c r="K214" s="127">
        <v>1.4</v>
      </c>
      <c r="L214" s="224" t="s">
        <v>17</v>
      </c>
      <c r="M214" s="128">
        <f t="shared" si="19"/>
        <v>4800</v>
      </c>
      <c r="N214" s="225" t="s">
        <v>15</v>
      </c>
      <c r="O214" s="129">
        <f t="shared" si="17"/>
        <v>1</v>
      </c>
      <c r="Q214" s="129" t="str">
        <f t="shared" si="18"/>
        <v>Stand- en decorbouw 23100 (Allround stand- en decorbouwer)</v>
      </c>
    </row>
    <row r="215" spans="1:17" s="129" customFormat="1" ht="20.100000000000001" customHeight="1" x14ac:dyDescent="0.25">
      <c r="A215" s="129">
        <f t="shared" si="15"/>
        <v>25217</v>
      </c>
      <c r="B215" s="123" t="str">
        <f t="shared" si="16"/>
        <v xml:space="preserve"> 7904</v>
      </c>
      <c r="C215" s="124">
        <v>23100</v>
      </c>
      <c r="D215" s="125"/>
      <c r="E215" s="126" t="s">
        <v>472</v>
      </c>
      <c r="F215" s="126">
        <v>25217</v>
      </c>
      <c r="G215" s="126"/>
      <c r="H215" s="126" t="s">
        <v>440</v>
      </c>
      <c r="I215" s="126" t="s">
        <v>474</v>
      </c>
      <c r="J215" s="126">
        <v>2</v>
      </c>
      <c r="K215" s="127">
        <v>1.4</v>
      </c>
      <c r="L215" s="224" t="s">
        <v>14</v>
      </c>
      <c r="M215" s="128">
        <f t="shared" si="19"/>
        <v>3200</v>
      </c>
      <c r="N215" s="225" t="s">
        <v>15</v>
      </c>
      <c r="O215" s="129">
        <f t="shared" si="17"/>
        <v>1</v>
      </c>
      <c r="Q215" s="129" t="str">
        <f t="shared" si="18"/>
        <v>Stand- en decorbouw 23100 (Stand- en decorbouwer)</v>
      </c>
    </row>
    <row r="216" spans="1:17" s="129" customFormat="1" ht="20.100000000000001" customHeight="1" x14ac:dyDescent="0.25">
      <c r="A216" s="129">
        <f t="shared" si="15"/>
        <v>25218</v>
      </c>
      <c r="B216" s="123" t="str">
        <f t="shared" si="16"/>
        <v xml:space="preserve"> 7906</v>
      </c>
      <c r="C216" s="124">
        <v>23101</v>
      </c>
      <c r="D216" s="133">
        <v>1.4</v>
      </c>
      <c r="E216" s="134" t="s">
        <v>475</v>
      </c>
      <c r="F216" s="134">
        <v>25218</v>
      </c>
      <c r="G216" s="134"/>
      <c r="H216" s="134" t="s">
        <v>476</v>
      </c>
      <c r="I216" s="126" t="s">
        <v>477</v>
      </c>
      <c r="J216" s="134">
        <v>4</v>
      </c>
      <c r="K216" s="135">
        <v>1.4</v>
      </c>
      <c r="L216" s="229" t="s">
        <v>19</v>
      </c>
      <c r="M216" s="128">
        <f t="shared" si="19"/>
        <v>6400</v>
      </c>
      <c r="N216" s="230" t="s">
        <v>15</v>
      </c>
      <c r="O216" s="129">
        <f t="shared" si="17"/>
        <v>1</v>
      </c>
      <c r="Q216" s="129" t="str">
        <f t="shared" si="18"/>
        <v>Aftersales Mobiliteitsbranche 23101 (Aftersalesmanager Mobiliteitsbranche)</v>
      </c>
    </row>
    <row r="217" spans="1:17" s="129" customFormat="1" ht="20.100000000000001" customHeight="1" x14ac:dyDescent="0.25">
      <c r="A217" s="129">
        <f t="shared" si="15"/>
        <v>25219</v>
      </c>
      <c r="B217" s="123" t="str">
        <f t="shared" si="16"/>
        <v xml:space="preserve"> 7906</v>
      </c>
      <c r="C217" s="231">
        <v>23101</v>
      </c>
      <c r="D217" s="137"/>
      <c r="E217" s="136" t="s">
        <v>475</v>
      </c>
      <c r="F217" s="136">
        <v>25219</v>
      </c>
      <c r="G217" s="136"/>
      <c r="H217" s="136" t="s">
        <v>476</v>
      </c>
      <c r="I217" s="139" t="s">
        <v>478</v>
      </c>
      <c r="J217" s="136">
        <v>3</v>
      </c>
      <c r="K217" s="161">
        <v>1.4</v>
      </c>
      <c r="L217" s="224" t="s">
        <v>17</v>
      </c>
      <c r="M217" s="128">
        <f t="shared" si="19"/>
        <v>4800</v>
      </c>
      <c r="N217" s="230" t="s">
        <v>15</v>
      </c>
      <c r="O217" s="129">
        <f t="shared" si="17"/>
        <v>1</v>
      </c>
      <c r="Q217" s="129" t="str">
        <f t="shared" si="18"/>
        <v>Aftersales Mobiliteitsbranche 23101 (Serviceadviseur Mobiliteitsbranche)</v>
      </c>
    </row>
    <row r="218" spans="1:17" s="129" customFormat="1" ht="20.100000000000001" customHeight="1" x14ac:dyDescent="0.25">
      <c r="A218" s="129">
        <f t="shared" si="15"/>
        <v>25220</v>
      </c>
      <c r="B218" s="123" t="str">
        <f t="shared" si="16"/>
        <v xml:space="preserve"> 7906</v>
      </c>
      <c r="C218" s="124">
        <v>23102</v>
      </c>
      <c r="D218" s="125">
        <v>1.4</v>
      </c>
      <c r="E218" s="126" t="s">
        <v>479</v>
      </c>
      <c r="F218" s="126">
        <v>25220</v>
      </c>
      <c r="G218" s="126"/>
      <c r="H218" s="126" t="s">
        <v>476</v>
      </c>
      <c r="I218" s="126" t="s">
        <v>480</v>
      </c>
      <c r="J218" s="126">
        <v>2</v>
      </c>
      <c r="K218" s="127">
        <v>1.4</v>
      </c>
      <c r="L218" s="224" t="s">
        <v>14</v>
      </c>
      <c r="M218" s="128">
        <f t="shared" si="19"/>
        <v>3200</v>
      </c>
      <c r="N218" s="225" t="s">
        <v>15</v>
      </c>
      <c r="O218" s="129">
        <f t="shared" si="17"/>
        <v>1</v>
      </c>
      <c r="Q218" s="129" t="str">
        <f t="shared" si="18"/>
        <v>Assemblage, Carrosseriebouw en Recreatievoertuigen 23102 (Assemblagetechnicus)</v>
      </c>
    </row>
    <row r="219" spans="1:17" s="129" customFormat="1" ht="20.100000000000001" customHeight="1" x14ac:dyDescent="0.25">
      <c r="A219" s="129">
        <f t="shared" si="15"/>
        <v>25221</v>
      </c>
      <c r="B219" s="123" t="str">
        <f t="shared" si="16"/>
        <v xml:space="preserve"> 7906</v>
      </c>
      <c r="C219" s="124">
        <v>23102</v>
      </c>
      <c r="D219" s="125"/>
      <c r="E219" s="126" t="s">
        <v>479</v>
      </c>
      <c r="F219" s="126">
        <v>25221</v>
      </c>
      <c r="G219" s="126"/>
      <c r="H219" s="126" t="s">
        <v>476</v>
      </c>
      <c r="I219" s="126" t="s">
        <v>481</v>
      </c>
      <c r="J219" s="126">
        <v>2</v>
      </c>
      <c r="K219" s="127">
        <v>1.4</v>
      </c>
      <c r="L219" s="224" t="s">
        <v>14</v>
      </c>
      <c r="M219" s="128">
        <f t="shared" si="19"/>
        <v>3200</v>
      </c>
      <c r="N219" s="225" t="s">
        <v>15</v>
      </c>
      <c r="O219" s="129">
        <f t="shared" si="17"/>
        <v>1</v>
      </c>
      <c r="Q219" s="129" t="str">
        <f t="shared" si="18"/>
        <v>Assemblage, Carrosseriebouw en Recreatievoertuigen 23102 (Caravantechnicus)</v>
      </c>
    </row>
    <row r="220" spans="1:17" s="129" customFormat="1" ht="20.100000000000001" customHeight="1" x14ac:dyDescent="0.25">
      <c r="A220" s="129">
        <f t="shared" si="15"/>
        <v>25222</v>
      </c>
      <c r="B220" s="123" t="str">
        <f t="shared" si="16"/>
        <v xml:space="preserve"> 7906</v>
      </c>
      <c r="C220" s="124">
        <v>23102</v>
      </c>
      <c r="D220" s="125"/>
      <c r="E220" s="126" t="s">
        <v>479</v>
      </c>
      <c r="F220" s="126">
        <v>25222</v>
      </c>
      <c r="G220" s="126"/>
      <c r="H220" s="126" t="s">
        <v>476</v>
      </c>
      <c r="I220" s="126" t="s">
        <v>482</v>
      </c>
      <c r="J220" s="126">
        <v>2</v>
      </c>
      <c r="K220" s="127">
        <v>1.4</v>
      </c>
      <c r="L220" s="224" t="s">
        <v>14</v>
      </c>
      <c r="M220" s="128">
        <f t="shared" si="19"/>
        <v>3200</v>
      </c>
      <c r="N220" s="225" t="s">
        <v>15</v>
      </c>
      <c r="O220" s="129">
        <f t="shared" si="17"/>
        <v>1</v>
      </c>
      <c r="Q220" s="129" t="str">
        <f t="shared" si="18"/>
        <v>Assemblage, Carrosseriebouw en Recreatievoertuigen 23102 (Carrosseriebouwer)</v>
      </c>
    </row>
    <row r="221" spans="1:17" s="129" customFormat="1" ht="20.100000000000001" customHeight="1" x14ac:dyDescent="0.25">
      <c r="A221" s="129">
        <f t="shared" si="15"/>
        <v>25223</v>
      </c>
      <c r="B221" s="123" t="str">
        <f t="shared" si="16"/>
        <v xml:space="preserve"> 7906</v>
      </c>
      <c r="C221" s="124">
        <v>23102</v>
      </c>
      <c r="D221" s="125"/>
      <c r="E221" s="126" t="s">
        <v>479</v>
      </c>
      <c r="F221" s="126">
        <v>25223</v>
      </c>
      <c r="G221" s="126"/>
      <c r="H221" s="126" t="s">
        <v>476</v>
      </c>
      <c r="I221" s="126" t="s">
        <v>483</v>
      </c>
      <c r="J221" s="126">
        <v>3</v>
      </c>
      <c r="K221" s="127">
        <v>1.4</v>
      </c>
      <c r="L221" s="224" t="s">
        <v>17</v>
      </c>
      <c r="M221" s="128">
        <f t="shared" si="19"/>
        <v>4800</v>
      </c>
      <c r="N221" s="225" t="s">
        <v>15</v>
      </c>
      <c r="O221" s="129">
        <f t="shared" si="17"/>
        <v>1</v>
      </c>
      <c r="Q221" s="129" t="str">
        <f t="shared" si="18"/>
        <v>Assemblage, Carrosseriebouw en Recreatievoertuigen 23102 (Eerste Caravantechnicus)</v>
      </c>
    </row>
    <row r="222" spans="1:17" s="129" customFormat="1" ht="20.100000000000001" customHeight="1" x14ac:dyDescent="0.25">
      <c r="A222" s="129">
        <f t="shared" si="15"/>
        <v>25224</v>
      </c>
      <c r="B222" s="123" t="str">
        <f t="shared" si="16"/>
        <v xml:space="preserve"> 7906</v>
      </c>
      <c r="C222" s="124">
        <v>23102</v>
      </c>
      <c r="D222" s="125"/>
      <c r="E222" s="126" t="s">
        <v>479</v>
      </c>
      <c r="F222" s="126">
        <v>25224</v>
      </c>
      <c r="G222" s="126"/>
      <c r="H222" s="126" t="s">
        <v>476</v>
      </c>
      <c r="I222" s="126" t="s">
        <v>484</v>
      </c>
      <c r="J222" s="126">
        <v>3</v>
      </c>
      <c r="K222" s="127">
        <v>1.4</v>
      </c>
      <c r="L222" s="224" t="s">
        <v>17</v>
      </c>
      <c r="M222" s="128">
        <f t="shared" si="19"/>
        <v>4800</v>
      </c>
      <c r="N222" s="225" t="s">
        <v>15</v>
      </c>
      <c r="O222" s="129">
        <f t="shared" si="17"/>
        <v>1</v>
      </c>
      <c r="Q222" s="129" t="str">
        <f t="shared" si="18"/>
        <v>Assemblage, Carrosseriebouw en Recreatievoertuigen 23102 (Eerste Carrosseriebouwer)</v>
      </c>
    </row>
    <row r="223" spans="1:17" s="129" customFormat="1" ht="20.100000000000001" customHeight="1" x14ac:dyDescent="0.25">
      <c r="A223" s="129">
        <f t="shared" si="15"/>
        <v>25225</v>
      </c>
      <c r="B223" s="123" t="str">
        <f t="shared" si="16"/>
        <v xml:space="preserve"> 7906</v>
      </c>
      <c r="C223" s="124">
        <v>23103</v>
      </c>
      <c r="D223" s="125">
        <v>1.4</v>
      </c>
      <c r="E223" s="126" t="s">
        <v>485</v>
      </c>
      <c r="F223" s="126">
        <v>25225</v>
      </c>
      <c r="G223" s="126"/>
      <c r="H223" s="126" t="s">
        <v>476</v>
      </c>
      <c r="I223" s="126" t="s">
        <v>486</v>
      </c>
      <c r="J223" s="126">
        <v>2</v>
      </c>
      <c r="K223" s="127">
        <v>1.4</v>
      </c>
      <c r="L223" s="224" t="s">
        <v>14</v>
      </c>
      <c r="M223" s="128">
        <f t="shared" si="19"/>
        <v>3200</v>
      </c>
      <c r="N223" s="225" t="s">
        <v>15</v>
      </c>
      <c r="O223" s="129">
        <f t="shared" si="17"/>
        <v>1</v>
      </c>
      <c r="Q223" s="129" t="str">
        <f t="shared" si="18"/>
        <v>Autoschadehersteltechniek 23103 (Autoschadehersteller)</v>
      </c>
    </row>
    <row r="224" spans="1:17" s="129" customFormat="1" ht="20.100000000000001" customHeight="1" x14ac:dyDescent="0.25">
      <c r="A224" s="129">
        <f t="shared" si="15"/>
        <v>25226</v>
      </c>
      <c r="B224" s="123" t="str">
        <f t="shared" si="16"/>
        <v xml:space="preserve"> 7906</v>
      </c>
      <c r="C224" s="124">
        <v>23103</v>
      </c>
      <c r="D224" s="125"/>
      <c r="E224" s="126" t="s">
        <v>485</v>
      </c>
      <c r="F224" s="126">
        <v>25226</v>
      </c>
      <c r="G224" s="126"/>
      <c r="H224" s="126" t="s">
        <v>476</v>
      </c>
      <c r="I224" s="126" t="s">
        <v>487</v>
      </c>
      <c r="J224" s="126">
        <v>3</v>
      </c>
      <c r="K224" s="127">
        <v>1.4</v>
      </c>
      <c r="L224" s="224" t="s">
        <v>17</v>
      </c>
      <c r="M224" s="128">
        <f t="shared" si="19"/>
        <v>4800</v>
      </c>
      <c r="N224" s="225" t="s">
        <v>15</v>
      </c>
      <c r="O224" s="129">
        <f t="shared" si="17"/>
        <v>1</v>
      </c>
      <c r="Q224" s="129" t="str">
        <f t="shared" si="18"/>
        <v>Autoschadehersteltechniek 23103 (Eerste Autoschadehersteller)</v>
      </c>
    </row>
    <row r="225" spans="1:17" s="129" customFormat="1" ht="20.100000000000001" customHeight="1" x14ac:dyDescent="0.25">
      <c r="A225" s="129">
        <f t="shared" si="15"/>
        <v>25227</v>
      </c>
      <c r="B225" s="123" t="str">
        <f t="shared" si="16"/>
        <v xml:space="preserve"> 7906</v>
      </c>
      <c r="C225" s="124">
        <v>23103</v>
      </c>
      <c r="D225" s="125"/>
      <c r="E225" s="126" t="s">
        <v>485</v>
      </c>
      <c r="F225" s="126">
        <v>25227</v>
      </c>
      <c r="G225" s="126"/>
      <c r="H225" s="126" t="s">
        <v>476</v>
      </c>
      <c r="I225" s="126" t="s">
        <v>488</v>
      </c>
      <c r="J225" s="126">
        <v>3</v>
      </c>
      <c r="K225" s="127">
        <v>1.4</v>
      </c>
      <c r="L225" s="224" t="s">
        <v>17</v>
      </c>
      <c r="M225" s="128">
        <f t="shared" si="19"/>
        <v>4800</v>
      </c>
      <c r="N225" s="225" t="s">
        <v>15</v>
      </c>
      <c r="O225" s="129">
        <f t="shared" si="17"/>
        <v>1</v>
      </c>
      <c r="Q225" s="129" t="str">
        <f t="shared" si="18"/>
        <v>Autoschadehersteltechniek 23103 (Eerste Autoschadetechnicus)</v>
      </c>
    </row>
    <row r="226" spans="1:17" s="129" customFormat="1" ht="20.100000000000001" customHeight="1" x14ac:dyDescent="0.25">
      <c r="A226" s="129">
        <f t="shared" si="15"/>
        <v>25228</v>
      </c>
      <c r="B226" s="123" t="str">
        <f t="shared" si="16"/>
        <v xml:space="preserve"> 7906</v>
      </c>
      <c r="C226" s="124">
        <v>23104</v>
      </c>
      <c r="D226" s="125">
        <v>1.4</v>
      </c>
      <c r="E226" s="126" t="s">
        <v>489</v>
      </c>
      <c r="F226" s="126">
        <v>25228</v>
      </c>
      <c r="G226" s="126"/>
      <c r="H226" s="126" t="s">
        <v>476</v>
      </c>
      <c r="I226" s="126" t="s">
        <v>490</v>
      </c>
      <c r="J226" s="126">
        <v>2</v>
      </c>
      <c r="K226" s="127">
        <v>1.4</v>
      </c>
      <c r="L226" s="224" t="s">
        <v>14</v>
      </c>
      <c r="M226" s="128">
        <f t="shared" si="19"/>
        <v>3200</v>
      </c>
      <c r="N226" s="225" t="s">
        <v>15</v>
      </c>
      <c r="O226" s="129">
        <f t="shared" si="17"/>
        <v>1</v>
      </c>
      <c r="Q226" s="129" t="str">
        <f t="shared" si="18"/>
        <v>Autospuiten 23104 (Autospuiter)</v>
      </c>
    </row>
    <row r="227" spans="1:17" s="129" customFormat="1" ht="20.100000000000001" customHeight="1" x14ac:dyDescent="0.25">
      <c r="A227" s="129">
        <f t="shared" si="15"/>
        <v>25229</v>
      </c>
      <c r="B227" s="123" t="str">
        <f t="shared" si="16"/>
        <v xml:space="preserve"> 7906</v>
      </c>
      <c r="C227" s="124">
        <v>23104</v>
      </c>
      <c r="D227" s="125"/>
      <c r="E227" s="126" t="s">
        <v>489</v>
      </c>
      <c r="F227" s="126">
        <v>25229</v>
      </c>
      <c r="G227" s="126"/>
      <c r="H227" s="126" t="s">
        <v>476</v>
      </c>
      <c r="I227" s="126" t="s">
        <v>491</v>
      </c>
      <c r="J227" s="126">
        <v>3</v>
      </c>
      <c r="K227" s="127">
        <v>1.4</v>
      </c>
      <c r="L227" s="224" t="s">
        <v>17</v>
      </c>
      <c r="M227" s="128">
        <f t="shared" si="19"/>
        <v>4800</v>
      </c>
      <c r="N227" s="225" t="s">
        <v>15</v>
      </c>
      <c r="O227" s="129">
        <f t="shared" si="17"/>
        <v>1</v>
      </c>
      <c r="Q227" s="129" t="str">
        <f t="shared" si="18"/>
        <v>Autospuiten 23104 (Eerste Autospuiter)</v>
      </c>
    </row>
    <row r="228" spans="1:17" s="129" customFormat="1" ht="20.100000000000001" customHeight="1" x14ac:dyDescent="0.25">
      <c r="A228" s="129">
        <f t="shared" si="15"/>
        <v>25230</v>
      </c>
      <c r="B228" s="123" t="str">
        <f t="shared" si="16"/>
        <v xml:space="preserve"> 7906</v>
      </c>
      <c r="C228" s="124">
        <v>23105</v>
      </c>
      <c r="D228" s="125">
        <v>1.4</v>
      </c>
      <c r="E228" s="126" t="s">
        <v>492</v>
      </c>
      <c r="F228" s="126">
        <v>25230</v>
      </c>
      <c r="G228" s="126"/>
      <c r="H228" s="126" t="s">
        <v>476</v>
      </c>
      <c r="I228" s="126" t="s">
        <v>493</v>
      </c>
      <c r="J228" s="126">
        <v>3</v>
      </c>
      <c r="K228" s="127">
        <v>1.4</v>
      </c>
      <c r="L228" s="224" t="s">
        <v>17</v>
      </c>
      <c r="M228" s="128">
        <f t="shared" si="19"/>
        <v>4800</v>
      </c>
      <c r="N228" s="225" t="s">
        <v>15</v>
      </c>
      <c r="O228" s="129">
        <f t="shared" si="17"/>
        <v>1</v>
      </c>
      <c r="Q228" s="129" t="str">
        <f t="shared" si="18"/>
        <v>Fietstechniek 23105 (Eerste Fietstechnicus)</v>
      </c>
    </row>
    <row r="229" spans="1:17" s="129" customFormat="1" ht="20.100000000000001" customHeight="1" x14ac:dyDescent="0.25">
      <c r="A229" s="129">
        <f t="shared" si="15"/>
        <v>25231</v>
      </c>
      <c r="B229" s="123" t="str">
        <f t="shared" si="16"/>
        <v xml:space="preserve"> 7906</v>
      </c>
      <c r="C229" s="124">
        <v>23105</v>
      </c>
      <c r="D229" s="125"/>
      <c r="E229" s="126" t="s">
        <v>492</v>
      </c>
      <c r="F229" s="126">
        <v>25231</v>
      </c>
      <c r="G229" s="126"/>
      <c r="H229" s="126" t="s">
        <v>476</v>
      </c>
      <c r="I229" s="126" t="s">
        <v>494</v>
      </c>
      <c r="J229" s="126">
        <v>2</v>
      </c>
      <c r="K229" s="127">
        <v>1.4</v>
      </c>
      <c r="L229" s="224" t="s">
        <v>14</v>
      </c>
      <c r="M229" s="128">
        <f t="shared" si="19"/>
        <v>3200</v>
      </c>
      <c r="N229" s="225" t="s">
        <v>15</v>
      </c>
      <c r="O229" s="129">
        <f t="shared" si="17"/>
        <v>1</v>
      </c>
      <c r="Q229" s="129" t="str">
        <f t="shared" si="18"/>
        <v>Fietstechniek 23105 (Fietstechnicus)</v>
      </c>
    </row>
    <row r="230" spans="1:17" s="129" customFormat="1" ht="20.100000000000001" customHeight="1" x14ac:dyDescent="0.25">
      <c r="A230" s="129">
        <f t="shared" si="15"/>
        <v>25232</v>
      </c>
      <c r="B230" s="123" t="str">
        <f t="shared" si="16"/>
        <v xml:space="preserve"> 7906</v>
      </c>
      <c r="C230" s="124">
        <v>23106</v>
      </c>
      <c r="D230" s="125">
        <v>1.4</v>
      </c>
      <c r="E230" s="126" t="s">
        <v>495</v>
      </c>
      <c r="F230" s="126">
        <v>25232</v>
      </c>
      <c r="G230" s="126"/>
      <c r="H230" s="126" t="s">
        <v>476</v>
      </c>
      <c r="I230" s="126" t="s">
        <v>496</v>
      </c>
      <c r="J230" s="126">
        <v>3</v>
      </c>
      <c r="K230" s="127">
        <v>1.4</v>
      </c>
      <c r="L230" s="224" t="s">
        <v>17</v>
      </c>
      <c r="M230" s="128">
        <f t="shared" si="19"/>
        <v>4800</v>
      </c>
      <c r="N230" s="225" t="s">
        <v>15</v>
      </c>
      <c r="O230" s="129">
        <f t="shared" si="17"/>
        <v>1</v>
      </c>
      <c r="Q230" s="129" t="str">
        <f t="shared" si="18"/>
        <v>Gemotoriseerde tweewielers 23106 (Eerste Motorfietstechnicus)</v>
      </c>
    </row>
    <row r="231" spans="1:17" s="129" customFormat="1" ht="20.100000000000001" customHeight="1" x14ac:dyDescent="0.25">
      <c r="A231" s="129">
        <f t="shared" si="15"/>
        <v>25233</v>
      </c>
      <c r="B231" s="123" t="str">
        <f t="shared" si="16"/>
        <v xml:space="preserve"> 7906</v>
      </c>
      <c r="C231" s="124">
        <v>23106</v>
      </c>
      <c r="D231" s="125"/>
      <c r="E231" s="126" t="s">
        <v>495</v>
      </c>
      <c r="F231" s="126">
        <v>25233</v>
      </c>
      <c r="G231" s="126"/>
      <c r="H231" s="126" t="s">
        <v>476</v>
      </c>
      <c r="I231" s="126" t="s">
        <v>497</v>
      </c>
      <c r="J231" s="126">
        <v>3</v>
      </c>
      <c r="K231" s="127">
        <v>1.4</v>
      </c>
      <c r="L231" s="224" t="s">
        <v>17</v>
      </c>
      <c r="M231" s="128">
        <f t="shared" si="19"/>
        <v>4800</v>
      </c>
      <c r="N231" s="225" t="s">
        <v>15</v>
      </c>
      <c r="O231" s="129">
        <f t="shared" si="17"/>
        <v>1</v>
      </c>
      <c r="Q231" s="129" t="str">
        <f t="shared" si="18"/>
        <v>Gemotoriseerde tweewielers 23106 (Eerste Scootertechnicus)</v>
      </c>
    </row>
    <row r="232" spans="1:17" s="129" customFormat="1" ht="20.100000000000001" customHeight="1" x14ac:dyDescent="0.25">
      <c r="A232" s="129">
        <f t="shared" si="15"/>
        <v>25234</v>
      </c>
      <c r="B232" s="123" t="str">
        <f t="shared" si="16"/>
        <v xml:space="preserve"> 7906</v>
      </c>
      <c r="C232" s="124">
        <v>23106</v>
      </c>
      <c r="D232" s="125"/>
      <c r="E232" s="126" t="s">
        <v>495</v>
      </c>
      <c r="F232" s="126">
        <v>25234</v>
      </c>
      <c r="G232" s="126"/>
      <c r="H232" s="126" t="s">
        <v>476</v>
      </c>
      <c r="I232" s="126" t="s">
        <v>498</v>
      </c>
      <c r="J232" s="126">
        <v>2</v>
      </c>
      <c r="K232" s="127">
        <v>1.4</v>
      </c>
      <c r="L232" s="224" t="s">
        <v>14</v>
      </c>
      <c r="M232" s="128">
        <f t="shared" si="19"/>
        <v>3200</v>
      </c>
      <c r="N232" s="225" t="s">
        <v>15</v>
      </c>
      <c r="O232" s="129">
        <f t="shared" si="17"/>
        <v>1</v>
      </c>
      <c r="Q232" s="129" t="str">
        <f t="shared" si="18"/>
        <v>Gemotoriseerde tweewielers 23106 (Motorfietstechnicus)</v>
      </c>
    </row>
    <row r="233" spans="1:17" s="129" customFormat="1" ht="20.100000000000001" customHeight="1" x14ac:dyDescent="0.25">
      <c r="A233" s="129">
        <f t="shared" si="15"/>
        <v>25235</v>
      </c>
      <c r="B233" s="123" t="str">
        <f t="shared" si="16"/>
        <v xml:space="preserve"> 7906</v>
      </c>
      <c r="C233" s="124">
        <v>23106</v>
      </c>
      <c r="D233" s="125"/>
      <c r="E233" s="126" t="s">
        <v>495</v>
      </c>
      <c r="F233" s="126">
        <v>25235</v>
      </c>
      <c r="G233" s="126"/>
      <c r="H233" s="126" t="s">
        <v>476</v>
      </c>
      <c r="I233" s="126" t="s">
        <v>499</v>
      </c>
      <c r="J233" s="126">
        <v>2</v>
      </c>
      <c r="K233" s="127">
        <v>1.4</v>
      </c>
      <c r="L233" s="224" t="s">
        <v>14</v>
      </c>
      <c r="M233" s="128">
        <f t="shared" si="19"/>
        <v>3200</v>
      </c>
      <c r="N233" s="225" t="s">
        <v>15</v>
      </c>
      <c r="O233" s="129">
        <f t="shared" si="17"/>
        <v>1</v>
      </c>
      <c r="Q233" s="129" t="str">
        <f t="shared" si="18"/>
        <v>Gemotoriseerde tweewielers 23106 (Scootertechnicus)</v>
      </c>
    </row>
    <row r="234" spans="1:17" s="129" customFormat="1" ht="20.100000000000001" customHeight="1" x14ac:dyDescent="0.25">
      <c r="A234" s="129">
        <f t="shared" si="15"/>
        <v>25236</v>
      </c>
      <c r="B234" s="123" t="str">
        <f t="shared" si="16"/>
        <v xml:space="preserve"> 7906</v>
      </c>
      <c r="C234" s="124">
        <v>23107</v>
      </c>
      <c r="D234" s="125">
        <v>1.4</v>
      </c>
      <c r="E234" s="126" t="s">
        <v>500</v>
      </c>
      <c r="F234" s="126">
        <v>25236</v>
      </c>
      <c r="G234" s="126"/>
      <c r="H234" s="126" t="s">
        <v>476</v>
      </c>
      <c r="I234" s="126" t="s">
        <v>501</v>
      </c>
      <c r="J234" s="126">
        <v>3</v>
      </c>
      <c r="K234" s="127">
        <v>1.4</v>
      </c>
      <c r="L234" s="224" t="s">
        <v>17</v>
      </c>
      <c r="M234" s="128">
        <f t="shared" si="19"/>
        <v>4800</v>
      </c>
      <c r="N234" s="225" t="s">
        <v>15</v>
      </c>
      <c r="O234" s="129">
        <f t="shared" si="17"/>
        <v>1</v>
      </c>
      <c r="Q234" s="129" t="str">
        <f t="shared" si="18"/>
        <v>Verbrandingsmotortechniek 23107 (Eerste Verbrandingsmotortechnicus)</v>
      </c>
    </row>
    <row r="235" spans="1:17" s="129" customFormat="1" ht="20.100000000000001" customHeight="1" x14ac:dyDescent="0.25">
      <c r="A235" s="129">
        <f t="shared" si="15"/>
        <v>25237</v>
      </c>
      <c r="B235" s="123" t="str">
        <f t="shared" si="16"/>
        <v xml:space="preserve"> 7906</v>
      </c>
      <c r="C235" s="124">
        <v>23107</v>
      </c>
      <c r="D235" s="125"/>
      <c r="E235" s="126" t="s">
        <v>500</v>
      </c>
      <c r="F235" s="126">
        <v>25237</v>
      </c>
      <c r="G235" s="126"/>
      <c r="H235" s="126" t="s">
        <v>476</v>
      </c>
      <c r="I235" s="126" t="s">
        <v>502</v>
      </c>
      <c r="J235" s="126">
        <v>4</v>
      </c>
      <c r="K235" s="127">
        <v>1.4</v>
      </c>
      <c r="L235" s="224" t="s">
        <v>19</v>
      </c>
      <c r="M235" s="128">
        <f t="shared" si="19"/>
        <v>6400</v>
      </c>
      <c r="N235" s="225" t="s">
        <v>15</v>
      </c>
      <c r="O235" s="129">
        <f t="shared" si="17"/>
        <v>1</v>
      </c>
      <c r="Q235" s="129" t="str">
        <f t="shared" si="18"/>
        <v>Verbrandingsmotortechniek 23107 (Technisch Specialist Verbrandingsmotoren)</v>
      </c>
    </row>
    <row r="236" spans="1:17" s="129" customFormat="1" ht="20.100000000000001" customHeight="1" x14ac:dyDescent="0.25">
      <c r="A236" s="129">
        <f t="shared" si="15"/>
        <v>25238</v>
      </c>
      <c r="B236" s="123" t="str">
        <f t="shared" si="16"/>
        <v xml:space="preserve"> 7906</v>
      </c>
      <c r="C236" s="124">
        <v>23107</v>
      </c>
      <c r="D236" s="125"/>
      <c r="E236" s="126" t="s">
        <v>500</v>
      </c>
      <c r="F236" s="126">
        <v>25238</v>
      </c>
      <c r="G236" s="126"/>
      <c r="H236" s="126" t="s">
        <v>476</v>
      </c>
      <c r="I236" s="126" t="s">
        <v>503</v>
      </c>
      <c r="J236" s="126">
        <v>2</v>
      </c>
      <c r="K236" s="127">
        <v>1.4</v>
      </c>
      <c r="L236" s="224" t="s">
        <v>14</v>
      </c>
      <c r="M236" s="128">
        <f t="shared" si="19"/>
        <v>3200</v>
      </c>
      <c r="N236" s="225" t="s">
        <v>15</v>
      </c>
      <c r="O236" s="129">
        <f t="shared" si="17"/>
        <v>1</v>
      </c>
      <c r="Q236" s="129" t="str">
        <f t="shared" si="18"/>
        <v>Verbrandingsmotortechniek 23107 (Verbrandingsmotortechnicus)</v>
      </c>
    </row>
    <row r="237" spans="1:17" s="129" customFormat="1" ht="20.100000000000001" customHeight="1" x14ac:dyDescent="0.25">
      <c r="A237" s="129">
        <f t="shared" si="15"/>
        <v>25239</v>
      </c>
      <c r="B237" s="123" t="str">
        <f t="shared" si="16"/>
        <v xml:space="preserve"> 7906</v>
      </c>
      <c r="C237" s="124">
        <v>23108</v>
      </c>
      <c r="D237" s="125">
        <v>1.4</v>
      </c>
      <c r="E237" s="126" t="s">
        <v>504</v>
      </c>
      <c r="F237" s="126">
        <v>25239</v>
      </c>
      <c r="G237" s="126"/>
      <c r="H237" s="126" t="s">
        <v>476</v>
      </c>
      <c r="I237" s="126" t="s">
        <v>505</v>
      </c>
      <c r="J237" s="126">
        <v>3</v>
      </c>
      <c r="K237" s="127">
        <v>1.4</v>
      </c>
      <c r="L237" s="224" t="s">
        <v>17</v>
      </c>
      <c r="M237" s="128">
        <f t="shared" si="19"/>
        <v>4800</v>
      </c>
      <c r="N237" s="225" t="s">
        <v>15</v>
      </c>
      <c r="O237" s="129">
        <f t="shared" si="17"/>
        <v>1</v>
      </c>
      <c r="Q237" s="129" t="str">
        <f t="shared" si="18"/>
        <v>Verkoop Mobiliteitsbranche 23108 (Verkoopadviseur Mobiliteitsbranche)</v>
      </c>
    </row>
    <row r="238" spans="1:17" s="129" customFormat="1" ht="20.100000000000001" customHeight="1" x14ac:dyDescent="0.25">
      <c r="A238" s="129">
        <f t="shared" si="15"/>
        <v>25240</v>
      </c>
      <c r="B238" s="123" t="str">
        <f t="shared" si="16"/>
        <v xml:space="preserve"> 7906</v>
      </c>
      <c r="C238" s="124">
        <v>23108</v>
      </c>
      <c r="D238" s="125"/>
      <c r="E238" s="126" t="s">
        <v>504</v>
      </c>
      <c r="F238" s="126">
        <v>25240</v>
      </c>
      <c r="G238" s="126"/>
      <c r="H238" s="126" t="s">
        <v>476</v>
      </c>
      <c r="I238" s="126" t="s">
        <v>506</v>
      </c>
      <c r="J238" s="126">
        <v>4</v>
      </c>
      <c r="K238" s="127">
        <v>1.4</v>
      </c>
      <c r="L238" s="224" t="s">
        <v>19</v>
      </c>
      <c r="M238" s="128">
        <f t="shared" si="19"/>
        <v>6400</v>
      </c>
      <c r="N238" s="225" t="s">
        <v>15</v>
      </c>
      <c r="O238" s="129">
        <f t="shared" si="17"/>
        <v>1</v>
      </c>
      <c r="Q238" s="129" t="str">
        <f t="shared" si="18"/>
        <v>Verkoop Mobiliteitsbranche 23108 (Verkoopmanager Mobiliteitsbranche)</v>
      </c>
    </row>
    <row r="239" spans="1:17" s="129" customFormat="1" ht="20.100000000000001" customHeight="1" x14ac:dyDescent="0.25">
      <c r="A239" s="129">
        <f t="shared" si="15"/>
        <v>25241</v>
      </c>
      <c r="B239" s="123" t="str">
        <f t="shared" si="16"/>
        <v xml:space="preserve"> 7906</v>
      </c>
      <c r="C239" s="124">
        <v>23109</v>
      </c>
      <c r="D239" s="125">
        <v>1.4</v>
      </c>
      <c r="E239" s="126" t="s">
        <v>507</v>
      </c>
      <c r="F239" s="126">
        <v>25241</v>
      </c>
      <c r="G239" s="126"/>
      <c r="H239" s="126" t="s">
        <v>476</v>
      </c>
      <c r="I239" s="126" t="s">
        <v>508</v>
      </c>
      <c r="J239" s="126">
        <v>3</v>
      </c>
      <c r="K239" s="127">
        <v>1.4</v>
      </c>
      <c r="L239" s="224" t="s">
        <v>17</v>
      </c>
      <c r="M239" s="128">
        <f t="shared" si="19"/>
        <v>4800</v>
      </c>
      <c r="N239" s="225" t="s">
        <v>15</v>
      </c>
      <c r="O239" s="129">
        <f t="shared" si="17"/>
        <v>1</v>
      </c>
      <c r="Q239" s="129" t="str">
        <f t="shared" si="18"/>
        <v>Voertuigen en mobiele werktuigen 23109 (Allround monteur mobiele werktuigen)</v>
      </c>
    </row>
    <row r="240" spans="1:17" s="129" customFormat="1" ht="20.100000000000001" customHeight="1" x14ac:dyDescent="0.25">
      <c r="A240" s="129">
        <f t="shared" si="15"/>
        <v>25242</v>
      </c>
      <c r="B240" s="123" t="str">
        <f t="shared" si="16"/>
        <v xml:space="preserve"> 7906</v>
      </c>
      <c r="C240" s="124">
        <v>23109</v>
      </c>
      <c r="D240" s="125"/>
      <c r="E240" s="126" t="s">
        <v>507</v>
      </c>
      <c r="F240" s="126">
        <v>25242</v>
      </c>
      <c r="G240" s="126"/>
      <c r="H240" s="126" t="s">
        <v>476</v>
      </c>
      <c r="I240" s="126" t="s">
        <v>509</v>
      </c>
      <c r="J240" s="126">
        <v>2</v>
      </c>
      <c r="K240" s="127">
        <v>1.4</v>
      </c>
      <c r="L240" s="224" t="s">
        <v>14</v>
      </c>
      <c r="M240" s="128">
        <f t="shared" si="19"/>
        <v>3200</v>
      </c>
      <c r="N240" s="225" t="s">
        <v>15</v>
      </c>
      <c r="O240" s="129">
        <f t="shared" si="17"/>
        <v>1</v>
      </c>
      <c r="Q240" s="129" t="str">
        <f t="shared" si="18"/>
        <v>Voertuigen en mobiele werktuigen 23109 (Autotechnicus)</v>
      </c>
    </row>
    <row r="241" spans="1:17" s="129" customFormat="1" ht="20.100000000000001" customHeight="1" x14ac:dyDescent="0.25">
      <c r="A241" s="129">
        <f t="shared" si="15"/>
        <v>25243</v>
      </c>
      <c r="B241" s="123" t="str">
        <f t="shared" si="16"/>
        <v xml:space="preserve"> 7906</v>
      </c>
      <c r="C241" s="124">
        <v>23109</v>
      </c>
      <c r="D241" s="125"/>
      <c r="E241" s="126" t="s">
        <v>507</v>
      </c>
      <c r="F241" s="126">
        <v>25243</v>
      </c>
      <c r="G241" s="126"/>
      <c r="H241" s="126" t="s">
        <v>476</v>
      </c>
      <c r="I241" s="126" t="s">
        <v>510</v>
      </c>
      <c r="J241" s="126">
        <v>2</v>
      </c>
      <c r="K241" s="127">
        <v>1.4</v>
      </c>
      <c r="L241" s="224" t="s">
        <v>14</v>
      </c>
      <c r="M241" s="128">
        <f t="shared" si="19"/>
        <v>3200</v>
      </c>
      <c r="N241" s="225" t="s">
        <v>15</v>
      </c>
      <c r="O241" s="129">
        <f t="shared" si="17"/>
        <v>1</v>
      </c>
      <c r="Q241" s="129" t="str">
        <f t="shared" si="18"/>
        <v>Voertuigen en mobiele werktuigen 23109 (Bedrijfsautotechnicus)</v>
      </c>
    </row>
    <row r="242" spans="1:17" s="129" customFormat="1" ht="20.100000000000001" customHeight="1" x14ac:dyDescent="0.25">
      <c r="A242" s="129">
        <f t="shared" si="15"/>
        <v>25244</v>
      </c>
      <c r="B242" s="123" t="str">
        <f t="shared" si="16"/>
        <v xml:space="preserve"> 7906</v>
      </c>
      <c r="C242" s="124">
        <v>23109</v>
      </c>
      <c r="D242" s="125"/>
      <c r="E242" s="126" t="s">
        <v>507</v>
      </c>
      <c r="F242" s="126">
        <v>25244</v>
      </c>
      <c r="G242" s="126"/>
      <c r="H242" s="126" t="s">
        <v>476</v>
      </c>
      <c r="I242" s="126" t="s">
        <v>511</v>
      </c>
      <c r="J242" s="126">
        <v>3</v>
      </c>
      <c r="K242" s="127">
        <v>1.4</v>
      </c>
      <c r="L242" s="224" t="s">
        <v>17</v>
      </c>
      <c r="M242" s="128">
        <f t="shared" si="19"/>
        <v>4800</v>
      </c>
      <c r="N242" s="225" t="s">
        <v>15</v>
      </c>
      <c r="O242" s="129">
        <f t="shared" si="17"/>
        <v>1</v>
      </c>
      <c r="Q242" s="129" t="str">
        <f t="shared" si="18"/>
        <v>Voertuigen en mobiele werktuigen 23109 (Eerste Autotechnicus)</v>
      </c>
    </row>
    <row r="243" spans="1:17" s="129" customFormat="1" ht="20.100000000000001" customHeight="1" x14ac:dyDescent="0.25">
      <c r="A243" s="129">
        <f t="shared" si="15"/>
        <v>25245</v>
      </c>
      <c r="B243" s="123" t="str">
        <f t="shared" si="16"/>
        <v xml:space="preserve"> 7906</v>
      </c>
      <c r="C243" s="124">
        <v>23109</v>
      </c>
      <c r="D243" s="125"/>
      <c r="E243" s="126" t="s">
        <v>507</v>
      </c>
      <c r="F243" s="126">
        <v>25245</v>
      </c>
      <c r="G243" s="126"/>
      <c r="H243" s="126" t="s">
        <v>476</v>
      </c>
      <c r="I243" s="126" t="s">
        <v>512</v>
      </c>
      <c r="J243" s="126">
        <v>3</v>
      </c>
      <c r="K243" s="127">
        <v>1.4</v>
      </c>
      <c r="L243" s="224" t="s">
        <v>17</v>
      </c>
      <c r="M243" s="128">
        <f t="shared" si="19"/>
        <v>4800</v>
      </c>
      <c r="N243" s="225" t="s">
        <v>15</v>
      </c>
      <c r="O243" s="129">
        <f t="shared" si="17"/>
        <v>1</v>
      </c>
      <c r="Q243" s="129" t="str">
        <f t="shared" si="18"/>
        <v>Voertuigen en mobiele werktuigen 23109 (Eerste Bedrijfsautotechnicus)</v>
      </c>
    </row>
    <row r="244" spans="1:17" s="129" customFormat="1" ht="20.100000000000001" customHeight="1" x14ac:dyDescent="0.25">
      <c r="A244" s="129">
        <f t="shared" si="15"/>
        <v>25246</v>
      </c>
      <c r="B244" s="123" t="str">
        <f t="shared" si="16"/>
        <v xml:space="preserve"> 7906</v>
      </c>
      <c r="C244" s="124">
        <v>23109</v>
      </c>
      <c r="D244" s="125"/>
      <c r="E244" s="126" t="s">
        <v>507</v>
      </c>
      <c r="F244" s="126">
        <v>25246</v>
      </c>
      <c r="G244" s="126"/>
      <c r="H244" s="126" t="s">
        <v>476</v>
      </c>
      <c r="I244" s="126" t="s">
        <v>513</v>
      </c>
      <c r="J244" s="126">
        <v>2</v>
      </c>
      <c r="K244" s="127">
        <v>1.4</v>
      </c>
      <c r="L244" s="224" t="s">
        <v>14</v>
      </c>
      <c r="M244" s="128">
        <f t="shared" si="19"/>
        <v>3200</v>
      </c>
      <c r="N244" s="225" t="s">
        <v>15</v>
      </c>
      <c r="O244" s="129">
        <f t="shared" si="17"/>
        <v>1</v>
      </c>
      <c r="Q244" s="129" t="str">
        <f t="shared" si="18"/>
        <v>Voertuigen en mobiele werktuigen 23109 (Monteur mobiele werktuigen)</v>
      </c>
    </row>
    <row r="245" spans="1:17" s="129" customFormat="1" ht="20.100000000000001" customHeight="1" x14ac:dyDescent="0.25">
      <c r="A245" s="129">
        <f t="shared" si="15"/>
        <v>25247</v>
      </c>
      <c r="B245" s="123" t="str">
        <f t="shared" si="16"/>
        <v xml:space="preserve"> 7906</v>
      </c>
      <c r="C245" s="124">
        <v>23109</v>
      </c>
      <c r="D245" s="125"/>
      <c r="E245" s="126" t="s">
        <v>507</v>
      </c>
      <c r="F245" s="126">
        <v>25247</v>
      </c>
      <c r="G245" s="126"/>
      <c r="H245" s="126" t="s">
        <v>476</v>
      </c>
      <c r="I245" s="126" t="s">
        <v>514</v>
      </c>
      <c r="J245" s="126">
        <v>4</v>
      </c>
      <c r="K245" s="127">
        <v>1.4</v>
      </c>
      <c r="L245" s="224" t="s">
        <v>19</v>
      </c>
      <c r="M245" s="128">
        <f t="shared" si="19"/>
        <v>6400</v>
      </c>
      <c r="N245" s="225" t="s">
        <v>15</v>
      </c>
      <c r="O245" s="129">
        <f t="shared" si="17"/>
        <v>1</v>
      </c>
      <c r="Q245" s="129" t="str">
        <f t="shared" si="18"/>
        <v>Voertuigen en mobiele werktuigen 23109 (Technicus mobiele werktuigen)</v>
      </c>
    </row>
    <row r="246" spans="1:17" s="129" customFormat="1" ht="20.100000000000001" customHeight="1" x14ac:dyDescent="0.25">
      <c r="A246" s="129">
        <f t="shared" si="15"/>
        <v>25248</v>
      </c>
      <c r="B246" s="123" t="str">
        <f t="shared" si="16"/>
        <v xml:space="preserve"> 7906</v>
      </c>
      <c r="C246" s="124">
        <v>23109</v>
      </c>
      <c r="D246" s="125"/>
      <c r="E246" s="126" t="s">
        <v>507</v>
      </c>
      <c r="F246" s="126">
        <v>25248</v>
      </c>
      <c r="G246" s="126"/>
      <c r="H246" s="126" t="s">
        <v>476</v>
      </c>
      <c r="I246" s="126" t="s">
        <v>515</v>
      </c>
      <c r="J246" s="126">
        <v>4</v>
      </c>
      <c r="K246" s="127">
        <v>1.4</v>
      </c>
      <c r="L246" s="224" t="s">
        <v>19</v>
      </c>
      <c r="M246" s="128">
        <f t="shared" si="19"/>
        <v>6400</v>
      </c>
      <c r="N246" s="225" t="s">
        <v>15</v>
      </c>
      <c r="O246" s="129">
        <f t="shared" si="17"/>
        <v>1</v>
      </c>
      <c r="Q246" s="129" t="str">
        <f t="shared" si="18"/>
        <v>Voertuigen en mobiele werktuigen 23109 (Technisch Specialist Bedrijfsauto's)</v>
      </c>
    </row>
    <row r="247" spans="1:17" s="129" customFormat="1" ht="20.100000000000001" customHeight="1" x14ac:dyDescent="0.25">
      <c r="A247" s="129">
        <f t="shared" si="15"/>
        <v>25249</v>
      </c>
      <c r="B247" s="123" t="str">
        <f t="shared" si="16"/>
        <v xml:space="preserve"> 7906</v>
      </c>
      <c r="C247" s="124">
        <v>23109</v>
      </c>
      <c r="D247" s="125"/>
      <c r="E247" s="126" t="s">
        <v>507</v>
      </c>
      <c r="F247" s="126">
        <v>25249</v>
      </c>
      <c r="G247" s="126"/>
      <c r="H247" s="126" t="s">
        <v>476</v>
      </c>
      <c r="I247" s="126" t="s">
        <v>516</v>
      </c>
      <c r="J247" s="126">
        <v>4</v>
      </c>
      <c r="K247" s="127">
        <v>1.4</v>
      </c>
      <c r="L247" s="224" t="s">
        <v>19</v>
      </c>
      <c r="M247" s="128">
        <f t="shared" si="19"/>
        <v>6400</v>
      </c>
      <c r="N247" s="225" t="s">
        <v>15</v>
      </c>
      <c r="O247" s="129">
        <f t="shared" si="17"/>
        <v>1</v>
      </c>
      <c r="Q247" s="129" t="str">
        <f t="shared" si="18"/>
        <v>Voertuigen en mobiele werktuigen 23109 (Technisch Specialist Personenauto's)</v>
      </c>
    </row>
    <row r="248" spans="1:17" s="129" customFormat="1" ht="20.100000000000001" customHeight="1" x14ac:dyDescent="0.25">
      <c r="A248" s="129">
        <f t="shared" si="15"/>
        <v>25250</v>
      </c>
      <c r="B248" s="145" t="s">
        <v>517</v>
      </c>
      <c r="C248" s="146">
        <v>23110</v>
      </c>
      <c r="D248" s="101">
        <v>1</v>
      </c>
      <c r="E248" s="102" t="s">
        <v>77</v>
      </c>
      <c r="F248" s="102">
        <v>25250</v>
      </c>
      <c r="G248" s="102"/>
      <c r="H248" s="102" t="s">
        <v>518</v>
      </c>
      <c r="I248" s="102" t="s">
        <v>519</v>
      </c>
      <c r="J248" s="102">
        <v>1</v>
      </c>
      <c r="K248" s="103">
        <v>1</v>
      </c>
      <c r="L248" s="224" t="s">
        <v>78</v>
      </c>
      <c r="M248" s="128">
        <f t="shared" si="19"/>
        <v>1600</v>
      </c>
      <c r="N248" s="226" t="s">
        <v>15</v>
      </c>
      <c r="O248" s="100">
        <f t="shared" si="17"/>
        <v>1</v>
      </c>
      <c r="P248" s="100"/>
      <c r="Q248" s="129" t="str">
        <f t="shared" si="18"/>
        <v>Entree 23110 (Assistent bouwen, wonen en onderhoud)</v>
      </c>
    </row>
    <row r="249" spans="1:17" s="129" customFormat="1" ht="20.100000000000001" customHeight="1" x14ac:dyDescent="0.25">
      <c r="A249" s="129">
        <f t="shared" si="15"/>
        <v>25251</v>
      </c>
      <c r="B249" s="145" t="s">
        <v>517</v>
      </c>
      <c r="C249" s="146">
        <v>23110</v>
      </c>
      <c r="D249" s="101"/>
      <c r="E249" s="102" t="s">
        <v>77</v>
      </c>
      <c r="F249" s="102">
        <v>25251</v>
      </c>
      <c r="G249" s="102"/>
      <c r="H249" s="102" t="s">
        <v>518</v>
      </c>
      <c r="I249" s="102" t="s">
        <v>520</v>
      </c>
      <c r="J249" s="102">
        <v>1</v>
      </c>
      <c r="K249" s="103">
        <v>1</v>
      </c>
      <c r="L249" s="224" t="s">
        <v>78</v>
      </c>
      <c r="M249" s="128">
        <f t="shared" si="19"/>
        <v>1600</v>
      </c>
      <c r="N249" s="226" t="s">
        <v>15</v>
      </c>
      <c r="O249" s="100">
        <f t="shared" si="17"/>
        <v>1</v>
      </c>
      <c r="P249" s="100"/>
      <c r="Q249" s="129" t="str">
        <f t="shared" si="18"/>
        <v>Entree 23110 (Assistent dienstverlening en zorg)</v>
      </c>
    </row>
    <row r="250" spans="1:17" s="129" customFormat="1" ht="20.100000000000001" customHeight="1" x14ac:dyDescent="0.25">
      <c r="A250" s="129">
        <f t="shared" si="15"/>
        <v>25252</v>
      </c>
      <c r="B250" s="145" t="s">
        <v>517</v>
      </c>
      <c r="C250" s="146">
        <v>23110</v>
      </c>
      <c r="D250" s="101"/>
      <c r="E250" s="102" t="s">
        <v>77</v>
      </c>
      <c r="F250" s="102">
        <v>25252</v>
      </c>
      <c r="G250" s="102"/>
      <c r="H250" s="102" t="s">
        <v>518</v>
      </c>
      <c r="I250" s="102" t="s">
        <v>521</v>
      </c>
      <c r="J250" s="102">
        <v>1</v>
      </c>
      <c r="K250" s="103">
        <v>1</v>
      </c>
      <c r="L250" s="224" t="s">
        <v>78</v>
      </c>
      <c r="M250" s="128">
        <f t="shared" si="19"/>
        <v>1600</v>
      </c>
      <c r="N250" s="226" t="s">
        <v>15</v>
      </c>
      <c r="O250" s="100">
        <f t="shared" si="17"/>
        <v>1</v>
      </c>
      <c r="P250" s="100"/>
      <c r="Q250" s="129" t="str">
        <f t="shared" si="18"/>
        <v>Entree 23110 (Assistent horeca, voeding of voedingsindustrie)</v>
      </c>
    </row>
    <row r="251" spans="1:17" s="129" customFormat="1" ht="20.100000000000001" customHeight="1" x14ac:dyDescent="0.25">
      <c r="A251" s="129">
        <f t="shared" si="15"/>
        <v>25253</v>
      </c>
      <c r="B251" s="145" t="s">
        <v>517</v>
      </c>
      <c r="C251" s="146">
        <v>23110</v>
      </c>
      <c r="D251" s="101"/>
      <c r="E251" s="102" t="s">
        <v>77</v>
      </c>
      <c r="F251" s="102">
        <v>25253</v>
      </c>
      <c r="G251" s="102"/>
      <c r="H251" s="102" t="s">
        <v>518</v>
      </c>
      <c r="I251" s="102" t="s">
        <v>522</v>
      </c>
      <c r="J251" s="102">
        <v>1</v>
      </c>
      <c r="K251" s="103">
        <v>1</v>
      </c>
      <c r="L251" s="224" t="s">
        <v>78</v>
      </c>
      <c r="M251" s="128">
        <f t="shared" si="19"/>
        <v>1600</v>
      </c>
      <c r="N251" s="226" t="s">
        <v>15</v>
      </c>
      <c r="O251" s="100">
        <f t="shared" si="17"/>
        <v>1</v>
      </c>
      <c r="P251" s="100"/>
      <c r="Q251" s="129" t="str">
        <f t="shared" si="18"/>
        <v>Entree 23110 (Assistent installatie- en constructietechniek)</v>
      </c>
    </row>
    <row r="252" spans="1:17" s="129" customFormat="1" ht="20.100000000000001" customHeight="1" x14ac:dyDescent="0.25">
      <c r="A252" s="129">
        <f t="shared" si="15"/>
        <v>25254</v>
      </c>
      <c r="B252" s="145" t="s">
        <v>517</v>
      </c>
      <c r="C252" s="146">
        <v>23110</v>
      </c>
      <c r="D252" s="101"/>
      <c r="E252" s="102" t="s">
        <v>77</v>
      </c>
      <c r="F252" s="102">
        <v>25254</v>
      </c>
      <c r="G252" s="102"/>
      <c r="H252" s="102" t="s">
        <v>518</v>
      </c>
      <c r="I252" s="102" t="s">
        <v>523</v>
      </c>
      <c r="J252" s="102">
        <v>1</v>
      </c>
      <c r="K252" s="103">
        <v>1</v>
      </c>
      <c r="L252" s="224" t="s">
        <v>78</v>
      </c>
      <c r="M252" s="128">
        <f t="shared" si="19"/>
        <v>1600</v>
      </c>
      <c r="N252" s="226" t="s">
        <v>15</v>
      </c>
      <c r="O252" s="100">
        <f t="shared" si="17"/>
        <v>1</v>
      </c>
      <c r="P252" s="100"/>
      <c r="Q252" s="129" t="str">
        <f t="shared" si="18"/>
        <v>Entree 23110 (Assistent logistiek)</v>
      </c>
    </row>
    <row r="253" spans="1:17" s="129" customFormat="1" ht="20.100000000000001" customHeight="1" x14ac:dyDescent="0.25">
      <c r="A253" s="129">
        <f t="shared" si="15"/>
        <v>25255</v>
      </c>
      <c r="B253" s="145" t="s">
        <v>517</v>
      </c>
      <c r="C253" s="146">
        <v>23110</v>
      </c>
      <c r="D253" s="101"/>
      <c r="E253" s="102" t="s">
        <v>77</v>
      </c>
      <c r="F253" s="102">
        <v>25255</v>
      </c>
      <c r="G253" s="102"/>
      <c r="H253" s="102" t="s">
        <v>518</v>
      </c>
      <c r="I253" s="102" t="s">
        <v>524</v>
      </c>
      <c r="J253" s="102">
        <v>1</v>
      </c>
      <c r="K253" s="103">
        <v>1</v>
      </c>
      <c r="L253" s="224" t="s">
        <v>78</v>
      </c>
      <c r="M253" s="128">
        <f t="shared" si="19"/>
        <v>1600</v>
      </c>
      <c r="N253" s="226" t="s">
        <v>15</v>
      </c>
      <c r="O253" s="100">
        <f t="shared" si="17"/>
        <v>1</v>
      </c>
      <c r="P253" s="100"/>
      <c r="Q253" s="129" t="str">
        <f t="shared" si="18"/>
        <v>Entree 23110 (Assistent mobiliteitsbranche)</v>
      </c>
    </row>
    <row r="254" spans="1:17" s="129" customFormat="1" ht="20.100000000000001" customHeight="1" x14ac:dyDescent="0.25">
      <c r="A254" s="129">
        <f t="shared" si="15"/>
        <v>25256</v>
      </c>
      <c r="B254" s="145" t="s">
        <v>517</v>
      </c>
      <c r="C254" s="146">
        <v>23110</v>
      </c>
      <c r="D254" s="101"/>
      <c r="E254" s="102" t="s">
        <v>77</v>
      </c>
      <c r="F254" s="102">
        <v>25256</v>
      </c>
      <c r="G254" s="102"/>
      <c r="H254" s="102" t="s">
        <v>518</v>
      </c>
      <c r="I254" s="102" t="s">
        <v>525</v>
      </c>
      <c r="J254" s="102">
        <v>1</v>
      </c>
      <c r="K254" s="103">
        <v>1</v>
      </c>
      <c r="L254" s="224" t="s">
        <v>78</v>
      </c>
      <c r="M254" s="128">
        <f t="shared" si="19"/>
        <v>1600</v>
      </c>
      <c r="N254" s="226" t="s">
        <v>15</v>
      </c>
      <c r="O254" s="100">
        <f t="shared" si="17"/>
        <v>1</v>
      </c>
      <c r="P254" s="100"/>
      <c r="Q254" s="129" t="str">
        <f t="shared" si="18"/>
        <v>Entree 23110 (Assistent procestechniek)</v>
      </c>
    </row>
    <row r="255" spans="1:17" s="129" customFormat="1" ht="20.100000000000001" customHeight="1" x14ac:dyDescent="0.25">
      <c r="A255" s="129">
        <f t="shared" si="15"/>
        <v>25257</v>
      </c>
      <c r="B255" s="145" t="s">
        <v>517</v>
      </c>
      <c r="C255" s="146">
        <v>23110</v>
      </c>
      <c r="D255" s="101"/>
      <c r="E255" s="102" t="s">
        <v>77</v>
      </c>
      <c r="F255" s="102">
        <v>25257</v>
      </c>
      <c r="G255" s="102"/>
      <c r="H255" s="102" t="s">
        <v>518</v>
      </c>
      <c r="I255" s="102" t="s">
        <v>526</v>
      </c>
      <c r="J255" s="102">
        <v>1</v>
      </c>
      <c r="K255" s="103">
        <v>1</v>
      </c>
      <c r="L255" s="224" t="s">
        <v>78</v>
      </c>
      <c r="M255" s="128">
        <f t="shared" si="19"/>
        <v>1600</v>
      </c>
      <c r="N255" s="226" t="s">
        <v>15</v>
      </c>
      <c r="O255" s="100">
        <f t="shared" si="17"/>
        <v>1</v>
      </c>
      <c r="P255" s="100"/>
      <c r="Q255" s="129" t="str">
        <f t="shared" si="18"/>
        <v>Entree 23110 (Assistent verkoop/retail)</v>
      </c>
    </row>
    <row r="256" spans="1:17" s="129" customFormat="1" ht="20.100000000000001" customHeight="1" x14ac:dyDescent="0.25">
      <c r="A256" s="129">
        <f t="shared" si="15"/>
        <v>25258</v>
      </c>
      <c r="B256" s="145" t="s">
        <v>517</v>
      </c>
      <c r="C256" s="146">
        <v>23192</v>
      </c>
      <c r="D256" s="101">
        <v>1</v>
      </c>
      <c r="E256" s="102" t="s">
        <v>77</v>
      </c>
      <c r="F256" s="102">
        <v>25258</v>
      </c>
      <c r="G256" s="102"/>
      <c r="H256" s="102" t="s">
        <v>527</v>
      </c>
      <c r="I256" s="102" t="s">
        <v>528</v>
      </c>
      <c r="J256" s="102">
        <v>1</v>
      </c>
      <c r="K256" s="103">
        <v>1</v>
      </c>
      <c r="L256" s="224" t="s">
        <v>78</v>
      </c>
      <c r="M256" s="128">
        <f t="shared" si="19"/>
        <v>1600</v>
      </c>
      <c r="N256" s="226" t="s">
        <v>15</v>
      </c>
      <c r="O256" s="100">
        <f t="shared" si="17"/>
        <v>1</v>
      </c>
      <c r="P256" s="100"/>
      <c r="Q256" s="129" t="str">
        <f t="shared" si="18"/>
        <v>Entree 23192 (Assistent plant of (groene) leefomgeving)</v>
      </c>
    </row>
    <row r="257" spans="1:17" s="129" customFormat="1" ht="20.100000000000001" customHeight="1" x14ac:dyDescent="0.25">
      <c r="A257" s="129">
        <f t="shared" si="15"/>
        <v>25259</v>
      </c>
      <c r="B257" s="145" t="s">
        <v>517</v>
      </c>
      <c r="C257" s="146">
        <v>23192</v>
      </c>
      <c r="D257" s="101"/>
      <c r="E257" s="102" t="s">
        <v>77</v>
      </c>
      <c r="F257" s="102">
        <v>25259</v>
      </c>
      <c r="G257" s="102"/>
      <c r="H257" s="102" t="s">
        <v>527</v>
      </c>
      <c r="I257" s="102" t="s">
        <v>523</v>
      </c>
      <c r="J257" s="102">
        <v>1</v>
      </c>
      <c r="K257" s="103">
        <v>1</v>
      </c>
      <c r="L257" s="224" t="s">
        <v>78</v>
      </c>
      <c r="M257" s="128">
        <f t="shared" si="19"/>
        <v>1600</v>
      </c>
      <c r="N257" s="226" t="s">
        <v>15</v>
      </c>
      <c r="O257" s="100">
        <f t="shared" si="17"/>
        <v>1</v>
      </c>
      <c r="P257" s="100"/>
      <c r="Q257" s="129" t="str">
        <f t="shared" si="18"/>
        <v>Entree 23192 (Assistent logistiek)</v>
      </c>
    </row>
    <row r="258" spans="1:17" s="129" customFormat="1" ht="20.100000000000001" customHeight="1" x14ac:dyDescent="0.25">
      <c r="A258" s="129">
        <f t="shared" si="15"/>
        <v>25260</v>
      </c>
      <c r="B258" s="145" t="s">
        <v>517</v>
      </c>
      <c r="C258" s="146">
        <v>23192</v>
      </c>
      <c r="D258" s="101"/>
      <c r="E258" s="102" t="s">
        <v>77</v>
      </c>
      <c r="F258" s="102">
        <v>25260</v>
      </c>
      <c r="G258" s="102"/>
      <c r="H258" s="102" t="s">
        <v>527</v>
      </c>
      <c r="I258" s="102" t="s">
        <v>521</v>
      </c>
      <c r="J258" s="102">
        <v>1</v>
      </c>
      <c r="K258" s="103">
        <v>1</v>
      </c>
      <c r="L258" s="224" t="s">
        <v>78</v>
      </c>
      <c r="M258" s="128">
        <f t="shared" si="19"/>
        <v>1600</v>
      </c>
      <c r="N258" s="226" t="s">
        <v>15</v>
      </c>
      <c r="O258" s="100">
        <f t="shared" si="17"/>
        <v>1</v>
      </c>
      <c r="P258" s="100"/>
      <c r="Q258" s="129" t="str">
        <f t="shared" si="18"/>
        <v>Entree 23192 (Assistent horeca, voeding of voedingsindustrie)</v>
      </c>
    </row>
    <row r="259" spans="1:17" s="129" customFormat="1" ht="20.100000000000001" customHeight="1" x14ac:dyDescent="0.25">
      <c r="A259" s="129">
        <f t="shared" ref="A259:A322" si="20">F259</f>
        <v>25261</v>
      </c>
      <c r="B259" s="145" t="s">
        <v>517</v>
      </c>
      <c r="C259" s="146">
        <v>23192</v>
      </c>
      <c r="D259" s="101"/>
      <c r="E259" s="102" t="s">
        <v>77</v>
      </c>
      <c r="F259" s="102">
        <v>25261</v>
      </c>
      <c r="G259" s="102"/>
      <c r="H259" s="102" t="s">
        <v>527</v>
      </c>
      <c r="I259" s="102" t="s">
        <v>526</v>
      </c>
      <c r="J259" s="102">
        <v>1</v>
      </c>
      <c r="K259" s="103">
        <v>1</v>
      </c>
      <c r="L259" s="224" t="s">
        <v>78</v>
      </c>
      <c r="M259" s="128">
        <f t="shared" si="19"/>
        <v>1600</v>
      </c>
      <c r="N259" s="226" t="s">
        <v>15</v>
      </c>
      <c r="O259" s="100">
        <f t="shared" ref="O259:O322" si="21">COUNTIF($F$3:$F$505,F259)</f>
        <v>1</v>
      </c>
      <c r="P259" s="100"/>
      <c r="Q259" s="129" t="str">
        <f t="shared" ref="Q259:Q322" si="22">CONCATENATE(E259," ", C259," ","(",I259,")")</f>
        <v>Entree 23192 (Assistent verkoop/retail)</v>
      </c>
    </row>
    <row r="260" spans="1:17" s="129" customFormat="1" ht="20.100000000000001" customHeight="1" x14ac:dyDescent="0.25">
      <c r="A260" s="129">
        <f t="shared" si="20"/>
        <v>25262</v>
      </c>
      <c r="B260" s="123" t="str">
        <f t="shared" ref="B260:B323" si="23">MID(H260,LEN(H260)-5,5)</f>
        <v xml:space="preserve"> 7902</v>
      </c>
      <c r="C260" s="124">
        <v>23111</v>
      </c>
      <c r="D260" s="125">
        <v>1.3</v>
      </c>
      <c r="E260" s="126" t="s">
        <v>529</v>
      </c>
      <c r="F260" s="126">
        <v>25262</v>
      </c>
      <c r="G260" s="126"/>
      <c r="H260" s="126" t="s">
        <v>530</v>
      </c>
      <c r="I260" s="126" t="s">
        <v>531</v>
      </c>
      <c r="J260" s="126">
        <v>4</v>
      </c>
      <c r="K260" s="127">
        <v>1.3</v>
      </c>
      <c r="L260" s="224" t="s">
        <v>19</v>
      </c>
      <c r="M260" s="128">
        <f t="shared" ref="M260:M323" si="24">J260*1600</f>
        <v>6400</v>
      </c>
      <c r="N260" s="225" t="s">
        <v>15</v>
      </c>
      <c r="O260" s="129">
        <f t="shared" si="21"/>
        <v>1</v>
      </c>
      <c r="Q260" s="129" t="str">
        <f t="shared" si="22"/>
        <v>Elektrotechnische systemen en installaties 23111 (Technicus elektrotechnische industriële installaties en systemen)</v>
      </c>
    </row>
    <row r="261" spans="1:17" s="129" customFormat="1" ht="20.100000000000001" customHeight="1" x14ac:dyDescent="0.25">
      <c r="A261" s="129">
        <f t="shared" si="20"/>
        <v>25263</v>
      </c>
      <c r="B261" s="123" t="str">
        <f t="shared" si="23"/>
        <v xml:space="preserve"> 7902</v>
      </c>
      <c r="C261" s="124">
        <v>23111</v>
      </c>
      <c r="D261" s="125"/>
      <c r="E261" s="126" t="s">
        <v>529</v>
      </c>
      <c r="F261" s="126">
        <v>25263</v>
      </c>
      <c r="G261" s="126"/>
      <c r="H261" s="126" t="s">
        <v>530</v>
      </c>
      <c r="I261" s="126" t="s">
        <v>532</v>
      </c>
      <c r="J261" s="126">
        <v>4</v>
      </c>
      <c r="K261" s="127">
        <v>1.3</v>
      </c>
      <c r="L261" s="224" t="s">
        <v>19</v>
      </c>
      <c r="M261" s="128">
        <f t="shared" si="24"/>
        <v>6400</v>
      </c>
      <c r="N261" s="225" t="s">
        <v>15</v>
      </c>
      <c r="O261" s="129">
        <f t="shared" si="21"/>
        <v>1</v>
      </c>
      <c r="Q261" s="129" t="str">
        <f t="shared" si="22"/>
        <v>Elektrotechnische systemen en installaties 23111 (Technicus elektrotechnische installaties woning en utiliteit)</v>
      </c>
    </row>
    <row r="262" spans="1:17" s="129" customFormat="1" ht="20.100000000000001" customHeight="1" x14ac:dyDescent="0.25">
      <c r="A262" s="129">
        <f t="shared" si="20"/>
        <v>25264</v>
      </c>
      <c r="B262" s="123" t="str">
        <f t="shared" si="23"/>
        <v xml:space="preserve"> 7902</v>
      </c>
      <c r="C262" s="124">
        <v>23112</v>
      </c>
      <c r="D262" s="125">
        <v>1.3</v>
      </c>
      <c r="E262" s="126" t="s">
        <v>533</v>
      </c>
      <c r="F262" s="126">
        <v>25264</v>
      </c>
      <c r="G262" s="126"/>
      <c r="H262" s="126" t="s">
        <v>530</v>
      </c>
      <c r="I262" s="126" t="s">
        <v>534</v>
      </c>
      <c r="J262" s="126">
        <v>4</v>
      </c>
      <c r="K262" s="127">
        <v>1.3</v>
      </c>
      <c r="L262" s="224" t="s">
        <v>389</v>
      </c>
      <c r="M262" s="128">
        <f t="shared" si="24"/>
        <v>6400</v>
      </c>
      <c r="N262" s="225" t="s">
        <v>15</v>
      </c>
      <c r="O262" s="129">
        <f t="shared" si="21"/>
        <v>1</v>
      </c>
      <c r="Q262" s="129" t="str">
        <f t="shared" si="22"/>
        <v>Engineering koude- en klimaatsystemen 23112 (Systeemontwerper koude- en klimaatsystemen)</v>
      </c>
    </row>
    <row r="263" spans="1:17" s="129" customFormat="1" ht="20.100000000000001" customHeight="1" x14ac:dyDescent="0.25">
      <c r="A263" s="129">
        <f t="shared" si="20"/>
        <v>25265</v>
      </c>
      <c r="B263" s="123" t="str">
        <f t="shared" si="23"/>
        <v xml:space="preserve"> 7902</v>
      </c>
      <c r="C263" s="124">
        <v>23113</v>
      </c>
      <c r="D263" s="125">
        <v>1.3</v>
      </c>
      <c r="E263" s="126" t="s">
        <v>535</v>
      </c>
      <c r="F263" s="126">
        <v>25265</v>
      </c>
      <c r="G263" s="126"/>
      <c r="H263" s="126" t="s">
        <v>530</v>
      </c>
      <c r="I263" s="126" t="s">
        <v>536</v>
      </c>
      <c r="J263" s="126">
        <v>4</v>
      </c>
      <c r="K263" s="127">
        <v>1.3</v>
      </c>
      <c r="L263" s="224" t="s">
        <v>19</v>
      </c>
      <c r="M263" s="128">
        <f t="shared" si="24"/>
        <v>6400</v>
      </c>
      <c r="N263" s="225" t="s">
        <v>15</v>
      </c>
      <c r="O263" s="129">
        <f t="shared" si="21"/>
        <v>1</v>
      </c>
      <c r="Q263" s="129" t="str">
        <f t="shared" si="22"/>
        <v>Human Technology 23113 (Technicus human technology)</v>
      </c>
    </row>
    <row r="264" spans="1:17" s="129" customFormat="1" ht="20.100000000000001" customHeight="1" x14ac:dyDescent="0.25">
      <c r="A264" s="129">
        <f t="shared" si="20"/>
        <v>25266</v>
      </c>
      <c r="B264" s="123" t="str">
        <f t="shared" si="23"/>
        <v xml:space="preserve"> 7902</v>
      </c>
      <c r="C264" s="124">
        <v>23114</v>
      </c>
      <c r="D264" s="125">
        <v>1.3</v>
      </c>
      <c r="E264" s="126" t="s">
        <v>537</v>
      </c>
      <c r="F264" s="126">
        <v>25266</v>
      </c>
      <c r="G264" s="126"/>
      <c r="H264" s="126" t="s">
        <v>530</v>
      </c>
      <c r="I264" s="126" t="s">
        <v>538</v>
      </c>
      <c r="J264" s="126">
        <v>3</v>
      </c>
      <c r="K264" s="127">
        <v>1.3</v>
      </c>
      <c r="L264" s="224" t="s">
        <v>17</v>
      </c>
      <c r="M264" s="128">
        <f t="shared" si="24"/>
        <v>4800</v>
      </c>
      <c r="N264" s="225" t="s">
        <v>15</v>
      </c>
      <c r="O264" s="129">
        <f t="shared" si="21"/>
        <v>1</v>
      </c>
      <c r="Q264" s="129" t="str">
        <f t="shared" si="22"/>
        <v>Infratechniek 23114 (Eerste monteur datadistributie)</v>
      </c>
    </row>
    <row r="265" spans="1:17" s="129" customFormat="1" ht="20.100000000000001" customHeight="1" x14ac:dyDescent="0.25">
      <c r="A265" s="129">
        <f t="shared" si="20"/>
        <v>25267</v>
      </c>
      <c r="B265" s="123" t="str">
        <f t="shared" si="23"/>
        <v xml:space="preserve"> 7902</v>
      </c>
      <c r="C265" s="124">
        <v>23114</v>
      </c>
      <c r="D265" s="125"/>
      <c r="E265" s="126" t="s">
        <v>537</v>
      </c>
      <c r="F265" s="126">
        <v>25267</v>
      </c>
      <c r="G265" s="126"/>
      <c r="H265" s="126" t="s">
        <v>530</v>
      </c>
      <c r="I265" s="139" t="s">
        <v>539</v>
      </c>
      <c r="J265" s="126">
        <v>3</v>
      </c>
      <c r="K265" s="127">
        <v>1.3</v>
      </c>
      <c r="L265" s="224" t="s">
        <v>17</v>
      </c>
      <c r="M265" s="128">
        <f t="shared" si="24"/>
        <v>4800</v>
      </c>
      <c r="N265" s="225" t="s">
        <v>15</v>
      </c>
      <c r="O265" s="129">
        <f t="shared" si="21"/>
        <v>1</v>
      </c>
      <c r="Q265" s="129" t="str">
        <f t="shared" si="22"/>
        <v>Infratechniek 23114 (Eerste monteur gas-, water- en warmtedistributie)</v>
      </c>
    </row>
    <row r="266" spans="1:17" s="129" customFormat="1" ht="20.100000000000001" customHeight="1" x14ac:dyDescent="0.25">
      <c r="A266" s="129">
        <f t="shared" si="20"/>
        <v>25268</v>
      </c>
      <c r="B266" s="123" t="str">
        <f t="shared" si="23"/>
        <v xml:space="preserve"> 7902</v>
      </c>
      <c r="C266" s="124">
        <v>23114</v>
      </c>
      <c r="D266" s="125"/>
      <c r="E266" s="126" t="s">
        <v>537</v>
      </c>
      <c r="F266" s="126">
        <v>25268</v>
      </c>
      <c r="G266" s="126"/>
      <c r="H266" s="126" t="s">
        <v>530</v>
      </c>
      <c r="I266" s="126" t="s">
        <v>540</v>
      </c>
      <c r="J266" s="126">
        <v>3</v>
      </c>
      <c r="K266" s="127">
        <v>1.3</v>
      </c>
      <c r="L266" s="224" t="s">
        <v>17</v>
      </c>
      <c r="M266" s="128">
        <f t="shared" si="24"/>
        <v>4800</v>
      </c>
      <c r="N266" s="225" t="s">
        <v>15</v>
      </c>
      <c r="O266" s="129">
        <f t="shared" si="21"/>
        <v>1</v>
      </c>
      <c r="Q266" s="129" t="str">
        <f t="shared" si="22"/>
        <v>Infratechniek 23114 (Eerste monteur gasstations)</v>
      </c>
    </row>
    <row r="267" spans="1:17" s="129" customFormat="1" ht="20.100000000000001" customHeight="1" x14ac:dyDescent="0.25">
      <c r="A267" s="129">
        <f t="shared" si="20"/>
        <v>25269</v>
      </c>
      <c r="B267" s="123" t="str">
        <f t="shared" si="23"/>
        <v xml:space="preserve"> 7902</v>
      </c>
      <c r="C267" s="124">
        <v>23114</v>
      </c>
      <c r="D267" s="125"/>
      <c r="E267" s="126" t="s">
        <v>537</v>
      </c>
      <c r="F267" s="126">
        <v>25269</v>
      </c>
      <c r="G267" s="126"/>
      <c r="H267" s="126" t="s">
        <v>530</v>
      </c>
      <c r="I267" s="126" t="s">
        <v>541</v>
      </c>
      <c r="J267" s="126">
        <v>3</v>
      </c>
      <c r="K267" s="127">
        <v>1.3</v>
      </c>
      <c r="L267" s="224" t="s">
        <v>17</v>
      </c>
      <c r="M267" s="128">
        <f t="shared" si="24"/>
        <v>4800</v>
      </c>
      <c r="N267" s="225" t="s">
        <v>15</v>
      </c>
      <c r="O267" s="129">
        <f t="shared" si="21"/>
        <v>1</v>
      </c>
      <c r="Q267" s="129" t="str">
        <f t="shared" si="22"/>
        <v>Infratechniek 23114 (Eerste monteur laagspanningsdistributie)</v>
      </c>
    </row>
    <row r="268" spans="1:17" s="129" customFormat="1" ht="20.100000000000001" customHeight="1" x14ac:dyDescent="0.25">
      <c r="A268" s="129">
        <f t="shared" si="20"/>
        <v>25270</v>
      </c>
      <c r="B268" s="123" t="str">
        <f t="shared" si="23"/>
        <v xml:space="preserve"> 7902</v>
      </c>
      <c r="C268" s="124">
        <v>23114</v>
      </c>
      <c r="D268" s="125"/>
      <c r="E268" s="126" t="s">
        <v>537</v>
      </c>
      <c r="F268" s="126">
        <v>25270</v>
      </c>
      <c r="G268" s="126"/>
      <c r="H268" s="126" t="s">
        <v>530</v>
      </c>
      <c r="I268" s="126" t="s">
        <v>542</v>
      </c>
      <c r="J268" s="126">
        <v>3</v>
      </c>
      <c r="K268" s="127">
        <v>1.3</v>
      </c>
      <c r="L268" s="224" t="s">
        <v>17</v>
      </c>
      <c r="M268" s="128">
        <f t="shared" si="24"/>
        <v>4800</v>
      </c>
      <c r="N268" s="225" t="s">
        <v>15</v>
      </c>
      <c r="O268" s="129">
        <f t="shared" si="21"/>
        <v>1</v>
      </c>
      <c r="Q268" s="129" t="str">
        <f t="shared" si="22"/>
        <v>Infratechniek 23114 (Eerste monteur middenspanningsdistributie)</v>
      </c>
    </row>
    <row r="269" spans="1:17" s="129" customFormat="1" ht="20.100000000000001" customHeight="1" x14ac:dyDescent="0.25">
      <c r="A269" s="129">
        <f t="shared" si="20"/>
        <v>25271</v>
      </c>
      <c r="B269" s="123" t="str">
        <f t="shared" si="23"/>
        <v xml:space="preserve"> 7902</v>
      </c>
      <c r="C269" s="124">
        <v>23114</v>
      </c>
      <c r="D269" s="125"/>
      <c r="E269" s="126" t="s">
        <v>537</v>
      </c>
      <c r="F269" s="126">
        <v>25271</v>
      </c>
      <c r="G269" s="126"/>
      <c r="H269" s="126" t="s">
        <v>530</v>
      </c>
      <c r="I269" s="126" t="s">
        <v>543</v>
      </c>
      <c r="J269" s="126">
        <v>2</v>
      </c>
      <c r="K269" s="127">
        <v>1.3</v>
      </c>
      <c r="L269" s="224" t="s">
        <v>14</v>
      </c>
      <c r="M269" s="128">
        <f t="shared" si="24"/>
        <v>3200</v>
      </c>
      <c r="N269" s="225" t="s">
        <v>15</v>
      </c>
      <c r="O269" s="129">
        <f t="shared" si="21"/>
        <v>1</v>
      </c>
      <c r="Q269" s="129" t="str">
        <f t="shared" si="22"/>
        <v>Infratechniek 23114 (Monteur datadistributie)</v>
      </c>
    </row>
    <row r="270" spans="1:17" s="129" customFormat="1" ht="20.100000000000001" customHeight="1" x14ac:dyDescent="0.25">
      <c r="A270" s="129">
        <f t="shared" si="20"/>
        <v>25272</v>
      </c>
      <c r="B270" s="123" t="str">
        <f t="shared" si="23"/>
        <v xml:space="preserve"> 7902</v>
      </c>
      <c r="C270" s="124">
        <v>23114</v>
      </c>
      <c r="D270" s="125"/>
      <c r="E270" s="126" t="s">
        <v>537</v>
      </c>
      <c r="F270" s="126">
        <v>25272</v>
      </c>
      <c r="G270" s="126"/>
      <c r="H270" s="126" t="s">
        <v>530</v>
      </c>
      <c r="I270" s="126" t="s">
        <v>544</v>
      </c>
      <c r="J270" s="126">
        <v>2</v>
      </c>
      <c r="K270" s="127">
        <v>1.3</v>
      </c>
      <c r="L270" s="224" t="s">
        <v>14</v>
      </c>
      <c r="M270" s="128">
        <f t="shared" si="24"/>
        <v>3200</v>
      </c>
      <c r="N270" s="225" t="s">
        <v>15</v>
      </c>
      <c r="O270" s="129">
        <f t="shared" si="21"/>
        <v>1</v>
      </c>
      <c r="Q270" s="129" t="str">
        <f t="shared" si="22"/>
        <v>Infratechniek 23114 (Monteur gas-, water- en warmtedistributie)</v>
      </c>
    </row>
    <row r="271" spans="1:17" s="129" customFormat="1" ht="20.100000000000001" customHeight="1" x14ac:dyDescent="0.25">
      <c r="A271" s="129">
        <f t="shared" si="20"/>
        <v>25273</v>
      </c>
      <c r="B271" s="123" t="str">
        <f t="shared" si="23"/>
        <v xml:space="preserve"> 7902</v>
      </c>
      <c r="C271" s="124">
        <v>23114</v>
      </c>
      <c r="D271" s="125"/>
      <c r="E271" s="126" t="s">
        <v>537</v>
      </c>
      <c r="F271" s="126">
        <v>25273</v>
      </c>
      <c r="G271" s="126"/>
      <c r="H271" s="126" t="s">
        <v>530</v>
      </c>
      <c r="I271" s="126" t="s">
        <v>545</v>
      </c>
      <c r="J271" s="126">
        <v>2</v>
      </c>
      <c r="K271" s="127">
        <v>1.3</v>
      </c>
      <c r="L271" s="224" t="s">
        <v>14</v>
      </c>
      <c r="M271" s="128">
        <f t="shared" si="24"/>
        <v>3200</v>
      </c>
      <c r="N271" s="225" t="s">
        <v>15</v>
      </c>
      <c r="O271" s="129">
        <f t="shared" si="21"/>
        <v>1</v>
      </c>
      <c r="Q271" s="129" t="str">
        <f t="shared" si="22"/>
        <v>Infratechniek 23114 (Monteur laagspanningsdistributie)</v>
      </c>
    </row>
    <row r="272" spans="1:17" s="129" customFormat="1" ht="20.100000000000001" customHeight="1" x14ac:dyDescent="0.25">
      <c r="A272" s="129">
        <f t="shared" si="20"/>
        <v>25274</v>
      </c>
      <c r="B272" s="123" t="str">
        <f t="shared" si="23"/>
        <v xml:space="preserve"> 7902</v>
      </c>
      <c r="C272" s="124">
        <v>23114</v>
      </c>
      <c r="D272" s="125"/>
      <c r="E272" s="126" t="s">
        <v>537</v>
      </c>
      <c r="F272" s="126">
        <v>25274</v>
      </c>
      <c r="G272" s="126"/>
      <c r="H272" s="126" t="s">
        <v>530</v>
      </c>
      <c r="I272" s="126" t="s">
        <v>546</v>
      </c>
      <c r="J272" s="126">
        <v>2</v>
      </c>
      <c r="K272" s="127">
        <v>1.3</v>
      </c>
      <c r="L272" s="224" t="s">
        <v>14</v>
      </c>
      <c r="M272" s="128">
        <f t="shared" si="24"/>
        <v>3200</v>
      </c>
      <c r="N272" s="225" t="s">
        <v>15</v>
      </c>
      <c r="O272" s="129">
        <f t="shared" si="21"/>
        <v>1</v>
      </c>
      <c r="Q272" s="129" t="str">
        <f t="shared" si="22"/>
        <v>Infratechniek 23114 (Monteur middenspanningsdistributie)</v>
      </c>
    </row>
    <row r="273" spans="1:17" s="129" customFormat="1" ht="20.100000000000001" customHeight="1" x14ac:dyDescent="0.25">
      <c r="A273" s="129">
        <f t="shared" si="20"/>
        <v>25275</v>
      </c>
      <c r="B273" s="123" t="str">
        <f t="shared" si="23"/>
        <v xml:space="preserve"> 7902</v>
      </c>
      <c r="C273" s="124">
        <v>23115</v>
      </c>
      <c r="D273" s="125">
        <v>1.3</v>
      </c>
      <c r="E273" s="126" t="s">
        <v>547</v>
      </c>
      <c r="F273" s="126">
        <v>25275</v>
      </c>
      <c r="G273" s="126"/>
      <c r="H273" s="126" t="s">
        <v>530</v>
      </c>
      <c r="I273" s="126" t="s">
        <v>548</v>
      </c>
      <c r="J273" s="126">
        <v>4</v>
      </c>
      <c r="K273" s="127">
        <v>1.3</v>
      </c>
      <c r="L273" s="224" t="s">
        <v>19</v>
      </c>
      <c r="M273" s="128">
        <f t="shared" si="24"/>
        <v>6400</v>
      </c>
      <c r="N273" s="225" t="s">
        <v>15</v>
      </c>
      <c r="O273" s="129">
        <f t="shared" si="21"/>
        <v>1</v>
      </c>
      <c r="Q273" s="129" t="str">
        <f t="shared" si="22"/>
        <v>Infratechniek (kader) 23115 (Technicus data)</v>
      </c>
    </row>
    <row r="274" spans="1:17" s="129" customFormat="1" ht="20.100000000000001" customHeight="1" x14ac:dyDescent="0.25">
      <c r="A274" s="129">
        <f t="shared" si="20"/>
        <v>25276</v>
      </c>
      <c r="B274" s="123" t="str">
        <f t="shared" si="23"/>
        <v xml:space="preserve"> 7902</v>
      </c>
      <c r="C274" s="124">
        <v>23115</v>
      </c>
      <c r="D274" s="125"/>
      <c r="E274" s="126" t="s">
        <v>547</v>
      </c>
      <c r="F274" s="126">
        <v>25276</v>
      </c>
      <c r="G274" s="126"/>
      <c r="H274" s="126" t="s">
        <v>530</v>
      </c>
      <c r="I274" s="126" t="s">
        <v>549</v>
      </c>
      <c r="J274" s="126">
        <v>4</v>
      </c>
      <c r="K274" s="127">
        <v>1.3</v>
      </c>
      <c r="L274" s="224" t="s">
        <v>19</v>
      </c>
      <c r="M274" s="128">
        <f t="shared" si="24"/>
        <v>6400</v>
      </c>
      <c r="N274" s="225" t="s">
        <v>15</v>
      </c>
      <c r="O274" s="129">
        <f t="shared" si="21"/>
        <v>1</v>
      </c>
      <c r="Q274" s="129" t="str">
        <f t="shared" si="22"/>
        <v>Infratechniek (kader) 23115 (Technicus elektrotechniek)</v>
      </c>
    </row>
    <row r="275" spans="1:17" s="129" customFormat="1" ht="20.100000000000001" customHeight="1" x14ac:dyDescent="0.25">
      <c r="A275" s="129">
        <f t="shared" si="20"/>
        <v>25277</v>
      </c>
      <c r="B275" s="123" t="str">
        <f t="shared" si="23"/>
        <v xml:space="preserve"> 7902</v>
      </c>
      <c r="C275" s="124">
        <v>23115</v>
      </c>
      <c r="D275" s="125"/>
      <c r="E275" s="126" t="s">
        <v>547</v>
      </c>
      <c r="F275" s="126">
        <v>25277</v>
      </c>
      <c r="G275" s="126"/>
      <c r="H275" s="126" t="s">
        <v>530</v>
      </c>
      <c r="I275" s="126" t="s">
        <v>550</v>
      </c>
      <c r="J275" s="126">
        <v>4</v>
      </c>
      <c r="K275" s="127">
        <v>1.3</v>
      </c>
      <c r="L275" s="224" t="s">
        <v>19</v>
      </c>
      <c r="M275" s="128">
        <f t="shared" si="24"/>
        <v>6400</v>
      </c>
      <c r="N275" s="225" t="s">
        <v>15</v>
      </c>
      <c r="O275" s="129">
        <f t="shared" si="21"/>
        <v>1</v>
      </c>
      <c r="Q275" s="129" t="str">
        <f t="shared" si="22"/>
        <v>Infratechniek (kader) 23115 (Technicus gas)</v>
      </c>
    </row>
    <row r="276" spans="1:17" s="129" customFormat="1" ht="20.100000000000001" customHeight="1" x14ac:dyDescent="0.25">
      <c r="A276" s="129">
        <f t="shared" si="20"/>
        <v>25278</v>
      </c>
      <c r="B276" s="123" t="str">
        <f t="shared" si="23"/>
        <v xml:space="preserve"> 7902</v>
      </c>
      <c r="C276" s="124">
        <v>23116</v>
      </c>
      <c r="D276" s="125">
        <v>1.3</v>
      </c>
      <c r="E276" s="126" t="s">
        <v>551</v>
      </c>
      <c r="F276" s="126">
        <v>25278</v>
      </c>
      <c r="G276" s="126"/>
      <c r="H276" s="126" t="s">
        <v>530</v>
      </c>
      <c r="I276" s="126" t="s">
        <v>552</v>
      </c>
      <c r="J276" s="126">
        <v>2</v>
      </c>
      <c r="K276" s="127">
        <v>1.3</v>
      </c>
      <c r="L276" s="224" t="s">
        <v>14</v>
      </c>
      <c r="M276" s="128">
        <f t="shared" si="24"/>
        <v>3200</v>
      </c>
      <c r="N276" s="225" t="s">
        <v>15</v>
      </c>
      <c r="O276" s="129">
        <f t="shared" si="21"/>
        <v>1</v>
      </c>
      <c r="Q276" s="129" t="str">
        <f t="shared" si="22"/>
        <v>Isolatiewerken 23116 (Isolatiemonteur)</v>
      </c>
    </row>
    <row r="277" spans="1:17" s="129" customFormat="1" ht="20.100000000000001" customHeight="1" x14ac:dyDescent="0.25">
      <c r="A277" s="129">
        <f t="shared" si="20"/>
        <v>25279</v>
      </c>
      <c r="B277" s="123" t="str">
        <f t="shared" si="23"/>
        <v xml:space="preserve"> 7902</v>
      </c>
      <c r="C277" s="124">
        <v>23116</v>
      </c>
      <c r="D277" s="125"/>
      <c r="E277" s="126" t="s">
        <v>551</v>
      </c>
      <c r="F277" s="126">
        <v>25279</v>
      </c>
      <c r="G277" s="126"/>
      <c r="H277" s="126" t="s">
        <v>530</v>
      </c>
      <c r="I277" s="126" t="s">
        <v>553</v>
      </c>
      <c r="J277" s="126">
        <v>3</v>
      </c>
      <c r="K277" s="127">
        <v>1.3</v>
      </c>
      <c r="L277" s="224" t="s">
        <v>17</v>
      </c>
      <c r="M277" s="128">
        <f t="shared" si="24"/>
        <v>4800</v>
      </c>
      <c r="N277" s="225" t="s">
        <v>15</v>
      </c>
      <c r="O277" s="129">
        <f t="shared" si="21"/>
        <v>1</v>
      </c>
      <c r="Q277" s="129" t="str">
        <f t="shared" si="22"/>
        <v>Isolatiewerken 23116 (Opmeter technische isolatie)</v>
      </c>
    </row>
    <row r="278" spans="1:17" s="129" customFormat="1" ht="20.100000000000001" customHeight="1" x14ac:dyDescent="0.25">
      <c r="A278" s="129">
        <f t="shared" si="20"/>
        <v>25280</v>
      </c>
      <c r="B278" s="123" t="str">
        <f t="shared" si="23"/>
        <v xml:space="preserve"> 7902</v>
      </c>
      <c r="C278" s="124">
        <v>23117</v>
      </c>
      <c r="D278" s="125">
        <v>1.3</v>
      </c>
      <c r="E278" s="126" t="s">
        <v>554</v>
      </c>
      <c r="F278" s="126">
        <v>25280</v>
      </c>
      <c r="G278" s="126"/>
      <c r="H278" s="126" t="s">
        <v>530</v>
      </c>
      <c r="I278" s="126" t="s">
        <v>555</v>
      </c>
      <c r="J278" s="126">
        <v>2</v>
      </c>
      <c r="K278" s="127">
        <v>1.3</v>
      </c>
      <c r="L278" s="224" t="s">
        <v>14</v>
      </c>
      <c r="M278" s="128">
        <f t="shared" si="24"/>
        <v>3200</v>
      </c>
      <c r="N278" s="225" t="s">
        <v>15</v>
      </c>
      <c r="O278" s="129">
        <f t="shared" si="21"/>
        <v>1</v>
      </c>
      <c r="Q278" s="129" t="str">
        <f t="shared" si="22"/>
        <v>Koude- en klimaatsystemen 23117 (Airco/warmtepompmonteur)</v>
      </c>
    </row>
    <row r="279" spans="1:17" s="129" customFormat="1" ht="20.100000000000001" customHeight="1" x14ac:dyDescent="0.25">
      <c r="A279" s="129">
        <f t="shared" si="20"/>
        <v>25281</v>
      </c>
      <c r="B279" s="123" t="str">
        <f t="shared" si="23"/>
        <v xml:space="preserve"> 7902</v>
      </c>
      <c r="C279" s="124">
        <v>23117</v>
      </c>
      <c r="D279" s="125"/>
      <c r="E279" s="126" t="s">
        <v>554</v>
      </c>
      <c r="F279" s="126">
        <v>25281</v>
      </c>
      <c r="G279" s="126"/>
      <c r="H279" s="126" t="s">
        <v>530</v>
      </c>
      <c r="I279" s="126" t="s">
        <v>556</v>
      </c>
      <c r="J279" s="126">
        <v>3</v>
      </c>
      <c r="K279" s="127">
        <v>1.3</v>
      </c>
      <c r="L279" s="224" t="s">
        <v>17</v>
      </c>
      <c r="M279" s="128">
        <f t="shared" si="24"/>
        <v>4800</v>
      </c>
      <c r="N279" s="225" t="s">
        <v>15</v>
      </c>
      <c r="O279" s="129">
        <f t="shared" si="21"/>
        <v>1</v>
      </c>
      <c r="Q279" s="129" t="str">
        <f t="shared" si="22"/>
        <v>Koude- en klimaatsystemen 23117 (Eerste monteur koude- en klimaatsystemen)</v>
      </c>
    </row>
    <row r="280" spans="1:17" s="129" customFormat="1" ht="20.100000000000001" customHeight="1" x14ac:dyDescent="0.25">
      <c r="A280" s="129">
        <f t="shared" si="20"/>
        <v>25282</v>
      </c>
      <c r="B280" s="123" t="str">
        <f t="shared" si="23"/>
        <v xml:space="preserve"> 7902</v>
      </c>
      <c r="C280" s="124">
        <v>23117</v>
      </c>
      <c r="D280" s="125"/>
      <c r="E280" s="126" t="s">
        <v>554</v>
      </c>
      <c r="F280" s="126">
        <v>25282</v>
      </c>
      <c r="G280" s="126"/>
      <c r="H280" s="126" t="s">
        <v>530</v>
      </c>
      <c r="I280" s="126" t="s">
        <v>557</v>
      </c>
      <c r="J280" s="126">
        <v>2</v>
      </c>
      <c r="K280" s="127">
        <v>1.3</v>
      </c>
      <c r="L280" s="224" t="s">
        <v>14</v>
      </c>
      <c r="M280" s="128">
        <f t="shared" si="24"/>
        <v>3200</v>
      </c>
      <c r="N280" s="225" t="s">
        <v>15</v>
      </c>
      <c r="O280" s="129">
        <f t="shared" si="21"/>
        <v>1</v>
      </c>
      <c r="Q280" s="129" t="str">
        <f t="shared" si="22"/>
        <v>Koude- en klimaatsystemen 23117 (Monteur koude- en klimaatsystemen)</v>
      </c>
    </row>
    <row r="281" spans="1:17" s="129" customFormat="1" ht="20.100000000000001" customHeight="1" x14ac:dyDescent="0.25">
      <c r="A281" s="129">
        <f t="shared" si="20"/>
        <v>25284</v>
      </c>
      <c r="B281" s="123" t="str">
        <f t="shared" si="23"/>
        <v xml:space="preserve"> 7902</v>
      </c>
      <c r="C281" s="124">
        <v>23117</v>
      </c>
      <c r="D281" s="125"/>
      <c r="E281" s="126" t="s">
        <v>554</v>
      </c>
      <c r="F281" s="126">
        <v>25284</v>
      </c>
      <c r="G281" s="126"/>
      <c r="H281" s="126" t="s">
        <v>530</v>
      </c>
      <c r="I281" s="126" t="s">
        <v>558</v>
      </c>
      <c r="J281" s="126">
        <v>3</v>
      </c>
      <c r="K281" s="127">
        <v>1.3</v>
      </c>
      <c r="L281" s="224" t="s">
        <v>17</v>
      </c>
      <c r="M281" s="128">
        <f t="shared" si="24"/>
        <v>4800</v>
      </c>
      <c r="N281" s="225" t="s">
        <v>15</v>
      </c>
      <c r="O281" s="129">
        <f t="shared" si="21"/>
        <v>1</v>
      </c>
      <c r="Q281" s="129" t="str">
        <f t="shared" si="22"/>
        <v>Koude- en klimaatsystemen 23117 (Servicemonteur koude- en klimaatsystemen)</v>
      </c>
    </row>
    <row r="282" spans="1:17" s="129" customFormat="1" ht="20.100000000000001" customHeight="1" x14ac:dyDescent="0.25">
      <c r="A282" s="129">
        <f t="shared" si="20"/>
        <v>25285</v>
      </c>
      <c r="B282" s="123" t="str">
        <f t="shared" si="23"/>
        <v xml:space="preserve"> 7902</v>
      </c>
      <c r="C282" s="124">
        <v>23117</v>
      </c>
      <c r="D282" s="125"/>
      <c r="E282" s="126" t="s">
        <v>554</v>
      </c>
      <c r="F282" s="126">
        <v>25285</v>
      </c>
      <c r="G282" s="126"/>
      <c r="H282" s="126" t="s">
        <v>530</v>
      </c>
      <c r="I282" s="126" t="s">
        <v>559</v>
      </c>
      <c r="J282" s="126">
        <v>4</v>
      </c>
      <c r="K282" s="127">
        <v>1.3</v>
      </c>
      <c r="L282" s="224" t="s">
        <v>19</v>
      </c>
      <c r="M282" s="128">
        <f t="shared" si="24"/>
        <v>6400</v>
      </c>
      <c r="N282" s="225" t="s">
        <v>15</v>
      </c>
      <c r="O282" s="129">
        <f t="shared" si="21"/>
        <v>1</v>
      </c>
      <c r="Q282" s="129" t="str">
        <f t="shared" si="22"/>
        <v>Koude- en klimaatsystemen 23117 (Technicus maintenance koude- en klimaatsystemen)</v>
      </c>
    </row>
    <row r="283" spans="1:17" s="129" customFormat="1" ht="20.100000000000001" customHeight="1" x14ac:dyDescent="0.25">
      <c r="A283" s="129">
        <f t="shared" si="20"/>
        <v>25286</v>
      </c>
      <c r="B283" s="123" t="str">
        <f t="shared" si="23"/>
        <v xml:space="preserve"> 7902</v>
      </c>
      <c r="C283" s="124">
        <v>23118</v>
      </c>
      <c r="D283" s="125">
        <v>1.3</v>
      </c>
      <c r="E283" s="126" t="s">
        <v>560</v>
      </c>
      <c r="F283" s="126">
        <v>25286</v>
      </c>
      <c r="G283" s="126"/>
      <c r="H283" s="126" t="s">
        <v>530</v>
      </c>
      <c r="I283" s="126" t="s">
        <v>561</v>
      </c>
      <c r="J283" s="126">
        <v>3</v>
      </c>
      <c r="K283" s="127">
        <v>1.3</v>
      </c>
      <c r="L283" s="224" t="s">
        <v>17</v>
      </c>
      <c r="M283" s="128">
        <f t="shared" si="24"/>
        <v>4800</v>
      </c>
      <c r="N283" s="225" t="s">
        <v>15</v>
      </c>
      <c r="O283" s="129">
        <f t="shared" si="21"/>
        <v>1</v>
      </c>
      <c r="Q283" s="129" t="str">
        <f t="shared" si="22"/>
        <v>Metaalbewerken 23118 (Allround constructiewerker)</v>
      </c>
    </row>
    <row r="284" spans="1:17" s="129" customFormat="1" ht="20.100000000000001" customHeight="1" x14ac:dyDescent="0.25">
      <c r="A284" s="129">
        <f t="shared" si="20"/>
        <v>25287</v>
      </c>
      <c r="B284" s="123" t="str">
        <f t="shared" si="23"/>
        <v xml:space="preserve"> 7902</v>
      </c>
      <c r="C284" s="124">
        <v>23118</v>
      </c>
      <c r="D284" s="125"/>
      <c r="E284" s="126" t="s">
        <v>560</v>
      </c>
      <c r="F284" s="126">
        <v>25287</v>
      </c>
      <c r="G284" s="126"/>
      <c r="H284" s="126" t="s">
        <v>530</v>
      </c>
      <c r="I284" s="126" t="s">
        <v>562</v>
      </c>
      <c r="J284" s="126">
        <v>3</v>
      </c>
      <c r="K284" s="127">
        <v>1.3</v>
      </c>
      <c r="L284" s="224" t="s">
        <v>17</v>
      </c>
      <c r="M284" s="128">
        <f t="shared" si="24"/>
        <v>4800</v>
      </c>
      <c r="N284" s="225" t="s">
        <v>15</v>
      </c>
      <c r="O284" s="129">
        <f t="shared" si="21"/>
        <v>1</v>
      </c>
      <c r="Q284" s="129" t="str">
        <f t="shared" si="22"/>
        <v>Metaalbewerken 23118 (Allround lasser)</v>
      </c>
    </row>
    <row r="285" spans="1:17" s="129" customFormat="1" ht="20.100000000000001" customHeight="1" x14ac:dyDescent="0.25">
      <c r="A285" s="129">
        <f t="shared" si="20"/>
        <v>25288</v>
      </c>
      <c r="B285" s="123" t="str">
        <f t="shared" si="23"/>
        <v xml:space="preserve"> 7902</v>
      </c>
      <c r="C285" s="124">
        <v>23118</v>
      </c>
      <c r="D285" s="125"/>
      <c r="E285" s="126" t="s">
        <v>560</v>
      </c>
      <c r="F285" s="126">
        <v>25288</v>
      </c>
      <c r="G285" s="126"/>
      <c r="H285" s="126" t="s">
        <v>530</v>
      </c>
      <c r="I285" s="126" t="s">
        <v>563</v>
      </c>
      <c r="J285" s="126">
        <v>3</v>
      </c>
      <c r="K285" s="127">
        <v>1.3</v>
      </c>
      <c r="L285" s="224" t="s">
        <v>17</v>
      </c>
      <c r="M285" s="128">
        <f t="shared" si="24"/>
        <v>4800</v>
      </c>
      <c r="N285" s="225" t="s">
        <v>15</v>
      </c>
      <c r="O285" s="129">
        <f t="shared" si="21"/>
        <v>1</v>
      </c>
      <c r="Q285" s="129" t="str">
        <f t="shared" si="22"/>
        <v>Metaalbewerken 23118 (Allround pijpenbewerker)</v>
      </c>
    </row>
    <row r="286" spans="1:17" s="129" customFormat="1" ht="20.100000000000001" customHeight="1" x14ac:dyDescent="0.25">
      <c r="A286" s="129">
        <f t="shared" si="20"/>
        <v>25289</v>
      </c>
      <c r="B286" s="123" t="str">
        <f t="shared" si="23"/>
        <v xml:space="preserve"> 7902</v>
      </c>
      <c r="C286" s="124">
        <v>23118</v>
      </c>
      <c r="D286" s="125"/>
      <c r="E286" s="126" t="s">
        <v>560</v>
      </c>
      <c r="F286" s="126">
        <v>25289</v>
      </c>
      <c r="G286" s="126"/>
      <c r="H286" s="126" t="s">
        <v>530</v>
      </c>
      <c r="I286" s="126" t="s">
        <v>564</v>
      </c>
      <c r="J286" s="126">
        <v>3</v>
      </c>
      <c r="K286" s="127">
        <v>1.3</v>
      </c>
      <c r="L286" s="224" t="s">
        <v>17</v>
      </c>
      <c r="M286" s="128">
        <f t="shared" si="24"/>
        <v>4800</v>
      </c>
      <c r="N286" s="225" t="s">
        <v>15</v>
      </c>
      <c r="O286" s="129">
        <f t="shared" si="21"/>
        <v>1</v>
      </c>
      <c r="Q286" s="129" t="str">
        <f t="shared" si="22"/>
        <v>Metaalbewerken 23118 (Allround plaatwerker)</v>
      </c>
    </row>
    <row r="287" spans="1:17" s="129" customFormat="1" ht="20.100000000000001" customHeight="1" x14ac:dyDescent="0.25">
      <c r="A287" s="129">
        <f t="shared" si="20"/>
        <v>25290</v>
      </c>
      <c r="B287" s="123" t="str">
        <f t="shared" si="23"/>
        <v xml:space="preserve"> 7902</v>
      </c>
      <c r="C287" s="124">
        <v>23118</v>
      </c>
      <c r="D287" s="125"/>
      <c r="E287" s="126" t="s">
        <v>560</v>
      </c>
      <c r="F287" s="126">
        <v>25290</v>
      </c>
      <c r="G287" s="126"/>
      <c r="H287" s="126" t="s">
        <v>530</v>
      </c>
      <c r="I287" s="126" t="s">
        <v>565</v>
      </c>
      <c r="J287" s="126">
        <v>2</v>
      </c>
      <c r="K287" s="127">
        <v>1.3</v>
      </c>
      <c r="L287" s="224" t="s">
        <v>14</v>
      </c>
      <c r="M287" s="128">
        <f t="shared" si="24"/>
        <v>3200</v>
      </c>
      <c r="N287" s="225" t="s">
        <v>15</v>
      </c>
      <c r="O287" s="129">
        <f t="shared" si="21"/>
        <v>1</v>
      </c>
      <c r="Q287" s="129" t="str">
        <f t="shared" si="22"/>
        <v>Metaalbewerken 23118 (Basislasser)</v>
      </c>
    </row>
    <row r="288" spans="1:17" s="129" customFormat="1" ht="20.100000000000001" customHeight="1" x14ac:dyDescent="0.25">
      <c r="A288" s="129">
        <f t="shared" si="20"/>
        <v>25291</v>
      </c>
      <c r="B288" s="123" t="str">
        <f t="shared" si="23"/>
        <v xml:space="preserve"> 7902</v>
      </c>
      <c r="C288" s="124">
        <v>23118</v>
      </c>
      <c r="D288" s="125"/>
      <c r="E288" s="126" t="s">
        <v>560</v>
      </c>
      <c r="F288" s="126">
        <v>25291</v>
      </c>
      <c r="G288" s="126"/>
      <c r="H288" s="126" t="s">
        <v>530</v>
      </c>
      <c r="I288" s="126" t="s">
        <v>566</v>
      </c>
      <c r="J288" s="126">
        <v>2</v>
      </c>
      <c r="K288" s="127">
        <v>1.3</v>
      </c>
      <c r="L288" s="224" t="s">
        <v>14</v>
      </c>
      <c r="M288" s="128">
        <f t="shared" si="24"/>
        <v>3200</v>
      </c>
      <c r="N288" s="225" t="s">
        <v>15</v>
      </c>
      <c r="O288" s="129">
        <f t="shared" si="21"/>
        <v>1</v>
      </c>
      <c r="Q288" s="129" t="str">
        <f t="shared" si="22"/>
        <v>Metaalbewerken 23118 (Constructiewerker)</v>
      </c>
    </row>
    <row r="289" spans="1:17" s="129" customFormat="1" ht="20.100000000000001" customHeight="1" x14ac:dyDescent="0.25">
      <c r="A289" s="129">
        <f t="shared" si="20"/>
        <v>25292</v>
      </c>
      <c r="B289" s="123" t="str">
        <f t="shared" si="23"/>
        <v xml:space="preserve"> 7902</v>
      </c>
      <c r="C289" s="124">
        <v>23118</v>
      </c>
      <c r="D289" s="125"/>
      <c r="E289" s="126" t="s">
        <v>560</v>
      </c>
      <c r="F289" s="126">
        <v>25292</v>
      </c>
      <c r="G289" s="126"/>
      <c r="H289" s="126" t="s">
        <v>530</v>
      </c>
      <c r="I289" s="126" t="s">
        <v>567</v>
      </c>
      <c r="J289" s="126">
        <v>2</v>
      </c>
      <c r="K289" s="127">
        <v>1.3</v>
      </c>
      <c r="L289" s="224" t="s">
        <v>14</v>
      </c>
      <c r="M289" s="128">
        <f t="shared" si="24"/>
        <v>3200</v>
      </c>
      <c r="N289" s="225" t="s">
        <v>15</v>
      </c>
      <c r="O289" s="129">
        <f t="shared" si="21"/>
        <v>1</v>
      </c>
      <c r="Q289" s="129" t="str">
        <f t="shared" si="22"/>
        <v>Metaalbewerken 23118 (Pijpenbewerker)</v>
      </c>
    </row>
    <row r="290" spans="1:17" s="129" customFormat="1" ht="20.100000000000001" customHeight="1" x14ac:dyDescent="0.25">
      <c r="A290" s="129">
        <f t="shared" si="20"/>
        <v>25293</v>
      </c>
      <c r="B290" s="123" t="str">
        <f t="shared" si="23"/>
        <v xml:space="preserve"> 7902</v>
      </c>
      <c r="C290" s="124">
        <v>23118</v>
      </c>
      <c r="D290" s="125"/>
      <c r="E290" s="126" t="s">
        <v>560</v>
      </c>
      <c r="F290" s="126">
        <v>25293</v>
      </c>
      <c r="G290" s="126"/>
      <c r="H290" s="126" t="s">
        <v>530</v>
      </c>
      <c r="I290" s="126" t="s">
        <v>568</v>
      </c>
      <c r="J290" s="126">
        <v>2</v>
      </c>
      <c r="K290" s="127">
        <v>1.3</v>
      </c>
      <c r="L290" s="224" t="s">
        <v>14</v>
      </c>
      <c r="M290" s="128">
        <f t="shared" si="24"/>
        <v>3200</v>
      </c>
      <c r="N290" s="225" t="s">
        <v>15</v>
      </c>
      <c r="O290" s="129">
        <f t="shared" si="21"/>
        <v>1</v>
      </c>
      <c r="Q290" s="129" t="str">
        <f t="shared" si="22"/>
        <v>Metaalbewerken 23118 (Plaatwerker)</v>
      </c>
    </row>
    <row r="291" spans="1:17" s="129" customFormat="1" ht="20.100000000000001" customHeight="1" x14ac:dyDescent="0.25">
      <c r="A291" s="129">
        <f t="shared" si="20"/>
        <v>25294</v>
      </c>
      <c r="B291" s="123" t="str">
        <f t="shared" si="23"/>
        <v xml:space="preserve"> 7902</v>
      </c>
      <c r="C291" s="124">
        <v>23118</v>
      </c>
      <c r="D291" s="125"/>
      <c r="E291" s="126" t="s">
        <v>560</v>
      </c>
      <c r="F291" s="126">
        <v>25294</v>
      </c>
      <c r="G291" s="126"/>
      <c r="H291" s="126" t="s">
        <v>530</v>
      </c>
      <c r="I291" s="126" t="s">
        <v>569</v>
      </c>
      <c r="J291" s="126">
        <v>3</v>
      </c>
      <c r="K291" s="127">
        <v>1.3</v>
      </c>
      <c r="L291" s="224" t="s">
        <v>17</v>
      </c>
      <c r="M291" s="128">
        <f t="shared" si="24"/>
        <v>4800</v>
      </c>
      <c r="N291" s="225" t="s">
        <v>15</v>
      </c>
      <c r="O291" s="129">
        <f t="shared" si="21"/>
        <v>1</v>
      </c>
      <c r="Q291" s="129" t="str">
        <f t="shared" si="22"/>
        <v>Metaalbewerken 23118 (Scheepsbouwer)</v>
      </c>
    </row>
    <row r="292" spans="1:17" s="129" customFormat="1" ht="20.100000000000001" customHeight="1" x14ac:dyDescent="0.25">
      <c r="A292" s="129">
        <f t="shared" si="20"/>
        <v>25295</v>
      </c>
      <c r="B292" s="123" t="str">
        <f t="shared" si="23"/>
        <v xml:space="preserve"> 7902</v>
      </c>
      <c r="C292" s="124">
        <v>23118</v>
      </c>
      <c r="D292" s="125"/>
      <c r="E292" s="126" t="s">
        <v>560</v>
      </c>
      <c r="F292" s="126">
        <v>25295</v>
      </c>
      <c r="G292" s="126"/>
      <c r="H292" s="126" t="s">
        <v>530</v>
      </c>
      <c r="I292" s="126" t="s">
        <v>570</v>
      </c>
      <c r="J292" s="126">
        <v>2</v>
      </c>
      <c r="K292" s="127">
        <v>1.3</v>
      </c>
      <c r="L292" s="224" t="s">
        <v>14</v>
      </c>
      <c r="M292" s="128">
        <f t="shared" si="24"/>
        <v>3200</v>
      </c>
      <c r="N292" s="225" t="s">
        <v>15</v>
      </c>
      <c r="O292" s="129">
        <f t="shared" si="21"/>
        <v>1</v>
      </c>
      <c r="Q292" s="129" t="str">
        <f t="shared" si="22"/>
        <v>Metaalbewerken 23118 (Scheepsmetaalbewerker)</v>
      </c>
    </row>
    <row r="293" spans="1:17" s="129" customFormat="1" ht="20.100000000000001" customHeight="1" x14ac:dyDescent="0.25">
      <c r="A293" s="129">
        <f t="shared" si="20"/>
        <v>25296</v>
      </c>
      <c r="B293" s="123" t="str">
        <f t="shared" si="23"/>
        <v xml:space="preserve"> 7902</v>
      </c>
      <c r="C293" s="124">
        <v>23119</v>
      </c>
      <c r="D293" s="125">
        <v>1.3</v>
      </c>
      <c r="E293" s="126" t="s">
        <v>571</v>
      </c>
      <c r="F293" s="126">
        <v>25296</v>
      </c>
      <c r="G293" s="126"/>
      <c r="H293" s="126" t="s">
        <v>530</v>
      </c>
      <c r="I293" s="126" t="s">
        <v>572</v>
      </c>
      <c r="J293" s="126">
        <v>4</v>
      </c>
      <c r="K293" s="127">
        <v>1.3</v>
      </c>
      <c r="L293" s="224" t="s">
        <v>19</v>
      </c>
      <c r="M293" s="128">
        <f t="shared" si="24"/>
        <v>6400</v>
      </c>
      <c r="N293" s="225" t="s">
        <v>15</v>
      </c>
      <c r="O293" s="129">
        <f t="shared" si="21"/>
        <v>1</v>
      </c>
      <c r="Q293" s="129" t="str">
        <f t="shared" si="22"/>
        <v>Middenkader Engineering 23119 (Commercieel technicus engineering)</v>
      </c>
    </row>
    <row r="294" spans="1:17" s="129" customFormat="1" ht="20.100000000000001" customHeight="1" x14ac:dyDescent="0.25">
      <c r="A294" s="129">
        <f t="shared" si="20"/>
        <v>25297</v>
      </c>
      <c r="B294" s="123" t="str">
        <f t="shared" si="23"/>
        <v xml:space="preserve"> 7902</v>
      </c>
      <c r="C294" s="124">
        <v>23119</v>
      </c>
      <c r="D294" s="125"/>
      <c r="E294" s="126" t="s">
        <v>571</v>
      </c>
      <c r="F294" s="126">
        <v>25297</v>
      </c>
      <c r="G294" s="126"/>
      <c r="H294" s="126" t="s">
        <v>530</v>
      </c>
      <c r="I294" s="126" t="s">
        <v>573</v>
      </c>
      <c r="J294" s="126">
        <v>4</v>
      </c>
      <c r="K294" s="127">
        <v>1.3</v>
      </c>
      <c r="L294" s="224" t="s">
        <v>19</v>
      </c>
      <c r="M294" s="128">
        <f t="shared" si="24"/>
        <v>6400</v>
      </c>
      <c r="N294" s="225" t="s">
        <v>15</v>
      </c>
      <c r="O294" s="129">
        <f t="shared" si="21"/>
        <v>1</v>
      </c>
      <c r="Q294" s="129" t="str">
        <f t="shared" si="22"/>
        <v>Middenkader Engineering 23119 (Technicus engineering)</v>
      </c>
    </row>
    <row r="295" spans="1:17" s="129" customFormat="1" ht="20.100000000000001" customHeight="1" x14ac:dyDescent="0.25">
      <c r="A295" s="129">
        <f t="shared" si="20"/>
        <v>25298</v>
      </c>
      <c r="B295" s="123" t="str">
        <f t="shared" si="23"/>
        <v xml:space="preserve"> 7902</v>
      </c>
      <c r="C295" s="130">
        <v>23198</v>
      </c>
      <c r="D295" s="125">
        <v>1.3</v>
      </c>
      <c r="E295" s="126" t="s">
        <v>574</v>
      </c>
      <c r="F295" s="126">
        <v>25298</v>
      </c>
      <c r="G295" s="126"/>
      <c r="H295" s="126" t="s">
        <v>530</v>
      </c>
      <c r="I295" s="126" t="s">
        <v>575</v>
      </c>
      <c r="J295" s="126">
        <v>3</v>
      </c>
      <c r="K295" s="127">
        <v>1.3</v>
      </c>
      <c r="L295" s="224" t="s">
        <v>17</v>
      </c>
      <c r="M295" s="128">
        <f t="shared" si="24"/>
        <v>4800</v>
      </c>
      <c r="N295" s="225" t="s">
        <v>15</v>
      </c>
      <c r="O295" s="129">
        <f t="shared" si="21"/>
        <v>1</v>
      </c>
      <c r="Q295" s="129" t="str">
        <f t="shared" si="22"/>
        <v>Precisietechniek 23198 (Allround verspaner)</v>
      </c>
    </row>
    <row r="296" spans="1:17" s="129" customFormat="1" ht="20.100000000000001" customHeight="1" x14ac:dyDescent="0.25">
      <c r="A296" s="129">
        <f t="shared" si="20"/>
        <v>25299</v>
      </c>
      <c r="B296" s="123" t="str">
        <f t="shared" si="23"/>
        <v xml:space="preserve"> 7902</v>
      </c>
      <c r="C296" s="130">
        <v>23198</v>
      </c>
      <c r="D296" s="125"/>
      <c r="E296" s="126" t="s">
        <v>574</v>
      </c>
      <c r="F296" s="126">
        <v>25299</v>
      </c>
      <c r="G296" s="126"/>
      <c r="H296" s="126" t="s">
        <v>530</v>
      </c>
      <c r="I296" s="126" t="s">
        <v>576</v>
      </c>
      <c r="J296" s="126">
        <v>3</v>
      </c>
      <c r="K296" s="127">
        <v>1.3</v>
      </c>
      <c r="L296" s="224" t="s">
        <v>17</v>
      </c>
      <c r="M296" s="128">
        <f t="shared" si="24"/>
        <v>4800</v>
      </c>
      <c r="N296" s="225" t="s">
        <v>15</v>
      </c>
      <c r="O296" s="129">
        <f t="shared" si="21"/>
        <v>1</v>
      </c>
      <c r="Q296" s="129" t="str">
        <f t="shared" si="22"/>
        <v>Precisietechniek 23198 (Gereedschapsmaker)</v>
      </c>
    </row>
    <row r="297" spans="1:17" s="129" customFormat="1" ht="20.100000000000001" customHeight="1" x14ac:dyDescent="0.25">
      <c r="A297" s="129">
        <f t="shared" si="20"/>
        <v>25300</v>
      </c>
      <c r="B297" s="123" t="str">
        <f t="shared" si="23"/>
        <v xml:space="preserve"> 7902</v>
      </c>
      <c r="C297" s="130">
        <v>23198</v>
      </c>
      <c r="D297" s="125"/>
      <c r="E297" s="126" t="s">
        <v>574</v>
      </c>
      <c r="F297" s="126">
        <v>25300</v>
      </c>
      <c r="G297" s="126"/>
      <c r="H297" s="126" t="s">
        <v>530</v>
      </c>
      <c r="I297" s="126" t="s">
        <v>577</v>
      </c>
      <c r="J297" s="126">
        <v>3</v>
      </c>
      <c r="K297" s="127">
        <v>1.3</v>
      </c>
      <c r="L297" s="224" t="s">
        <v>17</v>
      </c>
      <c r="M297" s="128">
        <f t="shared" si="24"/>
        <v>4800</v>
      </c>
      <c r="N297" s="225" t="s">
        <v>15</v>
      </c>
      <c r="O297" s="129">
        <f t="shared" si="21"/>
        <v>1</v>
      </c>
      <c r="Q297" s="129" t="str">
        <f t="shared" si="22"/>
        <v>Precisietechniek 23198 (Instrumentmaker)</v>
      </c>
    </row>
    <row r="298" spans="1:17" s="129" customFormat="1" ht="20.100000000000001" customHeight="1" x14ac:dyDescent="0.25">
      <c r="A298" s="129">
        <f t="shared" si="20"/>
        <v>25301</v>
      </c>
      <c r="B298" s="123" t="str">
        <f t="shared" si="23"/>
        <v xml:space="preserve"> 7902</v>
      </c>
      <c r="C298" s="130">
        <v>23198</v>
      </c>
      <c r="D298" s="125"/>
      <c r="E298" s="126" t="s">
        <v>574</v>
      </c>
      <c r="F298" s="126">
        <v>25301</v>
      </c>
      <c r="G298" s="126"/>
      <c r="H298" s="126" t="s">
        <v>530</v>
      </c>
      <c r="I298" s="126" t="s">
        <v>578</v>
      </c>
      <c r="J298" s="126">
        <v>4</v>
      </c>
      <c r="K298" s="127">
        <v>1.8</v>
      </c>
      <c r="L298" s="224" t="s">
        <v>19</v>
      </c>
      <c r="M298" s="128">
        <f t="shared" si="24"/>
        <v>6400</v>
      </c>
      <c r="N298" s="225" t="s">
        <v>15</v>
      </c>
      <c r="O298" s="129">
        <f t="shared" si="21"/>
        <v>1</v>
      </c>
      <c r="Q298" s="129" t="str">
        <f t="shared" si="22"/>
        <v>Precisietechniek 23198 (Researchinstrumentmaker)</v>
      </c>
    </row>
    <row r="299" spans="1:17" s="129" customFormat="1" ht="20.100000000000001" customHeight="1" x14ac:dyDescent="0.25">
      <c r="A299" s="129">
        <f t="shared" si="20"/>
        <v>25302</v>
      </c>
      <c r="B299" s="123" t="str">
        <f t="shared" si="23"/>
        <v xml:space="preserve"> 7902</v>
      </c>
      <c r="C299" s="130">
        <v>23198</v>
      </c>
      <c r="D299" s="125"/>
      <c r="E299" s="126" t="s">
        <v>574</v>
      </c>
      <c r="F299" s="126">
        <v>25302</v>
      </c>
      <c r="G299" s="126"/>
      <c r="H299" s="126" t="s">
        <v>530</v>
      </c>
      <c r="I299" s="126" t="s">
        <v>579</v>
      </c>
      <c r="J299" s="126">
        <v>2</v>
      </c>
      <c r="K299" s="127">
        <v>1.3</v>
      </c>
      <c r="L299" s="224" t="s">
        <v>14</v>
      </c>
      <c r="M299" s="128">
        <f t="shared" si="24"/>
        <v>3200</v>
      </c>
      <c r="N299" s="225" t="s">
        <v>15</v>
      </c>
      <c r="O299" s="129">
        <f t="shared" si="21"/>
        <v>1</v>
      </c>
      <c r="Q299" s="129" t="str">
        <f t="shared" si="22"/>
        <v>Precisietechniek 23198 (Verspaner)</v>
      </c>
    </row>
    <row r="300" spans="1:17" s="129" customFormat="1" ht="20.100000000000001" customHeight="1" x14ac:dyDescent="0.25">
      <c r="A300" s="129">
        <f t="shared" si="20"/>
        <v>25303</v>
      </c>
      <c r="B300" s="123" t="str">
        <f t="shared" si="23"/>
        <v xml:space="preserve"> 7902</v>
      </c>
      <c r="C300" s="124">
        <v>23121</v>
      </c>
      <c r="D300" s="125">
        <v>1.6</v>
      </c>
      <c r="E300" s="126" t="s">
        <v>580</v>
      </c>
      <c r="F300" s="126">
        <v>25303</v>
      </c>
      <c r="G300" s="126"/>
      <c r="H300" s="126" t="s">
        <v>530</v>
      </c>
      <c r="I300" s="126" t="s">
        <v>581</v>
      </c>
      <c r="J300" s="126">
        <v>4</v>
      </c>
      <c r="K300" s="127">
        <v>1.6</v>
      </c>
      <c r="L300" s="224" t="s">
        <v>19</v>
      </c>
      <c r="M300" s="128">
        <f t="shared" si="24"/>
        <v>6400</v>
      </c>
      <c r="N300" s="225" t="s">
        <v>15</v>
      </c>
      <c r="O300" s="129">
        <f t="shared" si="21"/>
        <v>1</v>
      </c>
      <c r="Q300" s="129" t="str">
        <f t="shared" si="22"/>
        <v>Procestechniek 23121 (Operator C)</v>
      </c>
    </row>
    <row r="301" spans="1:17" s="129" customFormat="1" ht="20.100000000000001" customHeight="1" x14ac:dyDescent="0.25">
      <c r="A301" s="129">
        <f t="shared" si="20"/>
        <v>25304</v>
      </c>
      <c r="B301" s="123" t="str">
        <f t="shared" si="23"/>
        <v xml:space="preserve"> 7902</v>
      </c>
      <c r="C301" s="124">
        <v>23122</v>
      </c>
      <c r="D301" s="125">
        <v>1.3</v>
      </c>
      <c r="E301" s="126" t="s">
        <v>582</v>
      </c>
      <c r="F301" s="126">
        <v>25304</v>
      </c>
      <c r="G301" s="126"/>
      <c r="H301" s="126" t="s">
        <v>530</v>
      </c>
      <c r="I301" s="126" t="s">
        <v>583</v>
      </c>
      <c r="J301" s="126">
        <v>3</v>
      </c>
      <c r="K301" s="127">
        <v>1.3</v>
      </c>
      <c r="L301" s="224" t="s">
        <v>17</v>
      </c>
      <c r="M301" s="128">
        <f t="shared" si="24"/>
        <v>4800</v>
      </c>
      <c r="N301" s="225" t="s">
        <v>15</v>
      </c>
      <c r="O301" s="129">
        <f t="shared" si="21"/>
        <v>1</v>
      </c>
      <c r="Q301" s="129" t="str">
        <f t="shared" si="22"/>
        <v>Service- en onderhoudstechniek 23122 (Eerste monteur service en onderhoud elektrotechniek en instrumentatie)</v>
      </c>
    </row>
    <row r="302" spans="1:17" s="129" customFormat="1" ht="20.100000000000001" customHeight="1" x14ac:dyDescent="0.25">
      <c r="A302" s="129">
        <f t="shared" si="20"/>
        <v>25305</v>
      </c>
      <c r="B302" s="123" t="str">
        <f t="shared" si="23"/>
        <v xml:space="preserve"> 7902</v>
      </c>
      <c r="C302" s="124">
        <v>23122</v>
      </c>
      <c r="D302" s="125"/>
      <c r="E302" s="126" t="s">
        <v>582</v>
      </c>
      <c r="F302" s="126">
        <v>25305</v>
      </c>
      <c r="G302" s="126"/>
      <c r="H302" s="126" t="s">
        <v>530</v>
      </c>
      <c r="I302" s="126" t="s">
        <v>584</v>
      </c>
      <c r="J302" s="126">
        <v>3</v>
      </c>
      <c r="K302" s="127">
        <v>1.3</v>
      </c>
      <c r="L302" s="224" t="s">
        <v>17</v>
      </c>
      <c r="M302" s="128">
        <f t="shared" si="24"/>
        <v>4800</v>
      </c>
      <c r="N302" s="225" t="s">
        <v>15</v>
      </c>
      <c r="O302" s="129">
        <f t="shared" si="21"/>
        <v>1</v>
      </c>
      <c r="Q302" s="129" t="str">
        <f t="shared" si="22"/>
        <v>Service- en onderhoudstechniek 23122 (Eerste monteur service en onderhoud gasturbines)</v>
      </c>
    </row>
    <row r="303" spans="1:17" s="129" customFormat="1" ht="20.100000000000001" customHeight="1" x14ac:dyDescent="0.25">
      <c r="A303" s="129">
        <f t="shared" si="20"/>
        <v>25306</v>
      </c>
      <c r="B303" s="123" t="str">
        <f t="shared" si="23"/>
        <v xml:space="preserve"> 7902</v>
      </c>
      <c r="C303" s="124">
        <v>23122</v>
      </c>
      <c r="D303" s="125"/>
      <c r="E303" s="126" t="s">
        <v>582</v>
      </c>
      <c r="F303" s="126">
        <v>25306</v>
      </c>
      <c r="G303" s="126"/>
      <c r="H303" s="126" t="s">
        <v>530</v>
      </c>
      <c r="I303" s="126" t="s">
        <v>585</v>
      </c>
      <c r="J303" s="126">
        <v>3</v>
      </c>
      <c r="K303" s="127">
        <v>1.3</v>
      </c>
      <c r="L303" s="224" t="s">
        <v>17</v>
      </c>
      <c r="M303" s="128">
        <f t="shared" si="24"/>
        <v>4800</v>
      </c>
      <c r="N303" s="225" t="s">
        <v>15</v>
      </c>
      <c r="O303" s="129">
        <f t="shared" si="21"/>
        <v>1</v>
      </c>
      <c r="Q303" s="129" t="str">
        <f t="shared" si="22"/>
        <v>Service- en onderhoudstechniek 23122 (Eerste monteur service en onderhoud werktuigbouw)</v>
      </c>
    </row>
    <row r="304" spans="1:17" s="129" customFormat="1" ht="20.100000000000001" customHeight="1" x14ac:dyDescent="0.25">
      <c r="A304" s="129">
        <f t="shared" si="20"/>
        <v>25307</v>
      </c>
      <c r="B304" s="123" t="str">
        <f t="shared" si="23"/>
        <v xml:space="preserve"> 7902</v>
      </c>
      <c r="C304" s="124">
        <v>23122</v>
      </c>
      <c r="D304" s="125"/>
      <c r="E304" s="126" t="s">
        <v>582</v>
      </c>
      <c r="F304" s="126">
        <v>25307</v>
      </c>
      <c r="G304" s="126"/>
      <c r="H304" s="126" t="s">
        <v>530</v>
      </c>
      <c r="I304" s="126" t="s">
        <v>586</v>
      </c>
      <c r="J304" s="126">
        <v>3</v>
      </c>
      <c r="K304" s="127">
        <v>1.3</v>
      </c>
      <c r="L304" s="229" t="s">
        <v>17</v>
      </c>
      <c r="M304" s="128">
        <f t="shared" si="24"/>
        <v>4800</v>
      </c>
      <c r="N304" s="230" t="s">
        <v>15</v>
      </c>
      <c r="O304" s="129">
        <f t="shared" si="21"/>
        <v>1</v>
      </c>
      <c r="Q304" s="129" t="str">
        <f t="shared" si="22"/>
        <v>Service- en onderhoudstechniek 23122 (Eerste monteur service en onderhoud werktuigkundige installaties)</v>
      </c>
    </row>
    <row r="305" spans="1:17" s="129" customFormat="1" ht="20.100000000000001" customHeight="1" x14ac:dyDescent="0.25">
      <c r="A305" s="129">
        <f t="shared" si="20"/>
        <v>25308</v>
      </c>
      <c r="B305" s="123" t="str">
        <f t="shared" si="23"/>
        <v xml:space="preserve"> 7902</v>
      </c>
      <c r="C305" s="124">
        <v>23122</v>
      </c>
      <c r="D305" s="125"/>
      <c r="E305" s="126" t="s">
        <v>582</v>
      </c>
      <c r="F305" s="126">
        <v>25308</v>
      </c>
      <c r="G305" s="126"/>
      <c r="H305" s="126" t="s">
        <v>530</v>
      </c>
      <c r="I305" s="126" t="s">
        <v>587</v>
      </c>
      <c r="J305" s="126">
        <v>2</v>
      </c>
      <c r="K305" s="127">
        <v>1.3</v>
      </c>
      <c r="L305" s="224" t="s">
        <v>14</v>
      </c>
      <c r="M305" s="128">
        <f t="shared" si="24"/>
        <v>3200</v>
      </c>
      <c r="N305" s="230" t="s">
        <v>15</v>
      </c>
      <c r="O305" s="129">
        <f t="shared" si="21"/>
        <v>1</v>
      </c>
      <c r="Q305" s="129" t="str">
        <f t="shared" si="22"/>
        <v>Service- en onderhoudstechniek 23122 (Monteur service en onderhoud installaties en systemen)</v>
      </c>
    </row>
    <row r="306" spans="1:17" s="129" customFormat="1" ht="20.100000000000001" customHeight="1" x14ac:dyDescent="0.25">
      <c r="A306" s="129">
        <f t="shared" si="20"/>
        <v>25309</v>
      </c>
      <c r="B306" s="123" t="str">
        <f t="shared" si="23"/>
        <v xml:space="preserve"> 7902</v>
      </c>
      <c r="C306" s="124">
        <v>23122</v>
      </c>
      <c r="D306" s="125"/>
      <c r="E306" s="126" t="s">
        <v>582</v>
      </c>
      <c r="F306" s="126">
        <v>25309</v>
      </c>
      <c r="G306" s="126"/>
      <c r="H306" s="126" t="s">
        <v>530</v>
      </c>
      <c r="I306" s="126" t="s">
        <v>588</v>
      </c>
      <c r="J306" s="126">
        <v>4</v>
      </c>
      <c r="K306" s="127">
        <v>1.3</v>
      </c>
      <c r="L306" s="229" t="s">
        <v>19</v>
      </c>
      <c r="M306" s="128">
        <f t="shared" si="24"/>
        <v>6400</v>
      </c>
      <c r="N306" s="230" t="s">
        <v>15</v>
      </c>
      <c r="O306" s="129">
        <f t="shared" si="21"/>
        <v>1</v>
      </c>
      <c r="Q306" s="129" t="str">
        <f t="shared" si="22"/>
        <v>Service- en onderhoudstechniek 23122 (Technicus service en onderhoud elektrotechniek en instrumentatie)</v>
      </c>
    </row>
    <row r="307" spans="1:17" s="129" customFormat="1" ht="20.100000000000001" customHeight="1" x14ac:dyDescent="0.25">
      <c r="A307" s="129">
        <f t="shared" si="20"/>
        <v>25310</v>
      </c>
      <c r="B307" s="123" t="str">
        <f t="shared" si="23"/>
        <v xml:space="preserve"> 7902</v>
      </c>
      <c r="C307" s="124">
        <v>23122</v>
      </c>
      <c r="D307" s="125"/>
      <c r="E307" s="126" t="s">
        <v>582</v>
      </c>
      <c r="F307" s="126">
        <v>25310</v>
      </c>
      <c r="G307" s="126"/>
      <c r="H307" s="126" t="s">
        <v>530</v>
      </c>
      <c r="I307" s="126" t="s">
        <v>589</v>
      </c>
      <c r="J307" s="126">
        <v>4</v>
      </c>
      <c r="K307" s="127">
        <v>1.3</v>
      </c>
      <c r="L307" s="224" t="s">
        <v>19</v>
      </c>
      <c r="M307" s="128">
        <f t="shared" si="24"/>
        <v>6400</v>
      </c>
      <c r="N307" s="230" t="s">
        <v>15</v>
      </c>
      <c r="O307" s="129">
        <f t="shared" si="21"/>
        <v>1</v>
      </c>
      <c r="Q307" s="129" t="str">
        <f t="shared" si="22"/>
        <v>Service- en onderhoudstechniek 23122 (Technicus service en onderhoud werktuigbouw)</v>
      </c>
    </row>
    <row r="308" spans="1:17" s="129" customFormat="1" ht="20.100000000000001" customHeight="1" x14ac:dyDescent="0.25">
      <c r="A308" s="129">
        <f t="shared" si="20"/>
        <v>25311</v>
      </c>
      <c r="B308" s="123" t="str">
        <f t="shared" si="23"/>
        <v xml:space="preserve"> 7902</v>
      </c>
      <c r="C308" s="132">
        <v>23122</v>
      </c>
      <c r="D308" s="125"/>
      <c r="E308" s="134" t="s">
        <v>582</v>
      </c>
      <c r="F308" s="134">
        <v>25311</v>
      </c>
      <c r="G308" s="134"/>
      <c r="H308" s="134" t="s">
        <v>530</v>
      </c>
      <c r="I308" s="134" t="s">
        <v>590</v>
      </c>
      <c r="J308" s="134">
        <v>4</v>
      </c>
      <c r="K308" s="127">
        <v>1.3</v>
      </c>
      <c r="L308" s="229" t="s">
        <v>19</v>
      </c>
      <c r="M308" s="128">
        <f t="shared" si="24"/>
        <v>6400</v>
      </c>
      <c r="N308" s="230" t="s">
        <v>15</v>
      </c>
      <c r="O308" s="129">
        <f t="shared" si="21"/>
        <v>1</v>
      </c>
      <c r="Q308" s="129" t="str">
        <f t="shared" si="22"/>
        <v>Service- en onderhoudstechniek 23122 (Technicus service en onderhoud werktuigkundige installaties)</v>
      </c>
    </row>
    <row r="309" spans="1:17" s="129" customFormat="1" ht="20.100000000000001" customHeight="1" x14ac:dyDescent="0.25">
      <c r="A309" s="129">
        <f t="shared" si="20"/>
        <v>25312</v>
      </c>
      <c r="B309" s="123" t="str">
        <f t="shared" si="23"/>
        <v xml:space="preserve"> 7902</v>
      </c>
      <c r="C309" s="231">
        <v>23123</v>
      </c>
      <c r="D309" s="125">
        <v>1.3</v>
      </c>
      <c r="E309" s="136" t="s">
        <v>591</v>
      </c>
      <c r="F309" s="136">
        <v>25312</v>
      </c>
      <c r="G309" s="136"/>
      <c r="H309" s="136" t="s">
        <v>530</v>
      </c>
      <c r="I309" s="136" t="s">
        <v>592</v>
      </c>
      <c r="J309" s="136">
        <v>4</v>
      </c>
      <c r="K309" s="127">
        <v>1.3</v>
      </c>
      <c r="L309" s="229" t="s">
        <v>19</v>
      </c>
      <c r="M309" s="128">
        <f t="shared" si="24"/>
        <v>6400</v>
      </c>
      <c r="N309" s="230" t="s">
        <v>15</v>
      </c>
      <c r="O309" s="129">
        <f t="shared" si="21"/>
        <v>1</v>
      </c>
      <c r="Q309" s="129" t="str">
        <f t="shared" si="22"/>
        <v>Technisch tekenen 23123 (Tekenaar constructeur)</v>
      </c>
    </row>
    <row r="310" spans="1:17" s="129" customFormat="1" ht="20.100000000000001" customHeight="1" x14ac:dyDescent="0.25">
      <c r="A310" s="129">
        <f t="shared" si="20"/>
        <v>25313</v>
      </c>
      <c r="B310" s="123" t="str">
        <f t="shared" si="23"/>
        <v xml:space="preserve"> 7902</v>
      </c>
      <c r="C310" s="231">
        <v>23123</v>
      </c>
      <c r="D310" s="125"/>
      <c r="E310" s="136" t="s">
        <v>591</v>
      </c>
      <c r="F310" s="136">
        <v>25313</v>
      </c>
      <c r="G310" s="136"/>
      <c r="H310" s="136" t="s">
        <v>530</v>
      </c>
      <c r="I310" s="136" t="s">
        <v>593</v>
      </c>
      <c r="J310" s="136">
        <v>4</v>
      </c>
      <c r="K310" s="127">
        <v>1.3</v>
      </c>
      <c r="L310" s="229" t="s">
        <v>19</v>
      </c>
      <c r="M310" s="128">
        <f t="shared" si="24"/>
        <v>6400</v>
      </c>
      <c r="N310" s="230" t="s">
        <v>15</v>
      </c>
      <c r="O310" s="129">
        <f t="shared" si="21"/>
        <v>1</v>
      </c>
      <c r="Q310" s="129" t="str">
        <f t="shared" si="22"/>
        <v>Technisch tekenen 23123 (Tekenaar ontwerper elektrotechniek)</v>
      </c>
    </row>
    <row r="311" spans="1:17" s="129" customFormat="1" ht="20.100000000000001" customHeight="1" x14ac:dyDescent="0.25">
      <c r="A311" s="129">
        <f t="shared" si="20"/>
        <v>25314</v>
      </c>
      <c r="B311" s="123" t="str">
        <f t="shared" si="23"/>
        <v xml:space="preserve"> 7902</v>
      </c>
      <c r="C311" s="231">
        <v>23123</v>
      </c>
      <c r="D311" s="125"/>
      <c r="E311" s="136" t="s">
        <v>591</v>
      </c>
      <c r="F311" s="136">
        <v>25314</v>
      </c>
      <c r="G311" s="136"/>
      <c r="H311" s="136" t="s">
        <v>530</v>
      </c>
      <c r="I311" s="136" t="s">
        <v>594</v>
      </c>
      <c r="J311" s="136">
        <v>4</v>
      </c>
      <c r="K311" s="127">
        <v>1.3</v>
      </c>
      <c r="L311" s="229" t="s">
        <v>19</v>
      </c>
      <c r="M311" s="128">
        <f t="shared" si="24"/>
        <v>6400</v>
      </c>
      <c r="N311" s="230" t="s">
        <v>15</v>
      </c>
      <c r="O311" s="129">
        <f t="shared" si="21"/>
        <v>1</v>
      </c>
      <c r="Q311" s="129" t="str">
        <f t="shared" si="22"/>
        <v>Technisch tekenen 23123 (Tekenaar ontwerper werktuigkundige installaties)</v>
      </c>
    </row>
    <row r="312" spans="1:17" s="129" customFormat="1" ht="20.100000000000001" customHeight="1" x14ac:dyDescent="0.25">
      <c r="A312" s="129">
        <f t="shared" si="20"/>
        <v>25315</v>
      </c>
      <c r="B312" s="123" t="str">
        <f t="shared" si="23"/>
        <v xml:space="preserve"> 7902</v>
      </c>
      <c r="C312" s="231">
        <v>23123</v>
      </c>
      <c r="D312" s="125"/>
      <c r="E312" s="136" t="s">
        <v>591</v>
      </c>
      <c r="F312" s="136">
        <v>25315</v>
      </c>
      <c r="G312" s="136"/>
      <c r="H312" s="136" t="s">
        <v>530</v>
      </c>
      <c r="I312" s="136" t="s">
        <v>595</v>
      </c>
      <c r="J312" s="136">
        <v>3</v>
      </c>
      <c r="K312" s="127">
        <v>1.3</v>
      </c>
      <c r="L312" s="224" t="s">
        <v>17</v>
      </c>
      <c r="M312" s="128">
        <f t="shared" si="24"/>
        <v>4800</v>
      </c>
      <c r="N312" s="230" t="s">
        <v>15</v>
      </c>
      <c r="O312" s="129">
        <f t="shared" si="21"/>
        <v>1</v>
      </c>
      <c r="Q312" s="129" t="str">
        <f t="shared" si="22"/>
        <v>Technisch tekenen 23123 (Tekenaar werktuigbouw)</v>
      </c>
    </row>
    <row r="313" spans="1:17" s="129" customFormat="1" ht="20.100000000000001" customHeight="1" x14ac:dyDescent="0.25">
      <c r="A313" s="129">
        <f t="shared" si="20"/>
        <v>25316</v>
      </c>
      <c r="B313" s="123" t="str">
        <f t="shared" si="23"/>
        <v xml:space="preserve"> 7902</v>
      </c>
      <c r="C313" s="231">
        <v>23123</v>
      </c>
      <c r="D313" s="125"/>
      <c r="E313" s="136" t="s">
        <v>591</v>
      </c>
      <c r="F313" s="136">
        <v>25316</v>
      </c>
      <c r="G313" s="136"/>
      <c r="H313" s="136" t="s">
        <v>530</v>
      </c>
      <c r="I313" s="136" t="s">
        <v>596</v>
      </c>
      <c r="J313" s="136">
        <v>3</v>
      </c>
      <c r="K313" s="127">
        <v>1.3</v>
      </c>
      <c r="L313" s="224" t="s">
        <v>17</v>
      </c>
      <c r="M313" s="128">
        <f t="shared" si="24"/>
        <v>4800</v>
      </c>
      <c r="N313" s="230" t="s">
        <v>15</v>
      </c>
      <c r="O313" s="129">
        <f t="shared" si="21"/>
        <v>1</v>
      </c>
      <c r="Q313" s="129" t="str">
        <f t="shared" si="22"/>
        <v>Technisch tekenen 23123 (Tekenaar werktuigkundige installaties)</v>
      </c>
    </row>
    <row r="314" spans="1:17" s="129" customFormat="1" ht="20.100000000000001" customHeight="1" x14ac:dyDescent="0.25">
      <c r="A314" s="129">
        <f t="shared" si="20"/>
        <v>25317</v>
      </c>
      <c r="B314" s="123" t="str">
        <f t="shared" si="23"/>
        <v xml:space="preserve"> 7902</v>
      </c>
      <c r="C314" s="231">
        <v>23124</v>
      </c>
      <c r="D314" s="125">
        <v>1.6</v>
      </c>
      <c r="E314" s="136" t="s">
        <v>597</v>
      </c>
      <c r="F314" s="136">
        <v>25317</v>
      </c>
      <c r="G314" s="136"/>
      <c r="H314" s="136" t="s">
        <v>530</v>
      </c>
      <c r="I314" s="136" t="s">
        <v>598</v>
      </c>
      <c r="J314" s="136">
        <v>2</v>
      </c>
      <c r="K314" s="127">
        <v>1.6</v>
      </c>
      <c r="L314" s="224" t="s">
        <v>14</v>
      </c>
      <c r="M314" s="128">
        <f t="shared" si="24"/>
        <v>3200</v>
      </c>
      <c r="N314" s="230" t="s">
        <v>15</v>
      </c>
      <c r="O314" s="129">
        <f t="shared" si="21"/>
        <v>1</v>
      </c>
      <c r="Q314" s="129" t="str">
        <f t="shared" si="22"/>
        <v>Vliegtuigbouw 23124 (Kunststofbewerker vliegtuigbouw)</v>
      </c>
    </row>
    <row r="315" spans="1:17" s="129" customFormat="1" ht="20.100000000000001" customHeight="1" x14ac:dyDescent="0.25">
      <c r="A315" s="129">
        <f t="shared" si="20"/>
        <v>25318</v>
      </c>
      <c r="B315" s="123" t="str">
        <f t="shared" si="23"/>
        <v xml:space="preserve"> 7902</v>
      </c>
      <c r="C315" s="231">
        <v>23124</v>
      </c>
      <c r="D315" s="125"/>
      <c r="E315" s="136" t="s">
        <v>597</v>
      </c>
      <c r="F315" s="136">
        <v>25318</v>
      </c>
      <c r="G315" s="136"/>
      <c r="H315" s="136" t="s">
        <v>530</v>
      </c>
      <c r="I315" s="136" t="s">
        <v>599</v>
      </c>
      <c r="J315" s="136">
        <v>2</v>
      </c>
      <c r="K315" s="127">
        <v>1.6</v>
      </c>
      <c r="L315" s="224" t="s">
        <v>14</v>
      </c>
      <c r="M315" s="128">
        <f t="shared" si="24"/>
        <v>3200</v>
      </c>
      <c r="N315" s="230" t="s">
        <v>15</v>
      </c>
      <c r="O315" s="129">
        <f t="shared" si="21"/>
        <v>1</v>
      </c>
      <c r="Q315" s="129" t="str">
        <f t="shared" si="22"/>
        <v>Vliegtuigbouw 23124 (Plaatwerker vliegtuigbouw)</v>
      </c>
    </row>
    <row r="316" spans="1:17" s="129" customFormat="1" ht="20.100000000000001" customHeight="1" x14ac:dyDescent="0.25">
      <c r="A316" s="129">
        <f t="shared" si="20"/>
        <v>25319</v>
      </c>
      <c r="B316" s="123" t="str">
        <f t="shared" si="23"/>
        <v xml:space="preserve"> 7902</v>
      </c>
      <c r="C316" s="231">
        <v>23124</v>
      </c>
      <c r="D316" s="125"/>
      <c r="E316" s="136" t="s">
        <v>597</v>
      </c>
      <c r="F316" s="136">
        <v>25319</v>
      </c>
      <c r="G316" s="136"/>
      <c r="H316" s="136" t="s">
        <v>530</v>
      </c>
      <c r="I316" s="136" t="s">
        <v>600</v>
      </c>
      <c r="J316" s="136">
        <v>2</v>
      </c>
      <c r="K316" s="127">
        <v>1.6</v>
      </c>
      <c r="L316" s="224" t="s">
        <v>14</v>
      </c>
      <c r="M316" s="128">
        <f t="shared" si="24"/>
        <v>3200</v>
      </c>
      <c r="N316" s="230" t="s">
        <v>15</v>
      </c>
      <c r="O316" s="129">
        <f t="shared" si="21"/>
        <v>1</v>
      </c>
      <c r="Q316" s="129" t="str">
        <f t="shared" si="22"/>
        <v>Vliegtuigbouw 23124 (Samenbouwer vliegtuigbouw)</v>
      </c>
    </row>
    <row r="317" spans="1:17" s="129" customFormat="1" ht="20.100000000000001" customHeight="1" x14ac:dyDescent="0.25">
      <c r="A317" s="129">
        <f t="shared" si="20"/>
        <v>25320</v>
      </c>
      <c r="B317" s="123" t="str">
        <f t="shared" si="23"/>
        <v xml:space="preserve"> 7902</v>
      </c>
      <c r="C317" s="231">
        <v>23125</v>
      </c>
      <c r="D317" s="125">
        <v>1.8</v>
      </c>
      <c r="E317" s="136" t="s">
        <v>601</v>
      </c>
      <c r="F317" s="136">
        <v>25320</v>
      </c>
      <c r="G317" s="136"/>
      <c r="H317" s="136" t="s">
        <v>530</v>
      </c>
      <c r="I317" s="136" t="s">
        <v>602</v>
      </c>
      <c r="J317" s="136">
        <v>3</v>
      </c>
      <c r="K317" s="127">
        <v>1.8</v>
      </c>
      <c r="L317" s="224" t="s">
        <v>17</v>
      </c>
      <c r="M317" s="128">
        <f t="shared" si="24"/>
        <v>4800</v>
      </c>
      <c r="N317" s="230" t="s">
        <v>15</v>
      </c>
      <c r="O317" s="129">
        <f t="shared" si="21"/>
        <v>1</v>
      </c>
      <c r="Q317" s="129" t="str">
        <f t="shared" si="22"/>
        <v>Vliegtuigonderhoud 23125 (Constructie repair specialist)</v>
      </c>
    </row>
    <row r="318" spans="1:17" s="129" customFormat="1" ht="20.100000000000001" customHeight="1" x14ac:dyDescent="0.25">
      <c r="A318" s="129">
        <f t="shared" si="20"/>
        <v>25321</v>
      </c>
      <c r="B318" s="123" t="str">
        <f t="shared" si="23"/>
        <v xml:space="preserve"> 7902</v>
      </c>
      <c r="C318" s="231">
        <v>23125</v>
      </c>
      <c r="D318" s="125"/>
      <c r="E318" s="136" t="s">
        <v>601</v>
      </c>
      <c r="F318" s="136">
        <v>25321</v>
      </c>
      <c r="G318" s="136"/>
      <c r="H318" s="136" t="s">
        <v>530</v>
      </c>
      <c r="I318" s="136" t="s">
        <v>603</v>
      </c>
      <c r="J318" s="136">
        <v>3</v>
      </c>
      <c r="K318" s="127">
        <v>1.8</v>
      </c>
      <c r="L318" s="229" t="s">
        <v>17</v>
      </c>
      <c r="M318" s="128">
        <f t="shared" si="24"/>
        <v>4800</v>
      </c>
      <c r="N318" s="230" t="s">
        <v>15</v>
      </c>
      <c r="O318" s="129">
        <f t="shared" si="21"/>
        <v>1</v>
      </c>
      <c r="Q318" s="129" t="str">
        <f t="shared" si="22"/>
        <v>Vliegtuigonderhoud 23125 (Eerste monteur vliegtuigonderhoud)</v>
      </c>
    </row>
    <row r="319" spans="1:17" s="129" customFormat="1" ht="20.100000000000001" customHeight="1" x14ac:dyDescent="0.25">
      <c r="A319" s="129">
        <f t="shared" si="20"/>
        <v>25322</v>
      </c>
      <c r="B319" s="123" t="str">
        <f t="shared" si="23"/>
        <v xml:space="preserve"> 7902</v>
      </c>
      <c r="C319" s="231">
        <v>23125</v>
      </c>
      <c r="D319" s="125"/>
      <c r="E319" s="136" t="s">
        <v>601</v>
      </c>
      <c r="F319" s="136">
        <v>25322</v>
      </c>
      <c r="G319" s="136"/>
      <c r="H319" s="136" t="s">
        <v>530</v>
      </c>
      <c r="I319" s="136" t="s">
        <v>604</v>
      </c>
      <c r="J319" s="136">
        <v>2</v>
      </c>
      <c r="K319" s="127">
        <v>1.8</v>
      </c>
      <c r="L319" s="224" t="s">
        <v>14</v>
      </c>
      <c r="M319" s="128">
        <f t="shared" si="24"/>
        <v>3200</v>
      </c>
      <c r="N319" s="230" t="s">
        <v>15</v>
      </c>
      <c r="O319" s="129">
        <f t="shared" si="21"/>
        <v>1</v>
      </c>
      <c r="Q319" s="129" t="str">
        <f t="shared" si="22"/>
        <v>Vliegtuigonderhoud 23125 (Monteur vliegtuigonderhoud)</v>
      </c>
    </row>
    <row r="320" spans="1:17" s="129" customFormat="1" ht="20.100000000000001" customHeight="1" x14ac:dyDescent="0.25">
      <c r="A320" s="129">
        <f t="shared" si="20"/>
        <v>25323</v>
      </c>
      <c r="B320" s="123" t="str">
        <f t="shared" si="23"/>
        <v xml:space="preserve"> 7902</v>
      </c>
      <c r="C320" s="231">
        <v>23125</v>
      </c>
      <c r="D320" s="125"/>
      <c r="E320" s="136" t="s">
        <v>601</v>
      </c>
      <c r="F320" s="136">
        <v>25323</v>
      </c>
      <c r="G320" s="136"/>
      <c r="H320" s="136" t="s">
        <v>530</v>
      </c>
      <c r="I320" s="136" t="s">
        <v>605</v>
      </c>
      <c r="J320" s="136">
        <v>4</v>
      </c>
      <c r="K320" s="127">
        <v>1.8</v>
      </c>
      <c r="L320" s="224" t="s">
        <v>19</v>
      </c>
      <c r="M320" s="128">
        <f t="shared" si="24"/>
        <v>6400</v>
      </c>
      <c r="N320" s="230" t="s">
        <v>15</v>
      </c>
      <c r="O320" s="129">
        <f t="shared" si="21"/>
        <v>1</v>
      </c>
      <c r="Q320" s="129" t="str">
        <f t="shared" si="22"/>
        <v>Vliegtuigonderhoud 23125 (Technicus avionica)</v>
      </c>
    </row>
    <row r="321" spans="1:17" s="129" customFormat="1" ht="20.100000000000001" customHeight="1" x14ac:dyDescent="0.25">
      <c r="A321" s="129">
        <f t="shared" si="20"/>
        <v>25324</v>
      </c>
      <c r="B321" s="123" t="str">
        <f t="shared" si="23"/>
        <v xml:space="preserve"> 7902</v>
      </c>
      <c r="C321" s="231">
        <v>23125</v>
      </c>
      <c r="D321" s="125"/>
      <c r="E321" s="136" t="s">
        <v>601</v>
      </c>
      <c r="F321" s="136">
        <v>25324</v>
      </c>
      <c r="G321" s="136"/>
      <c r="H321" s="136" t="s">
        <v>530</v>
      </c>
      <c r="I321" s="136" t="s">
        <v>606</v>
      </c>
      <c r="J321" s="136">
        <v>4</v>
      </c>
      <c r="K321" s="127">
        <v>1.8</v>
      </c>
      <c r="L321" s="224" t="s">
        <v>19</v>
      </c>
      <c r="M321" s="128">
        <f t="shared" si="24"/>
        <v>6400</v>
      </c>
      <c r="N321" s="230" t="s">
        <v>15</v>
      </c>
      <c r="O321" s="129">
        <f t="shared" si="21"/>
        <v>1</v>
      </c>
      <c r="Q321" s="129" t="str">
        <f t="shared" si="22"/>
        <v>Vliegtuigonderhoud 23125 (Technicus mechanica)</v>
      </c>
    </row>
    <row r="322" spans="1:17" s="129" customFormat="1" ht="20.100000000000001" customHeight="1" x14ac:dyDescent="0.25">
      <c r="A322" s="129">
        <f t="shared" si="20"/>
        <v>25331</v>
      </c>
      <c r="B322" s="123" t="str">
        <f t="shared" si="23"/>
        <v xml:space="preserve"> 7902</v>
      </c>
      <c r="C322" s="124">
        <v>23127</v>
      </c>
      <c r="D322" s="125">
        <v>1.3</v>
      </c>
      <c r="E322" s="126" t="s">
        <v>607</v>
      </c>
      <c r="F322" s="126">
        <v>25331</v>
      </c>
      <c r="G322" s="126"/>
      <c r="H322" s="126" t="s">
        <v>530</v>
      </c>
      <c r="I322" s="126" t="s">
        <v>608</v>
      </c>
      <c r="J322" s="126">
        <v>3</v>
      </c>
      <c r="K322" s="127">
        <v>1.3</v>
      </c>
      <c r="L322" s="224" t="s">
        <v>17</v>
      </c>
      <c r="M322" s="128">
        <f t="shared" si="24"/>
        <v>4800</v>
      </c>
      <c r="N322" s="225" t="s">
        <v>15</v>
      </c>
      <c r="O322" s="129">
        <f t="shared" si="21"/>
        <v>1</v>
      </c>
      <c r="Q322" s="129" t="str">
        <f t="shared" si="22"/>
        <v>Elektrotechnische Installaties 23127 (Eerste monteur elektrotechnische industriële installaties en systemen)</v>
      </c>
    </row>
    <row r="323" spans="1:17" s="129" customFormat="1" ht="20.100000000000001" customHeight="1" x14ac:dyDescent="0.25">
      <c r="A323" s="129">
        <f t="shared" ref="A323:A386" si="25">F323</f>
        <v>25332</v>
      </c>
      <c r="B323" s="123" t="str">
        <f t="shared" si="23"/>
        <v xml:space="preserve"> 7902</v>
      </c>
      <c r="C323" s="124">
        <v>23127</v>
      </c>
      <c r="D323" s="125"/>
      <c r="E323" s="126" t="s">
        <v>607</v>
      </c>
      <c r="F323" s="126">
        <v>25332</v>
      </c>
      <c r="G323" s="126"/>
      <c r="H323" s="126" t="s">
        <v>530</v>
      </c>
      <c r="I323" s="126" t="s">
        <v>609</v>
      </c>
      <c r="J323" s="126">
        <v>3</v>
      </c>
      <c r="K323" s="127">
        <v>1.3</v>
      </c>
      <c r="L323" s="224" t="s">
        <v>17</v>
      </c>
      <c r="M323" s="128">
        <f t="shared" si="24"/>
        <v>4800</v>
      </c>
      <c r="N323" s="225" t="s">
        <v>15</v>
      </c>
      <c r="O323" s="129">
        <f t="shared" ref="O323:O386" si="26">COUNTIF($F$3:$F$505,F323)</f>
        <v>1</v>
      </c>
      <c r="Q323" s="129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29" customFormat="1" ht="20.100000000000001" customHeight="1" x14ac:dyDescent="0.25">
      <c r="A324" s="129">
        <f t="shared" si="25"/>
        <v>25333</v>
      </c>
      <c r="B324" s="123" t="str">
        <f t="shared" ref="B324:B387" si="28">MID(H324,LEN(H324)-5,5)</f>
        <v xml:space="preserve"> 7902</v>
      </c>
      <c r="C324" s="124">
        <v>23127</v>
      </c>
      <c r="D324" s="125"/>
      <c r="E324" s="126" t="s">
        <v>607</v>
      </c>
      <c r="F324" s="126">
        <v>25333</v>
      </c>
      <c r="G324" s="126"/>
      <c r="H324" s="126" t="s">
        <v>530</v>
      </c>
      <c r="I324" s="126" t="s">
        <v>610</v>
      </c>
      <c r="J324" s="126">
        <v>2</v>
      </c>
      <c r="K324" s="127">
        <v>1.3</v>
      </c>
      <c r="L324" s="224" t="s">
        <v>14</v>
      </c>
      <c r="M324" s="128">
        <f t="shared" ref="M324:M387" si="29">J324*1600</f>
        <v>3200</v>
      </c>
      <c r="N324" s="225" t="s">
        <v>15</v>
      </c>
      <c r="O324" s="129">
        <f t="shared" si="26"/>
        <v>1</v>
      </c>
      <c r="Q324" s="129" t="str">
        <f t="shared" si="27"/>
        <v>Elektrotechnische Installaties 23127 (Monteur elektrotechnische installaties)</v>
      </c>
    </row>
    <row r="325" spans="1:17" s="129" customFormat="1" ht="20.100000000000001" customHeight="1" x14ac:dyDescent="0.25">
      <c r="A325" s="129">
        <f t="shared" si="25"/>
        <v>25334</v>
      </c>
      <c r="B325" s="123" t="str">
        <f t="shared" si="28"/>
        <v xml:space="preserve"> 7902</v>
      </c>
      <c r="C325" s="124">
        <v>23128</v>
      </c>
      <c r="D325" s="125">
        <v>1.6</v>
      </c>
      <c r="E325" s="126" t="s">
        <v>611</v>
      </c>
      <c r="F325" s="126">
        <v>25334</v>
      </c>
      <c r="G325" s="126"/>
      <c r="H325" s="126" t="s">
        <v>530</v>
      </c>
      <c r="I325" s="126" t="s">
        <v>612</v>
      </c>
      <c r="J325" s="126">
        <v>2</v>
      </c>
      <c r="K325" s="127">
        <v>1.6</v>
      </c>
      <c r="L325" s="224" t="s">
        <v>14</v>
      </c>
      <c r="M325" s="128">
        <f t="shared" si="29"/>
        <v>3200</v>
      </c>
      <c r="N325" s="225" t="s">
        <v>15</v>
      </c>
      <c r="O325" s="129">
        <f t="shared" si="26"/>
        <v>1</v>
      </c>
      <c r="Q325" s="129" t="str">
        <f t="shared" si="27"/>
        <v>Industrieel onderhoud 23128 (Medewerker Operationele techniek)</v>
      </c>
    </row>
    <row r="326" spans="1:17" s="129" customFormat="1" ht="20.100000000000001" customHeight="1" x14ac:dyDescent="0.25">
      <c r="A326" s="129">
        <f t="shared" si="25"/>
        <v>25335</v>
      </c>
      <c r="B326" s="123" t="str">
        <f t="shared" si="28"/>
        <v xml:space="preserve"> 7902</v>
      </c>
      <c r="C326" s="124">
        <v>23129</v>
      </c>
      <c r="D326" s="125">
        <v>1.4</v>
      </c>
      <c r="E326" s="126" t="s">
        <v>613</v>
      </c>
      <c r="F326" s="126">
        <v>25335</v>
      </c>
      <c r="G326" s="126"/>
      <c r="H326" s="126" t="s">
        <v>530</v>
      </c>
      <c r="I326" s="126" t="s">
        <v>614</v>
      </c>
      <c r="J326" s="126">
        <v>2</v>
      </c>
      <c r="K326" s="127">
        <v>1.6</v>
      </c>
      <c r="L326" s="224" t="s">
        <v>14</v>
      </c>
      <c r="M326" s="128">
        <f t="shared" si="29"/>
        <v>3200</v>
      </c>
      <c r="N326" s="225" t="s">
        <v>15</v>
      </c>
      <c r="O326" s="129">
        <f t="shared" si="26"/>
        <v>1</v>
      </c>
      <c r="Q326" s="129" t="str">
        <f t="shared" si="27"/>
        <v>Industriële processen 23129 (Mechanisch operator A)</v>
      </c>
    </row>
    <row r="327" spans="1:17" s="129" customFormat="1" ht="20.100000000000001" customHeight="1" x14ac:dyDescent="0.25">
      <c r="A327" s="129">
        <f t="shared" si="25"/>
        <v>25336</v>
      </c>
      <c r="B327" s="123" t="str">
        <f t="shared" si="28"/>
        <v xml:space="preserve"> 7902</v>
      </c>
      <c r="C327" s="124">
        <v>23129</v>
      </c>
      <c r="D327" s="125"/>
      <c r="E327" s="126" t="s">
        <v>613</v>
      </c>
      <c r="F327" s="126">
        <v>25336</v>
      </c>
      <c r="G327" s="126"/>
      <c r="H327" s="126" t="s">
        <v>530</v>
      </c>
      <c r="I327" s="126" t="s">
        <v>615</v>
      </c>
      <c r="J327" s="126">
        <v>3</v>
      </c>
      <c r="K327" s="127">
        <v>1.6</v>
      </c>
      <c r="L327" s="224" t="s">
        <v>17</v>
      </c>
      <c r="M327" s="128">
        <f t="shared" si="29"/>
        <v>4800</v>
      </c>
      <c r="N327" s="225" t="s">
        <v>15</v>
      </c>
      <c r="O327" s="129">
        <f t="shared" si="26"/>
        <v>1</v>
      </c>
      <c r="Q327" s="129" t="str">
        <f t="shared" si="27"/>
        <v>Industriële processen 23129 (Mechanisch operator B)</v>
      </c>
    </row>
    <row r="328" spans="1:17" s="129" customFormat="1" ht="20.100000000000001" customHeight="1" x14ac:dyDescent="0.25">
      <c r="A328" s="129">
        <f t="shared" si="25"/>
        <v>25337</v>
      </c>
      <c r="B328" s="123" t="str">
        <f t="shared" si="28"/>
        <v xml:space="preserve"> 7902</v>
      </c>
      <c r="C328" s="124">
        <v>23129</v>
      </c>
      <c r="D328" s="125"/>
      <c r="E328" s="126" t="s">
        <v>613</v>
      </c>
      <c r="F328" s="126">
        <v>25337</v>
      </c>
      <c r="G328" s="126"/>
      <c r="H328" s="126" t="s">
        <v>530</v>
      </c>
      <c r="I328" s="126" t="s">
        <v>616</v>
      </c>
      <c r="J328" s="126">
        <v>2</v>
      </c>
      <c r="K328" s="127">
        <v>1.4</v>
      </c>
      <c r="L328" s="224" t="s">
        <v>14</v>
      </c>
      <c r="M328" s="128">
        <f t="shared" si="29"/>
        <v>3200</v>
      </c>
      <c r="N328" s="225" t="s">
        <v>15</v>
      </c>
      <c r="O328" s="129">
        <f t="shared" si="26"/>
        <v>1</v>
      </c>
      <c r="Q328" s="129" t="str">
        <f t="shared" si="27"/>
        <v>Industriële processen 23129 (Procesoperator A)</v>
      </c>
    </row>
    <row r="329" spans="1:17" s="129" customFormat="1" ht="20.100000000000001" customHeight="1" x14ac:dyDescent="0.25">
      <c r="A329" s="129">
        <f t="shared" si="25"/>
        <v>25338</v>
      </c>
      <c r="B329" s="123" t="str">
        <f t="shared" si="28"/>
        <v xml:space="preserve"> 7902</v>
      </c>
      <c r="C329" s="124">
        <v>23129</v>
      </c>
      <c r="D329" s="125"/>
      <c r="E329" s="126" t="s">
        <v>613</v>
      </c>
      <c r="F329" s="126">
        <v>25338</v>
      </c>
      <c r="G329" s="126"/>
      <c r="H329" s="126" t="s">
        <v>530</v>
      </c>
      <c r="I329" s="126" t="s">
        <v>617</v>
      </c>
      <c r="J329" s="126">
        <v>3</v>
      </c>
      <c r="K329" s="127">
        <v>1.4</v>
      </c>
      <c r="L329" s="224" t="s">
        <v>17</v>
      </c>
      <c r="M329" s="128">
        <f t="shared" si="29"/>
        <v>4800</v>
      </c>
      <c r="N329" s="225" t="s">
        <v>15</v>
      </c>
      <c r="O329" s="129">
        <f t="shared" si="26"/>
        <v>1</v>
      </c>
      <c r="Q329" s="129" t="str">
        <f t="shared" si="27"/>
        <v>Industriële processen 23129 (Procesoperator B)</v>
      </c>
    </row>
    <row r="330" spans="1:17" s="129" customFormat="1" ht="20.100000000000001" customHeight="1" x14ac:dyDescent="0.25">
      <c r="A330" s="129">
        <f t="shared" si="25"/>
        <v>25339</v>
      </c>
      <c r="B330" s="123" t="str">
        <f t="shared" si="28"/>
        <v xml:space="preserve"> 7902</v>
      </c>
      <c r="C330" s="124">
        <v>23130</v>
      </c>
      <c r="D330" s="125">
        <v>1.3</v>
      </c>
      <c r="E330" s="126" t="s">
        <v>618</v>
      </c>
      <c r="F330" s="126">
        <v>25339</v>
      </c>
      <c r="G330" s="126"/>
      <c r="H330" s="126" t="s">
        <v>530</v>
      </c>
      <c r="I330" s="126" t="s">
        <v>619</v>
      </c>
      <c r="J330" s="126">
        <v>3</v>
      </c>
      <c r="K330" s="127">
        <v>1.3</v>
      </c>
      <c r="L330" s="224" t="s">
        <v>17</v>
      </c>
      <c r="M330" s="128">
        <f t="shared" si="29"/>
        <v>4800</v>
      </c>
      <c r="N330" s="225" t="s">
        <v>15</v>
      </c>
      <c r="O330" s="129">
        <f t="shared" si="26"/>
        <v>1</v>
      </c>
      <c r="Q330" s="129" t="str">
        <f t="shared" si="27"/>
        <v>Mechatronica 23130 (Eerste monteur elektrotechnische systemen)</v>
      </c>
    </row>
    <row r="331" spans="1:17" s="129" customFormat="1" ht="20.100000000000001" customHeight="1" x14ac:dyDescent="0.25">
      <c r="A331" s="129">
        <f t="shared" si="25"/>
        <v>25340</v>
      </c>
      <c r="B331" s="123" t="str">
        <f t="shared" si="28"/>
        <v xml:space="preserve"> 7902</v>
      </c>
      <c r="C331" s="124">
        <v>23130</v>
      </c>
      <c r="D331" s="125"/>
      <c r="E331" s="126" t="s">
        <v>618</v>
      </c>
      <c r="F331" s="126">
        <v>25340</v>
      </c>
      <c r="G331" s="126"/>
      <c r="H331" s="126" t="s">
        <v>530</v>
      </c>
      <c r="I331" s="126" t="s">
        <v>620</v>
      </c>
      <c r="J331" s="126">
        <v>3</v>
      </c>
      <c r="K331" s="127">
        <v>1.3</v>
      </c>
      <c r="L331" s="224" t="s">
        <v>17</v>
      </c>
      <c r="M331" s="128">
        <f t="shared" si="29"/>
        <v>4800</v>
      </c>
      <c r="N331" s="225" t="s">
        <v>15</v>
      </c>
      <c r="O331" s="129">
        <f t="shared" si="26"/>
        <v>1</v>
      </c>
      <c r="Q331" s="129" t="str">
        <f t="shared" si="27"/>
        <v>Mechatronica 23130 (Eerste monteur mechatronica)</v>
      </c>
    </row>
    <row r="332" spans="1:17" s="129" customFormat="1" ht="20.100000000000001" customHeight="1" x14ac:dyDescent="0.25">
      <c r="A332" s="129">
        <f t="shared" si="25"/>
        <v>25341</v>
      </c>
      <c r="B332" s="123" t="str">
        <f t="shared" si="28"/>
        <v xml:space="preserve"> 7902</v>
      </c>
      <c r="C332" s="124">
        <v>23130</v>
      </c>
      <c r="D332" s="125"/>
      <c r="E332" s="126" t="s">
        <v>618</v>
      </c>
      <c r="F332" s="126">
        <v>25341</v>
      </c>
      <c r="G332" s="126"/>
      <c r="H332" s="126" t="s">
        <v>530</v>
      </c>
      <c r="I332" s="126" t="s">
        <v>621</v>
      </c>
      <c r="J332" s="126">
        <v>2</v>
      </c>
      <c r="K332" s="127">
        <v>1.3</v>
      </c>
      <c r="L332" s="224" t="s">
        <v>14</v>
      </c>
      <c r="M332" s="128">
        <f t="shared" si="29"/>
        <v>3200</v>
      </c>
      <c r="N332" s="225" t="s">
        <v>15</v>
      </c>
      <c r="O332" s="129">
        <f t="shared" si="26"/>
        <v>1</v>
      </c>
      <c r="Q332" s="129" t="str">
        <f t="shared" si="27"/>
        <v>Mechatronica 23130 (Monteur elektrotechnische systemen)</v>
      </c>
    </row>
    <row r="333" spans="1:17" s="129" customFormat="1" ht="20.100000000000001" customHeight="1" x14ac:dyDescent="0.25">
      <c r="A333" s="129">
        <f t="shared" si="25"/>
        <v>25342</v>
      </c>
      <c r="B333" s="123" t="str">
        <f t="shared" si="28"/>
        <v xml:space="preserve"> 7902</v>
      </c>
      <c r="C333" s="124">
        <v>23130</v>
      </c>
      <c r="D333" s="125"/>
      <c r="E333" s="126" t="s">
        <v>618</v>
      </c>
      <c r="F333" s="126">
        <v>25342</v>
      </c>
      <c r="G333" s="126"/>
      <c r="H333" s="126" t="s">
        <v>530</v>
      </c>
      <c r="I333" s="126" t="s">
        <v>622</v>
      </c>
      <c r="J333" s="126">
        <v>2</v>
      </c>
      <c r="K333" s="127">
        <v>1.3</v>
      </c>
      <c r="L333" s="224" t="s">
        <v>14</v>
      </c>
      <c r="M333" s="128">
        <f t="shared" si="29"/>
        <v>3200</v>
      </c>
      <c r="N333" s="225" t="s">
        <v>15</v>
      </c>
      <c r="O333" s="129">
        <f t="shared" si="26"/>
        <v>1</v>
      </c>
      <c r="Q333" s="129" t="str">
        <f t="shared" si="27"/>
        <v>Mechatronica 23130 (Monteur mechatronica)</v>
      </c>
    </row>
    <row r="334" spans="1:17" s="129" customFormat="1" ht="20.100000000000001" customHeight="1" x14ac:dyDescent="0.25">
      <c r="A334" s="129">
        <f t="shared" si="25"/>
        <v>25343</v>
      </c>
      <c r="B334" s="123" t="str">
        <f t="shared" si="28"/>
        <v xml:space="preserve"> 7902</v>
      </c>
      <c r="C334" s="124">
        <v>23131</v>
      </c>
      <c r="D334" s="125">
        <v>1.3</v>
      </c>
      <c r="E334" s="126" t="s">
        <v>623</v>
      </c>
      <c r="F334" s="126">
        <v>25343</v>
      </c>
      <c r="G334" s="126"/>
      <c r="H334" s="126" t="s">
        <v>530</v>
      </c>
      <c r="I334" s="126" t="s">
        <v>624</v>
      </c>
      <c r="J334" s="126">
        <v>4</v>
      </c>
      <c r="K334" s="127">
        <v>1.3</v>
      </c>
      <c r="L334" s="224" t="s">
        <v>19</v>
      </c>
      <c r="M334" s="128">
        <f t="shared" si="29"/>
        <v>6400</v>
      </c>
      <c r="N334" s="225" t="s">
        <v>15</v>
      </c>
      <c r="O334" s="129">
        <f t="shared" si="26"/>
        <v>1</v>
      </c>
      <c r="Q334" s="129" t="str">
        <f t="shared" si="27"/>
        <v>Mechatronische systemen 23131 (Technicus elektrotechnische systemen)</v>
      </c>
    </row>
    <row r="335" spans="1:17" s="129" customFormat="1" ht="20.100000000000001" customHeight="1" x14ac:dyDescent="0.25">
      <c r="A335" s="129">
        <f t="shared" si="25"/>
        <v>25344</v>
      </c>
      <c r="B335" s="123" t="str">
        <f t="shared" si="28"/>
        <v xml:space="preserve"> 7902</v>
      </c>
      <c r="C335" s="124">
        <v>23131</v>
      </c>
      <c r="D335" s="125"/>
      <c r="E335" s="126" t="s">
        <v>623</v>
      </c>
      <c r="F335" s="126">
        <v>25344</v>
      </c>
      <c r="G335" s="126"/>
      <c r="H335" s="126" t="s">
        <v>530</v>
      </c>
      <c r="I335" s="126" t="s">
        <v>625</v>
      </c>
      <c r="J335" s="126">
        <v>4</v>
      </c>
      <c r="K335" s="127">
        <v>1.3</v>
      </c>
      <c r="L335" s="224" t="s">
        <v>19</v>
      </c>
      <c r="M335" s="128">
        <f t="shared" si="29"/>
        <v>6400</v>
      </c>
      <c r="N335" s="225" t="s">
        <v>15</v>
      </c>
      <c r="O335" s="129">
        <f t="shared" si="26"/>
        <v>1</v>
      </c>
      <c r="Q335" s="129" t="str">
        <f t="shared" si="27"/>
        <v>Mechatronische systemen 23131 (Technicus mechatronica systemen)</v>
      </c>
    </row>
    <row r="336" spans="1:17" s="129" customFormat="1" ht="20.100000000000001" customHeight="1" x14ac:dyDescent="0.25">
      <c r="A336" s="129">
        <f t="shared" si="25"/>
        <v>25345</v>
      </c>
      <c r="B336" s="123" t="str">
        <f t="shared" si="28"/>
        <v xml:space="preserve"> 7902</v>
      </c>
      <c r="C336" s="124">
        <v>23132</v>
      </c>
      <c r="D336" s="125">
        <v>1.6</v>
      </c>
      <c r="E336" s="126" t="s">
        <v>626</v>
      </c>
      <c r="F336" s="126">
        <v>25345</v>
      </c>
      <c r="G336" s="126"/>
      <c r="H336" s="126" t="s">
        <v>530</v>
      </c>
      <c r="I336" s="126" t="s">
        <v>627</v>
      </c>
      <c r="J336" s="126">
        <v>4</v>
      </c>
      <c r="K336" s="127">
        <v>1.6</v>
      </c>
      <c r="L336" s="224" t="s">
        <v>19</v>
      </c>
      <c r="M336" s="128">
        <f t="shared" si="29"/>
        <v>6400</v>
      </c>
      <c r="N336" s="225" t="s">
        <v>15</v>
      </c>
      <c r="O336" s="129">
        <f t="shared" si="26"/>
        <v>1</v>
      </c>
      <c r="Q336" s="129" t="str">
        <f t="shared" si="27"/>
        <v>Operationele Techniek 23132 (Allround operationeel technicus)</v>
      </c>
    </row>
    <row r="337" spans="1:17" s="129" customFormat="1" ht="20.100000000000001" customHeight="1" x14ac:dyDescent="0.25">
      <c r="A337" s="129">
        <f t="shared" si="25"/>
        <v>25346</v>
      </c>
      <c r="B337" s="123" t="str">
        <f t="shared" si="28"/>
        <v xml:space="preserve"> 7902</v>
      </c>
      <c r="C337" s="124">
        <v>23132</v>
      </c>
      <c r="D337" s="125"/>
      <c r="E337" s="126" t="s">
        <v>626</v>
      </c>
      <c r="F337" s="126">
        <v>25346</v>
      </c>
      <c r="G337" s="126"/>
      <c r="H337" s="126" t="s">
        <v>530</v>
      </c>
      <c r="I337" s="126" t="s">
        <v>628</v>
      </c>
      <c r="J337" s="126">
        <v>3</v>
      </c>
      <c r="K337" s="127">
        <v>1.6</v>
      </c>
      <c r="L337" s="224" t="s">
        <v>17</v>
      </c>
      <c r="M337" s="128">
        <f t="shared" si="29"/>
        <v>4800</v>
      </c>
      <c r="N337" s="225" t="s">
        <v>15</v>
      </c>
      <c r="O337" s="129">
        <f t="shared" si="26"/>
        <v>1</v>
      </c>
      <c r="Q337" s="129" t="str">
        <f t="shared" si="27"/>
        <v>Operationele Techniek 23132 (Operationeel technicus)</v>
      </c>
    </row>
    <row r="338" spans="1:17" s="129" customFormat="1" ht="20.100000000000001" customHeight="1" x14ac:dyDescent="0.25">
      <c r="A338" s="129">
        <f t="shared" si="25"/>
        <v>25347</v>
      </c>
      <c r="B338" s="123" t="str">
        <f t="shared" si="28"/>
        <v xml:space="preserve"> 7902</v>
      </c>
      <c r="C338" s="124">
        <v>23133</v>
      </c>
      <c r="D338" s="125">
        <v>1.3</v>
      </c>
      <c r="E338" s="126" t="s">
        <v>629</v>
      </c>
      <c r="F338" s="126">
        <v>25347</v>
      </c>
      <c r="G338" s="126"/>
      <c r="H338" s="126" t="s">
        <v>530</v>
      </c>
      <c r="I338" s="126" t="s">
        <v>630</v>
      </c>
      <c r="J338" s="126">
        <v>3</v>
      </c>
      <c r="K338" s="127">
        <v>1.3</v>
      </c>
      <c r="L338" s="224" t="s">
        <v>17</v>
      </c>
      <c r="M338" s="128">
        <f t="shared" si="29"/>
        <v>4800</v>
      </c>
      <c r="N338" s="225" t="s">
        <v>15</v>
      </c>
      <c r="O338" s="129">
        <f t="shared" si="26"/>
        <v>1</v>
      </c>
      <c r="Q338" s="129" t="str">
        <f t="shared" si="27"/>
        <v>Werktuigkundige Installaties (Montage) 23133 (Eerste Monteur dakbedekking)</v>
      </c>
    </row>
    <row r="339" spans="1:17" s="129" customFormat="1" ht="20.100000000000001" customHeight="1" x14ac:dyDescent="0.25">
      <c r="A339" s="129">
        <f t="shared" si="25"/>
        <v>25348</v>
      </c>
      <c r="B339" s="123" t="str">
        <f t="shared" si="28"/>
        <v xml:space="preserve"> 7902</v>
      </c>
      <c r="C339" s="124">
        <v>23133</v>
      </c>
      <c r="D339" s="125"/>
      <c r="E339" s="126" t="s">
        <v>629</v>
      </c>
      <c r="F339" s="126">
        <v>25348</v>
      </c>
      <c r="G339" s="126"/>
      <c r="H339" s="126" t="s">
        <v>530</v>
      </c>
      <c r="I339" s="126" t="s">
        <v>631</v>
      </c>
      <c r="J339" s="126">
        <v>3</v>
      </c>
      <c r="K339" s="127">
        <v>1.3</v>
      </c>
      <c r="L339" s="224" t="s">
        <v>17</v>
      </c>
      <c r="M339" s="128">
        <f t="shared" si="29"/>
        <v>4800</v>
      </c>
      <c r="N339" s="225" t="s">
        <v>15</v>
      </c>
      <c r="O339" s="129">
        <f t="shared" si="26"/>
        <v>1</v>
      </c>
      <c r="Q339" s="129" t="str">
        <f t="shared" si="27"/>
        <v>Werktuigkundige Installaties (Montage) 23133 (Eerste Monteur utiliteit)</v>
      </c>
    </row>
    <row r="340" spans="1:17" s="129" customFormat="1" ht="20.100000000000001" customHeight="1" x14ac:dyDescent="0.25">
      <c r="A340" s="129">
        <f t="shared" si="25"/>
        <v>25349</v>
      </c>
      <c r="B340" s="123" t="str">
        <f t="shared" si="28"/>
        <v xml:space="preserve"> 7902</v>
      </c>
      <c r="C340" s="124">
        <v>23133</v>
      </c>
      <c r="D340" s="125"/>
      <c r="E340" s="126" t="s">
        <v>629</v>
      </c>
      <c r="F340" s="126">
        <v>25349</v>
      </c>
      <c r="G340" s="126"/>
      <c r="H340" s="126" t="s">
        <v>530</v>
      </c>
      <c r="I340" s="126" t="s">
        <v>632</v>
      </c>
      <c r="J340" s="126">
        <v>3</v>
      </c>
      <c r="K340" s="127">
        <v>1.3</v>
      </c>
      <c r="L340" s="224" t="s">
        <v>17</v>
      </c>
      <c r="M340" s="128">
        <f t="shared" si="29"/>
        <v>4800</v>
      </c>
      <c r="N340" s="225" t="s">
        <v>15</v>
      </c>
      <c r="O340" s="129">
        <f t="shared" si="26"/>
        <v>1</v>
      </c>
      <c r="Q340" s="129" t="str">
        <f t="shared" si="27"/>
        <v>Werktuigkundige Installaties (Montage) 23133 (Eerste Monteur woning)</v>
      </c>
    </row>
    <row r="341" spans="1:17" s="129" customFormat="1" ht="20.100000000000001" customHeight="1" x14ac:dyDescent="0.25">
      <c r="A341" s="129">
        <f t="shared" si="25"/>
        <v>25350</v>
      </c>
      <c r="B341" s="123" t="str">
        <f t="shared" si="28"/>
        <v xml:space="preserve"> 7902</v>
      </c>
      <c r="C341" s="124">
        <v>23133</v>
      </c>
      <c r="D341" s="125"/>
      <c r="E341" s="126" t="s">
        <v>629</v>
      </c>
      <c r="F341" s="126">
        <v>25350</v>
      </c>
      <c r="G341" s="126"/>
      <c r="H341" s="126" t="s">
        <v>530</v>
      </c>
      <c r="I341" s="126" t="s">
        <v>633</v>
      </c>
      <c r="J341" s="126">
        <v>2</v>
      </c>
      <c r="K341" s="127">
        <v>1.3</v>
      </c>
      <c r="L341" s="224" t="s">
        <v>14</v>
      </c>
      <c r="M341" s="128">
        <f t="shared" si="29"/>
        <v>3200</v>
      </c>
      <c r="N341" s="225" t="s">
        <v>15</v>
      </c>
      <c r="O341" s="129">
        <f t="shared" si="26"/>
        <v>1</v>
      </c>
      <c r="Q341" s="129" t="str">
        <f t="shared" si="27"/>
        <v>Werktuigkundige Installaties (Montage) 23133 (Monteur werktuigkundige installaties)</v>
      </c>
    </row>
    <row r="342" spans="1:17" s="129" customFormat="1" ht="20.100000000000001" customHeight="1" x14ac:dyDescent="0.25">
      <c r="A342" s="129">
        <f t="shared" si="25"/>
        <v>25351</v>
      </c>
      <c r="B342" s="123" t="str">
        <f t="shared" si="28"/>
        <v xml:space="preserve"> 7913</v>
      </c>
      <c r="C342" s="124">
        <v>23134</v>
      </c>
      <c r="D342" s="125">
        <v>1.3</v>
      </c>
      <c r="E342" s="126" t="s">
        <v>634</v>
      </c>
      <c r="F342" s="126">
        <v>25351</v>
      </c>
      <c r="G342" s="126"/>
      <c r="H342" s="126" t="s">
        <v>635</v>
      </c>
      <c r="I342" s="126" t="s">
        <v>636</v>
      </c>
      <c r="J342" s="126">
        <v>4</v>
      </c>
      <c r="K342" s="127">
        <v>1.3</v>
      </c>
      <c r="L342" s="224" t="s">
        <v>19</v>
      </c>
      <c r="M342" s="128">
        <f t="shared" si="29"/>
        <v>6400</v>
      </c>
      <c r="N342" s="225" t="s">
        <v>15</v>
      </c>
      <c r="O342" s="129">
        <f t="shared" si="26"/>
        <v>1</v>
      </c>
      <c r="Q342" s="129" t="str">
        <f t="shared" si="27"/>
        <v>Travel, Leisure &amp; Hospitality 23134 (Leidinggevende leisure &amp; hospitality)</v>
      </c>
    </row>
    <row r="343" spans="1:17" s="129" customFormat="1" ht="20.100000000000001" customHeight="1" x14ac:dyDescent="0.25">
      <c r="A343" s="129">
        <f t="shared" si="25"/>
        <v>25352</v>
      </c>
      <c r="B343" s="123" t="str">
        <f t="shared" si="28"/>
        <v xml:space="preserve"> 7913</v>
      </c>
      <c r="C343" s="124">
        <v>23134</v>
      </c>
      <c r="D343" s="125"/>
      <c r="E343" s="126" t="s">
        <v>634</v>
      </c>
      <c r="F343" s="126">
        <v>25352</v>
      </c>
      <c r="G343" s="126"/>
      <c r="H343" s="126" t="s">
        <v>635</v>
      </c>
      <c r="I343" s="126" t="s">
        <v>637</v>
      </c>
      <c r="J343" s="126">
        <v>4</v>
      </c>
      <c r="K343" s="127">
        <v>1.3</v>
      </c>
      <c r="L343" s="224" t="s">
        <v>19</v>
      </c>
      <c r="M343" s="128">
        <f t="shared" si="29"/>
        <v>6400</v>
      </c>
      <c r="N343" s="225" t="s">
        <v>15</v>
      </c>
      <c r="O343" s="129">
        <f t="shared" si="26"/>
        <v>1</v>
      </c>
      <c r="Q343" s="129" t="str">
        <f t="shared" si="27"/>
        <v>Travel, Leisure &amp; Hospitality 23134 (Leidinggevende travel &amp; hospitality)</v>
      </c>
    </row>
    <row r="344" spans="1:17" s="129" customFormat="1" ht="20.100000000000001" customHeight="1" x14ac:dyDescent="0.25">
      <c r="A344" s="129">
        <f t="shared" si="25"/>
        <v>25353</v>
      </c>
      <c r="B344" s="123" t="str">
        <f t="shared" si="28"/>
        <v xml:space="preserve"> 7913</v>
      </c>
      <c r="C344" s="124">
        <v>23134</v>
      </c>
      <c r="D344" s="125"/>
      <c r="E344" s="126" t="s">
        <v>634</v>
      </c>
      <c r="F344" s="126">
        <v>25353</v>
      </c>
      <c r="G344" s="126"/>
      <c r="H344" s="126" t="s">
        <v>635</v>
      </c>
      <c r="I344" s="126" t="s">
        <v>638</v>
      </c>
      <c r="J344" s="126">
        <v>3</v>
      </c>
      <c r="K344" s="127">
        <v>1.3</v>
      </c>
      <c r="L344" s="224" t="s">
        <v>17</v>
      </c>
      <c r="M344" s="128">
        <f t="shared" si="29"/>
        <v>4800</v>
      </c>
      <c r="N344" s="225" t="s">
        <v>15</v>
      </c>
      <c r="O344" s="129">
        <f t="shared" si="26"/>
        <v>1</v>
      </c>
      <c r="Q344" s="129" t="str">
        <f t="shared" si="27"/>
        <v>Travel, Leisure &amp; Hospitality 23134 (Zelfstandig medewerker leisure &amp; hospitality)</v>
      </c>
    </row>
    <row r="345" spans="1:17" s="129" customFormat="1" ht="20.100000000000001" customHeight="1" x14ac:dyDescent="0.25">
      <c r="A345" s="129">
        <f t="shared" si="25"/>
        <v>25354</v>
      </c>
      <c r="B345" s="123" t="str">
        <f t="shared" si="28"/>
        <v xml:space="preserve"> 7913</v>
      </c>
      <c r="C345" s="124">
        <v>23134</v>
      </c>
      <c r="D345" s="125"/>
      <c r="E345" s="126" t="s">
        <v>634</v>
      </c>
      <c r="F345" s="126">
        <v>25354</v>
      </c>
      <c r="G345" s="126"/>
      <c r="H345" s="126" t="s">
        <v>635</v>
      </c>
      <c r="I345" s="126" t="s">
        <v>639</v>
      </c>
      <c r="J345" s="126">
        <v>3</v>
      </c>
      <c r="K345" s="127">
        <v>1.3</v>
      </c>
      <c r="L345" s="224" t="s">
        <v>17</v>
      </c>
      <c r="M345" s="128">
        <f t="shared" si="29"/>
        <v>4800</v>
      </c>
      <c r="N345" s="225" t="s">
        <v>15</v>
      </c>
      <c r="O345" s="129">
        <f t="shared" si="26"/>
        <v>1</v>
      </c>
      <c r="Q345" s="129" t="str">
        <f t="shared" si="27"/>
        <v>Travel, Leisure &amp; Hospitality 23134 (Zelfstandig medewerker travel &amp; hospitality)</v>
      </c>
    </row>
    <row r="346" spans="1:17" s="129" customFormat="1" ht="20.100000000000001" customHeight="1" x14ac:dyDescent="0.25">
      <c r="A346" s="129">
        <f t="shared" si="25"/>
        <v>25355</v>
      </c>
      <c r="B346" s="123" t="str">
        <f t="shared" si="28"/>
        <v xml:space="preserve"> 7913</v>
      </c>
      <c r="C346" s="124">
        <v>23135</v>
      </c>
      <c r="D346" s="125">
        <v>1.3</v>
      </c>
      <c r="E346" s="126" t="s">
        <v>640</v>
      </c>
      <c r="F346" s="126">
        <v>25355</v>
      </c>
      <c r="G346" s="126"/>
      <c r="H346" s="126" t="s">
        <v>635</v>
      </c>
      <c r="I346" s="126" t="s">
        <v>641</v>
      </c>
      <c r="J346" s="126">
        <v>3</v>
      </c>
      <c r="K346" s="127">
        <v>1.3</v>
      </c>
      <c r="L346" s="224" t="s">
        <v>17</v>
      </c>
      <c r="M346" s="128">
        <f t="shared" si="29"/>
        <v>4800</v>
      </c>
      <c r="N346" s="225" t="s">
        <v>15</v>
      </c>
      <c r="O346" s="129">
        <f t="shared" si="26"/>
        <v>1</v>
      </c>
      <c r="Q346" s="129" t="str">
        <f t="shared" si="27"/>
        <v>Watersportindustrie 23135 (Allround medewerker watersportindustrie)</v>
      </c>
    </row>
    <row r="347" spans="1:17" s="129" customFormat="1" ht="20.100000000000001" customHeight="1" x14ac:dyDescent="0.25">
      <c r="A347" s="129">
        <f t="shared" si="25"/>
        <v>25356</v>
      </c>
      <c r="B347" s="123" t="str">
        <f t="shared" si="28"/>
        <v xml:space="preserve"> 7913</v>
      </c>
      <c r="C347" s="124">
        <v>23135</v>
      </c>
      <c r="D347" s="125"/>
      <c r="E347" s="126" t="s">
        <v>640</v>
      </c>
      <c r="F347" s="126">
        <v>25356</v>
      </c>
      <c r="G347" s="126"/>
      <c r="H347" s="126" t="s">
        <v>635</v>
      </c>
      <c r="I347" s="126" t="s">
        <v>642</v>
      </c>
      <c r="J347" s="126">
        <v>2</v>
      </c>
      <c r="K347" s="127">
        <v>1.3</v>
      </c>
      <c r="L347" s="224" t="s">
        <v>14</v>
      </c>
      <c r="M347" s="128">
        <f t="shared" si="29"/>
        <v>3200</v>
      </c>
      <c r="N347" s="225" t="s">
        <v>15</v>
      </c>
      <c r="O347" s="129">
        <f t="shared" si="26"/>
        <v>1</v>
      </c>
      <c r="Q347" s="129" t="str">
        <f t="shared" si="27"/>
        <v>Watersportindustrie 23135 (Medewerker watersportindustrie)</v>
      </c>
    </row>
    <row r="348" spans="1:17" s="129" customFormat="1" ht="20.100000000000001" customHeight="1" x14ac:dyDescent="0.25">
      <c r="A348" s="129">
        <f t="shared" si="25"/>
        <v>25357</v>
      </c>
      <c r="B348" s="123" t="str">
        <f t="shared" si="28"/>
        <v xml:space="preserve"> 7913</v>
      </c>
      <c r="C348" s="124">
        <v>23135</v>
      </c>
      <c r="D348" s="125"/>
      <c r="E348" s="126" t="s">
        <v>640</v>
      </c>
      <c r="F348" s="126">
        <v>25357</v>
      </c>
      <c r="G348" s="126"/>
      <c r="H348" s="126" t="s">
        <v>635</v>
      </c>
      <c r="I348" s="126" t="s">
        <v>643</v>
      </c>
      <c r="J348" s="126">
        <v>4</v>
      </c>
      <c r="K348" s="127">
        <v>1.3</v>
      </c>
      <c r="L348" s="224" t="s">
        <v>19</v>
      </c>
      <c r="M348" s="128">
        <f t="shared" si="29"/>
        <v>6400</v>
      </c>
      <c r="N348" s="225" t="s">
        <v>15</v>
      </c>
      <c r="O348" s="129">
        <f t="shared" si="26"/>
        <v>1</v>
      </c>
      <c r="Q348" s="129" t="str">
        <f t="shared" si="27"/>
        <v>Watersportindustrie 23135 (Meewerkend voorman watersportindustrie)</v>
      </c>
    </row>
    <row r="349" spans="1:17" s="129" customFormat="1" ht="20.100000000000001" customHeight="1" x14ac:dyDescent="0.25">
      <c r="A349" s="129">
        <f t="shared" si="25"/>
        <v>25363</v>
      </c>
      <c r="B349" s="123" t="str">
        <f t="shared" si="28"/>
        <v xml:space="preserve"> 7907</v>
      </c>
      <c r="C349" s="124">
        <v>23139</v>
      </c>
      <c r="D349" s="125">
        <v>1.3</v>
      </c>
      <c r="E349" s="126" t="s">
        <v>644</v>
      </c>
      <c r="F349" s="126">
        <v>25363</v>
      </c>
      <c r="G349" s="126"/>
      <c r="H349" s="126" t="s">
        <v>645</v>
      </c>
      <c r="I349" s="126" t="s">
        <v>646</v>
      </c>
      <c r="J349" s="126">
        <v>4</v>
      </c>
      <c r="K349" s="127">
        <v>1.3</v>
      </c>
      <c r="L349" s="224" t="s">
        <v>19</v>
      </c>
      <c r="M349" s="128">
        <f t="shared" si="29"/>
        <v>6400</v>
      </c>
      <c r="N349" s="225" t="s">
        <v>15</v>
      </c>
      <c r="O349" s="129">
        <f t="shared" si="26"/>
        <v>1</v>
      </c>
      <c r="Q349" s="129" t="str">
        <f t="shared" si="27"/>
        <v>Dienstverlening in de luchtvaart 23139 (Luchtvaartdienstverlener)</v>
      </c>
    </row>
    <row r="350" spans="1:17" s="129" customFormat="1" ht="20.100000000000001" customHeight="1" x14ac:dyDescent="0.25">
      <c r="A350" s="129">
        <f t="shared" si="25"/>
        <v>25364</v>
      </c>
      <c r="B350" s="123" t="str">
        <f t="shared" si="28"/>
        <v xml:space="preserve"> 7907</v>
      </c>
      <c r="C350" s="124">
        <v>23140</v>
      </c>
      <c r="D350" s="125">
        <v>1.3</v>
      </c>
      <c r="E350" s="126" t="s">
        <v>647</v>
      </c>
      <c r="F350" s="126">
        <v>25364</v>
      </c>
      <c r="G350" s="126"/>
      <c r="H350" s="126" t="s">
        <v>645</v>
      </c>
      <c r="I350" s="126" t="s">
        <v>648</v>
      </c>
      <c r="J350" s="126">
        <v>2</v>
      </c>
      <c r="K350" s="127">
        <v>1.3</v>
      </c>
      <c r="L350" s="224" t="s">
        <v>14</v>
      </c>
      <c r="M350" s="128">
        <f t="shared" si="29"/>
        <v>3200</v>
      </c>
      <c r="N350" s="225" t="s">
        <v>15</v>
      </c>
      <c r="O350" s="129">
        <f t="shared" si="26"/>
        <v>1</v>
      </c>
      <c r="Q350" s="129" t="str">
        <f t="shared" si="27"/>
        <v>Goederenvervoer 23140 (Chauffeur wegvervoer)</v>
      </c>
    </row>
    <row r="351" spans="1:17" s="129" customFormat="1" ht="20.100000000000001" customHeight="1" x14ac:dyDescent="0.25">
      <c r="A351" s="129">
        <f t="shared" si="25"/>
        <v>25371</v>
      </c>
      <c r="B351" s="123" t="str">
        <f t="shared" si="28"/>
        <v xml:space="preserve"> 7907</v>
      </c>
      <c r="C351" s="124">
        <v>23143</v>
      </c>
      <c r="D351" s="125">
        <v>1.3</v>
      </c>
      <c r="E351" s="126" t="s">
        <v>649</v>
      </c>
      <c r="F351" s="126">
        <v>25371</v>
      </c>
      <c r="G351" s="126"/>
      <c r="H351" s="126" t="s">
        <v>645</v>
      </c>
      <c r="I351" s="126" t="s">
        <v>650</v>
      </c>
      <c r="J351" s="126">
        <v>2</v>
      </c>
      <c r="K351" s="127">
        <v>1.3</v>
      </c>
      <c r="L351" s="224" t="s">
        <v>14</v>
      </c>
      <c r="M351" s="128">
        <f t="shared" si="29"/>
        <v>3200</v>
      </c>
      <c r="N351" s="225" t="s">
        <v>15</v>
      </c>
      <c r="O351" s="129">
        <f t="shared" si="26"/>
        <v>1</v>
      </c>
      <c r="Q351" s="129" t="str">
        <f t="shared" si="27"/>
        <v>Logistiek 23143 (Logistiek medewerker)</v>
      </c>
    </row>
    <row r="352" spans="1:17" s="129" customFormat="1" ht="20.100000000000001" customHeight="1" x14ac:dyDescent="0.25">
      <c r="A352" s="129">
        <f t="shared" si="25"/>
        <v>25372</v>
      </c>
      <c r="B352" s="123" t="str">
        <f t="shared" si="28"/>
        <v xml:space="preserve"> 7907</v>
      </c>
      <c r="C352" s="124">
        <v>23143</v>
      </c>
      <c r="D352" s="125"/>
      <c r="E352" s="126" t="s">
        <v>649</v>
      </c>
      <c r="F352" s="126">
        <v>25372</v>
      </c>
      <c r="G352" s="126"/>
      <c r="H352" s="126" t="s">
        <v>645</v>
      </c>
      <c r="I352" s="126" t="s">
        <v>651</v>
      </c>
      <c r="J352" s="126">
        <v>3</v>
      </c>
      <c r="K352" s="127">
        <v>1.3</v>
      </c>
      <c r="L352" s="224" t="s">
        <v>17</v>
      </c>
      <c r="M352" s="128">
        <f t="shared" si="29"/>
        <v>4800</v>
      </c>
      <c r="N352" s="225" t="s">
        <v>15</v>
      </c>
      <c r="O352" s="129">
        <f t="shared" si="26"/>
        <v>1</v>
      </c>
      <c r="Q352" s="129" t="str">
        <f t="shared" si="27"/>
        <v>Logistiek 23143 (Logistiek teamleider)</v>
      </c>
    </row>
    <row r="353" spans="1:17" s="129" customFormat="1" ht="20.100000000000001" customHeight="1" x14ac:dyDescent="0.25">
      <c r="A353" s="129">
        <f t="shared" si="25"/>
        <v>25373</v>
      </c>
      <c r="B353" s="123" t="str">
        <f t="shared" si="28"/>
        <v xml:space="preserve"> 7907</v>
      </c>
      <c r="C353" s="124">
        <v>23143</v>
      </c>
      <c r="D353" s="125"/>
      <c r="E353" s="126" t="s">
        <v>649</v>
      </c>
      <c r="F353" s="126">
        <v>25373</v>
      </c>
      <c r="G353" s="126"/>
      <c r="H353" s="126" t="s">
        <v>645</v>
      </c>
      <c r="I353" s="126" t="s">
        <v>652</v>
      </c>
      <c r="J353" s="126">
        <v>2</v>
      </c>
      <c r="K353" s="127">
        <v>1.3</v>
      </c>
      <c r="L353" s="224" t="s">
        <v>14</v>
      </c>
      <c r="M353" s="128">
        <f t="shared" si="29"/>
        <v>3200</v>
      </c>
      <c r="N353" s="225" t="s">
        <v>15</v>
      </c>
      <c r="O353" s="129">
        <f t="shared" si="26"/>
        <v>1</v>
      </c>
      <c r="Q353" s="129" t="str">
        <f t="shared" si="27"/>
        <v>Logistiek 23143 (Parts-/baliemedewerker)</v>
      </c>
    </row>
    <row r="354" spans="1:17" s="129" customFormat="1" ht="20.100000000000001" customHeight="1" x14ac:dyDescent="0.25">
      <c r="A354" s="129">
        <f t="shared" si="25"/>
        <v>25374</v>
      </c>
      <c r="B354" s="123" t="str">
        <f t="shared" si="28"/>
        <v xml:space="preserve"> 7907</v>
      </c>
      <c r="C354" s="124">
        <v>23144</v>
      </c>
      <c r="D354" s="125">
        <v>1.8</v>
      </c>
      <c r="E354" s="140" t="s">
        <v>653</v>
      </c>
      <c r="F354" s="140">
        <v>25374</v>
      </c>
      <c r="G354" s="140"/>
      <c r="H354" s="140" t="s">
        <v>645</v>
      </c>
      <c r="I354" s="140" t="s">
        <v>654</v>
      </c>
      <c r="J354" s="140">
        <v>4</v>
      </c>
      <c r="K354" s="127">
        <v>1.8</v>
      </c>
      <c r="L354" s="224" t="s">
        <v>19</v>
      </c>
      <c r="M354" s="128">
        <f t="shared" si="29"/>
        <v>6400</v>
      </c>
      <c r="N354" s="225" t="s">
        <v>15</v>
      </c>
      <c r="O354" s="129">
        <f t="shared" si="26"/>
        <v>1</v>
      </c>
      <c r="Q354" s="129" t="str">
        <f t="shared" si="27"/>
        <v>Maritieme techniek 23144 (scheeps- en jachtbouwkundige)</v>
      </c>
    </row>
    <row r="355" spans="1:17" s="129" customFormat="1" ht="20.100000000000001" customHeight="1" x14ac:dyDescent="0.25">
      <c r="A355" s="129">
        <f t="shared" si="25"/>
        <v>25377</v>
      </c>
      <c r="B355" s="123" t="str">
        <f t="shared" si="28"/>
        <v xml:space="preserve"> 7907</v>
      </c>
      <c r="C355" s="124">
        <v>23146</v>
      </c>
      <c r="D355" s="125">
        <v>1.3</v>
      </c>
      <c r="E355" s="126" t="s">
        <v>655</v>
      </c>
      <c r="F355" s="126">
        <v>25377</v>
      </c>
      <c r="G355" s="126"/>
      <c r="H355" s="126" t="s">
        <v>645</v>
      </c>
      <c r="I355" s="126" t="s">
        <v>656</v>
      </c>
      <c r="J355" s="126">
        <v>4</v>
      </c>
      <c r="K355" s="127">
        <v>1.3</v>
      </c>
      <c r="L355" s="224" t="s">
        <v>19</v>
      </c>
      <c r="M355" s="128">
        <f t="shared" si="29"/>
        <v>6400</v>
      </c>
      <c r="N355" s="225" t="s">
        <v>15</v>
      </c>
      <c r="O355" s="129">
        <f t="shared" si="26"/>
        <v>1</v>
      </c>
      <c r="Q355" s="129" t="str">
        <f t="shared" si="27"/>
        <v>Middenkader Transport en Logistiek 23146 (Aviation Operations Officer)</v>
      </c>
    </row>
    <row r="356" spans="1:17" s="129" customFormat="1" ht="20.100000000000001" customHeight="1" x14ac:dyDescent="0.25">
      <c r="A356" s="129">
        <f t="shared" si="25"/>
        <v>25378</v>
      </c>
      <c r="B356" s="123" t="str">
        <f t="shared" si="28"/>
        <v xml:space="preserve"> 7907</v>
      </c>
      <c r="C356" s="124">
        <v>23146</v>
      </c>
      <c r="D356" s="125"/>
      <c r="E356" s="126" t="s">
        <v>655</v>
      </c>
      <c r="F356" s="126">
        <v>25378</v>
      </c>
      <c r="G356" s="126"/>
      <c r="H356" s="126" t="s">
        <v>645</v>
      </c>
      <c r="I356" s="126" t="s">
        <v>657</v>
      </c>
      <c r="J356" s="126">
        <v>4</v>
      </c>
      <c r="K356" s="127">
        <v>1.3</v>
      </c>
      <c r="L356" s="224" t="s">
        <v>19</v>
      </c>
      <c r="M356" s="128">
        <f t="shared" si="29"/>
        <v>6400</v>
      </c>
      <c r="N356" s="225" t="s">
        <v>15</v>
      </c>
      <c r="O356" s="129">
        <f t="shared" si="26"/>
        <v>1</v>
      </c>
      <c r="Q356" s="129" t="str">
        <f t="shared" si="27"/>
        <v>Middenkader Transport en Logistiek 23146 (Luchtvrachtspecialist)</v>
      </c>
    </row>
    <row r="357" spans="1:17" s="129" customFormat="1" ht="20.100000000000001" customHeight="1" x14ac:dyDescent="0.25">
      <c r="A357" s="129">
        <f t="shared" si="25"/>
        <v>25379</v>
      </c>
      <c r="B357" s="123" t="str">
        <f t="shared" si="28"/>
        <v xml:space="preserve"> 7907</v>
      </c>
      <c r="C357" s="124">
        <v>23146</v>
      </c>
      <c r="D357" s="125"/>
      <c r="E357" s="126" t="s">
        <v>655</v>
      </c>
      <c r="F357" s="126">
        <v>25379</v>
      </c>
      <c r="G357" s="126"/>
      <c r="H357" s="126" t="s">
        <v>645</v>
      </c>
      <c r="I357" s="126" t="s">
        <v>658</v>
      </c>
      <c r="J357" s="126">
        <v>4</v>
      </c>
      <c r="K357" s="127">
        <v>1.3</v>
      </c>
      <c r="L357" s="224" t="s">
        <v>19</v>
      </c>
      <c r="M357" s="128">
        <f t="shared" si="29"/>
        <v>6400</v>
      </c>
      <c r="N357" s="225" t="s">
        <v>15</v>
      </c>
      <c r="O357" s="129">
        <f t="shared" si="26"/>
        <v>1</v>
      </c>
      <c r="Q357" s="129" t="str">
        <f t="shared" si="27"/>
        <v>Middenkader Transport en Logistiek 23146 (Manager Transport en Logistiek)</v>
      </c>
    </row>
    <row r="358" spans="1:17" s="129" customFormat="1" ht="20.100000000000001" customHeight="1" x14ac:dyDescent="0.25">
      <c r="A358" s="129">
        <f t="shared" si="25"/>
        <v>25380</v>
      </c>
      <c r="B358" s="123" t="str">
        <f t="shared" si="28"/>
        <v xml:space="preserve"> 7907</v>
      </c>
      <c r="C358" s="124">
        <v>23147</v>
      </c>
      <c r="D358" s="125">
        <v>1.3</v>
      </c>
      <c r="E358" s="126" t="s">
        <v>659</v>
      </c>
      <c r="F358" s="126">
        <v>25380</v>
      </c>
      <c r="G358" s="126"/>
      <c r="H358" s="126" t="s">
        <v>645</v>
      </c>
      <c r="I358" s="126" t="s">
        <v>660</v>
      </c>
      <c r="J358" s="126">
        <v>2</v>
      </c>
      <c r="K358" s="127">
        <v>1.3</v>
      </c>
      <c r="L358" s="224" t="s">
        <v>14</v>
      </c>
      <c r="M358" s="128">
        <f t="shared" si="29"/>
        <v>3200</v>
      </c>
      <c r="N358" s="225" t="s">
        <v>15</v>
      </c>
      <c r="O358" s="129">
        <f t="shared" si="26"/>
        <v>1</v>
      </c>
      <c r="Q358" s="129" t="str">
        <f t="shared" si="27"/>
        <v>Personenvervoer 23147 (Chauffeur openbaar vervoer)</v>
      </c>
    </row>
    <row r="359" spans="1:17" s="129" customFormat="1" ht="20.100000000000001" customHeight="1" x14ac:dyDescent="0.25">
      <c r="A359" s="129">
        <f t="shared" si="25"/>
        <v>25381</v>
      </c>
      <c r="B359" s="123" t="str">
        <f t="shared" si="28"/>
        <v xml:space="preserve"> 7907</v>
      </c>
      <c r="C359" s="124">
        <v>23147</v>
      </c>
      <c r="D359" s="125"/>
      <c r="E359" s="126" t="s">
        <v>659</v>
      </c>
      <c r="F359" s="126">
        <v>25381</v>
      </c>
      <c r="G359" s="126"/>
      <c r="H359" s="126" t="s">
        <v>645</v>
      </c>
      <c r="I359" s="126" t="s">
        <v>661</v>
      </c>
      <c r="J359" s="126">
        <v>2</v>
      </c>
      <c r="K359" s="127">
        <v>1.3</v>
      </c>
      <c r="L359" s="224" t="s">
        <v>14</v>
      </c>
      <c r="M359" s="128">
        <f t="shared" si="29"/>
        <v>3200</v>
      </c>
      <c r="N359" s="225" t="s">
        <v>15</v>
      </c>
      <c r="O359" s="129">
        <f t="shared" si="26"/>
        <v>1</v>
      </c>
      <c r="Q359" s="129" t="str">
        <f t="shared" si="27"/>
        <v>Personenvervoer 23147 (Taxichauffeur)</v>
      </c>
    </row>
    <row r="360" spans="1:17" s="129" customFormat="1" ht="20.100000000000001" customHeight="1" x14ac:dyDescent="0.25">
      <c r="A360" s="129">
        <f t="shared" si="25"/>
        <v>25382</v>
      </c>
      <c r="B360" s="123" t="str">
        <f t="shared" si="28"/>
        <v xml:space="preserve"> 7907</v>
      </c>
      <c r="C360" s="124">
        <v>23147</v>
      </c>
      <c r="D360" s="125"/>
      <c r="E360" s="126" t="s">
        <v>659</v>
      </c>
      <c r="F360" s="126">
        <v>25382</v>
      </c>
      <c r="G360" s="126"/>
      <c r="H360" s="126" t="s">
        <v>645</v>
      </c>
      <c r="I360" s="126" t="s">
        <v>662</v>
      </c>
      <c r="J360" s="126">
        <v>2</v>
      </c>
      <c r="K360" s="127">
        <v>1.3</v>
      </c>
      <c r="L360" s="224" t="s">
        <v>14</v>
      </c>
      <c r="M360" s="128">
        <f t="shared" si="29"/>
        <v>3200</v>
      </c>
      <c r="N360" s="225" t="s">
        <v>15</v>
      </c>
      <c r="O360" s="129">
        <f t="shared" si="26"/>
        <v>1</v>
      </c>
      <c r="Q360" s="129" t="str">
        <f t="shared" si="27"/>
        <v>Personenvervoer 23147 (Touringcarchauffeur)</v>
      </c>
    </row>
    <row r="361" spans="1:17" s="129" customFormat="1" ht="20.100000000000001" customHeight="1" x14ac:dyDescent="0.25">
      <c r="A361" s="129">
        <f t="shared" si="25"/>
        <v>25383</v>
      </c>
      <c r="B361" s="123" t="str">
        <f t="shared" si="28"/>
        <v xml:space="preserve"> 7907</v>
      </c>
      <c r="C361" s="124">
        <v>23147</v>
      </c>
      <c r="D361" s="125"/>
      <c r="E361" s="126" t="s">
        <v>659</v>
      </c>
      <c r="F361" s="126">
        <v>25383</v>
      </c>
      <c r="G361" s="126"/>
      <c r="H361" s="126" t="s">
        <v>645</v>
      </c>
      <c r="I361" s="126" t="s">
        <v>663</v>
      </c>
      <c r="J361" s="126">
        <v>3</v>
      </c>
      <c r="K361" s="127">
        <v>1.3</v>
      </c>
      <c r="L361" s="224" t="s">
        <v>17</v>
      </c>
      <c r="M361" s="128">
        <f t="shared" si="29"/>
        <v>4800</v>
      </c>
      <c r="N361" s="225" t="s">
        <v>15</v>
      </c>
      <c r="O361" s="129">
        <f t="shared" si="26"/>
        <v>1</v>
      </c>
      <c r="Q361" s="129" t="str">
        <f t="shared" si="27"/>
        <v>Personenvervoer 23147 (Touringcarchauffeur/reisleider)</v>
      </c>
    </row>
    <row r="362" spans="1:17" s="129" customFormat="1" ht="20.100000000000001" customHeight="1" x14ac:dyDescent="0.25">
      <c r="A362" s="129">
        <f t="shared" si="25"/>
        <v>25384</v>
      </c>
      <c r="B362" s="123" t="str">
        <f t="shared" si="28"/>
        <v xml:space="preserve"> 7907</v>
      </c>
      <c r="C362" s="124">
        <v>23148</v>
      </c>
      <c r="D362" s="125">
        <v>1.3</v>
      </c>
      <c r="E362" s="126" t="s">
        <v>664</v>
      </c>
      <c r="F362" s="126">
        <v>25384</v>
      </c>
      <c r="G362" s="126"/>
      <c r="H362" s="126" t="s">
        <v>645</v>
      </c>
      <c r="I362" s="126" t="s">
        <v>665</v>
      </c>
      <c r="J362" s="126">
        <v>3</v>
      </c>
      <c r="K362" s="127">
        <v>1.3</v>
      </c>
      <c r="L362" s="224" t="s">
        <v>17</v>
      </c>
      <c r="M362" s="128">
        <f t="shared" si="29"/>
        <v>4800</v>
      </c>
      <c r="N362" s="225" t="s">
        <v>15</v>
      </c>
      <c r="O362" s="129">
        <f t="shared" si="26"/>
        <v>1</v>
      </c>
      <c r="Q362" s="129" t="str">
        <f t="shared" si="27"/>
        <v>Railvervoer 23148 (Machinist railvervoer)</v>
      </c>
    </row>
    <row r="363" spans="1:17" s="129" customFormat="1" ht="20.100000000000001" customHeight="1" x14ac:dyDescent="0.25">
      <c r="A363" s="129">
        <f t="shared" si="25"/>
        <v>25385</v>
      </c>
      <c r="B363" s="123" t="str">
        <f t="shared" si="28"/>
        <v xml:space="preserve"> 7907</v>
      </c>
      <c r="C363" s="124">
        <v>23149</v>
      </c>
      <c r="D363" s="125">
        <v>1.8</v>
      </c>
      <c r="E363" s="126" t="s">
        <v>666</v>
      </c>
      <c r="F363" s="126">
        <v>25385</v>
      </c>
      <c r="G363" s="126"/>
      <c r="H363" s="126" t="s">
        <v>645</v>
      </c>
      <c r="I363" s="126" t="s">
        <v>667</v>
      </c>
      <c r="J363" s="126">
        <v>2</v>
      </c>
      <c r="K363" s="127">
        <v>1.8</v>
      </c>
      <c r="L363" s="224" t="s">
        <v>14</v>
      </c>
      <c r="M363" s="128">
        <f t="shared" si="29"/>
        <v>3200</v>
      </c>
      <c r="N363" s="225" t="s">
        <v>15</v>
      </c>
      <c r="O363" s="129">
        <f t="shared" si="26"/>
        <v>1</v>
      </c>
      <c r="Q363" s="129" t="str">
        <f t="shared" si="27"/>
        <v>Rondvaartboot 23149 (Schipper rondvaartboot beperkt vaargebied)</v>
      </c>
    </row>
    <row r="364" spans="1:17" s="129" customFormat="1" ht="20.100000000000001" customHeight="1" x14ac:dyDescent="0.25">
      <c r="A364" s="129">
        <f t="shared" si="25"/>
        <v>25388</v>
      </c>
      <c r="B364" s="123" t="str">
        <f t="shared" si="28"/>
        <v xml:space="preserve"> 7907</v>
      </c>
      <c r="C364" s="124">
        <v>23152</v>
      </c>
      <c r="D364" s="125">
        <v>1.4</v>
      </c>
      <c r="E364" s="126" t="s">
        <v>668</v>
      </c>
      <c r="F364" s="126">
        <v>25388</v>
      </c>
      <c r="G364" s="126"/>
      <c r="H364" s="126" t="s">
        <v>645</v>
      </c>
      <c r="I364" s="126" t="s">
        <v>669</v>
      </c>
      <c r="J364" s="126">
        <v>4</v>
      </c>
      <c r="K364" s="127">
        <v>1.4</v>
      </c>
      <c r="L364" s="224" t="s">
        <v>19</v>
      </c>
      <c r="M364" s="128">
        <f t="shared" si="29"/>
        <v>6400</v>
      </c>
      <c r="N364" s="225" t="s">
        <v>15</v>
      </c>
      <c r="O364" s="129">
        <f t="shared" si="26"/>
        <v>1</v>
      </c>
      <c r="Q364" s="129" t="str">
        <f t="shared" si="27"/>
        <v>Supervisors logistiek 23152 (Logistiek supervisor)</v>
      </c>
    </row>
    <row r="365" spans="1:17" s="129" customFormat="1" ht="20.100000000000001" customHeight="1" x14ac:dyDescent="0.25">
      <c r="A365" s="129">
        <f t="shared" si="25"/>
        <v>25389</v>
      </c>
      <c r="B365" s="123" t="str">
        <f t="shared" si="28"/>
        <v xml:space="preserve"> 7907</v>
      </c>
      <c r="C365" s="124">
        <v>23153</v>
      </c>
      <c r="D365" s="125">
        <v>1.3</v>
      </c>
      <c r="E365" s="126" t="s">
        <v>670</v>
      </c>
      <c r="F365" s="126">
        <v>25389</v>
      </c>
      <c r="G365" s="126"/>
      <c r="H365" s="126" t="s">
        <v>645</v>
      </c>
      <c r="I365" s="126" t="s">
        <v>671</v>
      </c>
      <c r="J365" s="126">
        <v>3</v>
      </c>
      <c r="K365" s="127">
        <v>1.3</v>
      </c>
      <c r="L365" s="224" t="s">
        <v>17</v>
      </c>
      <c r="M365" s="128">
        <f t="shared" si="29"/>
        <v>4800</v>
      </c>
      <c r="N365" s="225" t="s">
        <v>15</v>
      </c>
      <c r="O365" s="129">
        <f t="shared" si="26"/>
        <v>1</v>
      </c>
      <c r="Q365" s="129" t="str">
        <f t="shared" si="27"/>
        <v>Transportplanning 23153 (Planner wegtransport)</v>
      </c>
    </row>
    <row r="366" spans="1:17" s="129" customFormat="1" ht="20.100000000000001" customHeight="1" x14ac:dyDescent="0.25">
      <c r="A366" s="129">
        <f t="shared" si="25"/>
        <v>25393</v>
      </c>
      <c r="B366" s="123" t="str">
        <f t="shared" si="28"/>
        <v xml:space="preserve"> 7907</v>
      </c>
      <c r="C366" s="124">
        <v>23155</v>
      </c>
      <c r="D366" s="125">
        <v>1.3</v>
      </c>
      <c r="E366" s="126" t="s">
        <v>672</v>
      </c>
      <c r="F366" s="126">
        <v>25393</v>
      </c>
      <c r="G366" s="126"/>
      <c r="H366" s="126" t="s">
        <v>645</v>
      </c>
      <c r="I366" s="126" t="s">
        <v>673</v>
      </c>
      <c r="J366" s="126">
        <v>3</v>
      </c>
      <c r="K366" s="127">
        <v>1.3</v>
      </c>
      <c r="L366" s="224" t="s">
        <v>17</v>
      </c>
      <c r="M366" s="128">
        <f t="shared" si="29"/>
        <v>4800</v>
      </c>
      <c r="N366" s="225" t="s">
        <v>15</v>
      </c>
      <c r="O366" s="129">
        <f t="shared" si="26"/>
        <v>1</v>
      </c>
      <c r="Q366" s="129" t="str">
        <f t="shared" si="27"/>
        <v>Havenlogistiek 23155 (Coördinator havenlogistiek)</v>
      </c>
    </row>
    <row r="367" spans="1:17" s="129" customFormat="1" ht="20.100000000000001" customHeight="1" x14ac:dyDescent="0.25">
      <c r="A367" s="129">
        <f t="shared" si="25"/>
        <v>25394</v>
      </c>
      <c r="B367" s="123" t="str">
        <f t="shared" si="28"/>
        <v xml:space="preserve"> 7907</v>
      </c>
      <c r="C367" s="124">
        <v>23155</v>
      </c>
      <c r="D367" s="125"/>
      <c r="E367" s="126" t="s">
        <v>672</v>
      </c>
      <c r="F367" s="126">
        <v>25394</v>
      </c>
      <c r="G367" s="126"/>
      <c r="H367" s="126" t="s">
        <v>645</v>
      </c>
      <c r="I367" s="126" t="s">
        <v>674</v>
      </c>
      <c r="J367" s="126">
        <v>4</v>
      </c>
      <c r="K367" s="127">
        <v>1.8</v>
      </c>
      <c r="L367" s="224" t="s">
        <v>19</v>
      </c>
      <c r="M367" s="128">
        <f t="shared" si="29"/>
        <v>6400</v>
      </c>
      <c r="N367" s="225" t="s">
        <v>15</v>
      </c>
      <c r="O367" s="129">
        <f t="shared" si="26"/>
        <v>1</v>
      </c>
      <c r="Q367" s="129" t="str">
        <f t="shared" si="27"/>
        <v>Havenlogistiek 23155 (Manager havenlogistiek)</v>
      </c>
    </row>
    <row r="368" spans="1:17" s="129" customFormat="1" ht="20.100000000000001" customHeight="1" x14ac:dyDescent="0.25">
      <c r="A368" s="129">
        <f t="shared" si="25"/>
        <v>25395</v>
      </c>
      <c r="B368" s="123" t="str">
        <f t="shared" si="28"/>
        <v xml:space="preserve"> 7907</v>
      </c>
      <c r="C368" s="124">
        <v>23155</v>
      </c>
      <c r="D368" s="125"/>
      <c r="E368" s="126" t="s">
        <v>672</v>
      </c>
      <c r="F368" s="126">
        <v>25395</v>
      </c>
      <c r="G368" s="126"/>
      <c r="H368" s="126" t="s">
        <v>645</v>
      </c>
      <c r="I368" s="126" t="s">
        <v>675</v>
      </c>
      <c r="J368" s="126">
        <v>2</v>
      </c>
      <c r="K368" s="127">
        <v>1.3</v>
      </c>
      <c r="L368" s="224" t="s">
        <v>14</v>
      </c>
      <c r="M368" s="128">
        <f t="shared" si="29"/>
        <v>3200</v>
      </c>
      <c r="N368" s="225" t="s">
        <v>15</v>
      </c>
      <c r="O368" s="129">
        <f t="shared" si="26"/>
        <v>1</v>
      </c>
      <c r="Q368" s="129" t="str">
        <f t="shared" si="27"/>
        <v>Havenlogistiek 23155 (Medewerker havenlogistiek)</v>
      </c>
    </row>
    <row r="369" spans="1:17" s="129" customFormat="1" ht="20.100000000000001" customHeight="1" x14ac:dyDescent="0.25">
      <c r="A369" s="129">
        <f t="shared" si="25"/>
        <v>25396</v>
      </c>
      <c r="B369" s="123" t="str">
        <f t="shared" si="28"/>
        <v xml:space="preserve"> 7907</v>
      </c>
      <c r="C369" s="124">
        <v>23156</v>
      </c>
      <c r="D369" s="125">
        <v>1.3</v>
      </c>
      <c r="E369" s="126" t="s">
        <v>676</v>
      </c>
      <c r="F369" s="126">
        <v>25396</v>
      </c>
      <c r="G369" s="126"/>
      <c r="H369" s="126" t="s">
        <v>645</v>
      </c>
      <c r="I369" s="126" t="s">
        <v>677</v>
      </c>
      <c r="J369" s="126">
        <v>4</v>
      </c>
      <c r="K369" s="127">
        <v>1.8</v>
      </c>
      <c r="L369" s="224" t="s">
        <v>19</v>
      </c>
      <c r="M369" s="128">
        <f t="shared" si="29"/>
        <v>6400</v>
      </c>
      <c r="N369" s="225" t="s">
        <v>15</v>
      </c>
      <c r="O369" s="129">
        <f t="shared" si="26"/>
        <v>1</v>
      </c>
      <c r="Q369" s="129" t="str">
        <f t="shared" si="27"/>
        <v>Havenoperaties 23156 (Coördinator Havenoperaties)</v>
      </c>
    </row>
    <row r="370" spans="1:17" s="129" customFormat="1" ht="20.100000000000001" customHeight="1" x14ac:dyDescent="0.25">
      <c r="A370" s="129">
        <f t="shared" si="25"/>
        <v>25397</v>
      </c>
      <c r="B370" s="123" t="str">
        <f t="shared" si="28"/>
        <v xml:space="preserve"> 7907</v>
      </c>
      <c r="C370" s="124">
        <v>23156</v>
      </c>
      <c r="D370" s="125"/>
      <c r="E370" s="126" t="s">
        <v>676</v>
      </c>
      <c r="F370" s="126">
        <v>25397</v>
      </c>
      <c r="G370" s="126"/>
      <c r="H370" s="126" t="s">
        <v>645</v>
      </c>
      <c r="I370" s="126" t="s">
        <v>678</v>
      </c>
      <c r="J370" s="126">
        <v>3</v>
      </c>
      <c r="K370" s="127">
        <v>1.3</v>
      </c>
      <c r="L370" s="224" t="s">
        <v>17</v>
      </c>
      <c r="M370" s="128">
        <f t="shared" si="29"/>
        <v>4800</v>
      </c>
      <c r="N370" s="225" t="s">
        <v>15</v>
      </c>
      <c r="O370" s="129">
        <f t="shared" si="26"/>
        <v>1</v>
      </c>
      <c r="Q370" s="129" t="str">
        <f t="shared" si="27"/>
        <v>Havenoperaties 23156 (Gevorderd medewerker Havenoperaties)</v>
      </c>
    </row>
    <row r="371" spans="1:17" s="129" customFormat="1" ht="20.100000000000001" customHeight="1" x14ac:dyDescent="0.25">
      <c r="A371" s="129">
        <f t="shared" si="25"/>
        <v>25398</v>
      </c>
      <c r="B371" s="123" t="str">
        <f t="shared" si="28"/>
        <v xml:space="preserve"> 7907</v>
      </c>
      <c r="C371" s="124">
        <v>23156</v>
      </c>
      <c r="D371" s="125"/>
      <c r="E371" s="126" t="s">
        <v>676</v>
      </c>
      <c r="F371" s="126">
        <v>25398</v>
      </c>
      <c r="G371" s="126"/>
      <c r="H371" s="126" t="s">
        <v>645</v>
      </c>
      <c r="I371" s="126" t="s">
        <v>679</v>
      </c>
      <c r="J371" s="126">
        <v>2</v>
      </c>
      <c r="K371" s="127">
        <v>1.3</v>
      </c>
      <c r="L371" s="224" t="s">
        <v>14</v>
      </c>
      <c r="M371" s="128">
        <f t="shared" si="29"/>
        <v>3200</v>
      </c>
      <c r="N371" s="225" t="s">
        <v>15</v>
      </c>
      <c r="O371" s="129">
        <f t="shared" si="26"/>
        <v>1</v>
      </c>
      <c r="Q371" s="129" t="str">
        <f t="shared" si="27"/>
        <v>Havenoperaties 23156 (Medewerker Havenoperaties)</v>
      </c>
    </row>
    <row r="372" spans="1:17" s="129" customFormat="1" ht="20.100000000000001" customHeight="1" x14ac:dyDescent="0.25">
      <c r="A372" s="129">
        <f t="shared" si="25"/>
        <v>25399</v>
      </c>
      <c r="B372" s="123" t="str">
        <f t="shared" si="28"/>
        <v xml:space="preserve"> 7911</v>
      </c>
      <c r="C372" s="124">
        <v>23157</v>
      </c>
      <c r="D372" s="125">
        <v>1.1000000000000001</v>
      </c>
      <c r="E372" s="126" t="s">
        <v>680</v>
      </c>
      <c r="F372" s="126">
        <v>25399</v>
      </c>
      <c r="G372" s="126"/>
      <c r="H372" s="126" t="s">
        <v>681</v>
      </c>
      <c r="I372" s="126" t="s">
        <v>682</v>
      </c>
      <c r="J372" s="126">
        <v>3</v>
      </c>
      <c r="K372" s="127">
        <v>1.1000000000000001</v>
      </c>
      <c r="L372" s="224" t="s">
        <v>17</v>
      </c>
      <c r="M372" s="128">
        <f t="shared" si="29"/>
        <v>4800</v>
      </c>
      <c r="N372" s="225" t="s">
        <v>15</v>
      </c>
      <c r="O372" s="129">
        <f t="shared" si="26"/>
        <v>1</v>
      </c>
      <c r="Q372" s="129" t="str">
        <f t="shared" si="27"/>
        <v>Haarverzorging 23157 (Allround Kapper)</v>
      </c>
    </row>
    <row r="373" spans="1:17" s="129" customFormat="1" ht="20.100000000000001" customHeight="1" x14ac:dyDescent="0.25">
      <c r="A373" s="129">
        <f t="shared" si="25"/>
        <v>25400</v>
      </c>
      <c r="B373" s="123" t="str">
        <f t="shared" si="28"/>
        <v xml:space="preserve"> 7911</v>
      </c>
      <c r="C373" s="124">
        <v>23157</v>
      </c>
      <c r="D373" s="125"/>
      <c r="E373" s="126" t="s">
        <v>680</v>
      </c>
      <c r="F373" s="126">
        <v>25400</v>
      </c>
      <c r="G373" s="126"/>
      <c r="H373" s="126" t="s">
        <v>681</v>
      </c>
      <c r="I373" s="126" t="s">
        <v>683</v>
      </c>
      <c r="J373" s="126">
        <v>2</v>
      </c>
      <c r="K373" s="127">
        <v>1.1000000000000001</v>
      </c>
      <c r="L373" s="224" t="s">
        <v>14</v>
      </c>
      <c r="M373" s="128">
        <f t="shared" si="29"/>
        <v>3200</v>
      </c>
      <c r="N373" s="225" t="s">
        <v>15</v>
      </c>
      <c r="O373" s="129">
        <f t="shared" si="26"/>
        <v>1</v>
      </c>
      <c r="Q373" s="129" t="str">
        <f t="shared" si="27"/>
        <v>Haarverzorging 23157 (Kapper)</v>
      </c>
    </row>
    <row r="374" spans="1:17" s="129" customFormat="1" ht="20.100000000000001" customHeight="1" x14ac:dyDescent="0.25">
      <c r="A374" s="129">
        <f t="shared" si="25"/>
        <v>25401</v>
      </c>
      <c r="B374" s="123" t="str">
        <f t="shared" si="28"/>
        <v xml:space="preserve"> 7911</v>
      </c>
      <c r="C374" s="124">
        <v>23157</v>
      </c>
      <c r="D374" s="125"/>
      <c r="E374" s="126" t="s">
        <v>680</v>
      </c>
      <c r="F374" s="126">
        <v>25401</v>
      </c>
      <c r="G374" s="126"/>
      <c r="H374" s="126" t="s">
        <v>681</v>
      </c>
      <c r="I374" s="126" t="s">
        <v>684</v>
      </c>
      <c r="J374" s="126">
        <v>4</v>
      </c>
      <c r="K374" s="127">
        <v>1.1000000000000001</v>
      </c>
      <c r="L374" s="224" t="s">
        <v>19</v>
      </c>
      <c r="M374" s="128">
        <f t="shared" si="29"/>
        <v>6400</v>
      </c>
      <c r="N374" s="225" t="s">
        <v>15</v>
      </c>
      <c r="O374" s="129">
        <f t="shared" si="26"/>
        <v>1</v>
      </c>
      <c r="Q374" s="129" t="str">
        <f t="shared" si="27"/>
        <v>Haarverzorging 23157 (Salonmanager)</v>
      </c>
    </row>
    <row r="375" spans="1:17" s="129" customFormat="1" ht="20.100000000000001" customHeight="1" x14ac:dyDescent="0.25">
      <c r="A375" s="129">
        <f t="shared" si="25"/>
        <v>25402</v>
      </c>
      <c r="B375" s="123" t="str">
        <f t="shared" si="28"/>
        <v xml:space="preserve"> 7911</v>
      </c>
      <c r="C375" s="124">
        <v>23158</v>
      </c>
      <c r="D375" s="125">
        <v>1.1000000000000001</v>
      </c>
      <c r="E375" s="126" t="s">
        <v>685</v>
      </c>
      <c r="F375" s="126">
        <v>25402</v>
      </c>
      <c r="G375" s="126"/>
      <c r="H375" s="126" t="s">
        <v>681</v>
      </c>
      <c r="I375" s="126" t="s">
        <v>686</v>
      </c>
      <c r="J375" s="126">
        <v>4</v>
      </c>
      <c r="K375" s="127">
        <v>1.1000000000000001</v>
      </c>
      <c r="L375" s="224" t="s">
        <v>19</v>
      </c>
      <c r="M375" s="128">
        <f t="shared" si="29"/>
        <v>6400</v>
      </c>
      <c r="N375" s="225" t="s">
        <v>15</v>
      </c>
      <c r="O375" s="129">
        <f t="shared" si="26"/>
        <v>1</v>
      </c>
      <c r="Q375" s="129" t="str">
        <f t="shared" si="27"/>
        <v>Make-up Art 23158 (Allround Grimeur)</v>
      </c>
    </row>
    <row r="376" spans="1:17" s="129" customFormat="1" ht="20.100000000000001" customHeight="1" x14ac:dyDescent="0.25">
      <c r="A376" s="129">
        <f t="shared" si="25"/>
        <v>25403</v>
      </c>
      <c r="B376" s="123" t="str">
        <f t="shared" si="28"/>
        <v xml:space="preserve"> 7911</v>
      </c>
      <c r="C376" s="124">
        <v>23159</v>
      </c>
      <c r="D376" s="125">
        <v>1.1000000000000001</v>
      </c>
      <c r="E376" s="126" t="s">
        <v>687</v>
      </c>
      <c r="F376" s="126">
        <v>25403</v>
      </c>
      <c r="G376" s="126"/>
      <c r="H376" s="126" t="s">
        <v>681</v>
      </c>
      <c r="I376" s="126" t="s">
        <v>688</v>
      </c>
      <c r="J376" s="126">
        <v>4</v>
      </c>
      <c r="K376" s="127">
        <v>1.1000000000000001</v>
      </c>
      <c r="L376" s="224" t="s">
        <v>19</v>
      </c>
      <c r="M376" s="128">
        <f t="shared" si="29"/>
        <v>6400</v>
      </c>
      <c r="N376" s="225" t="s">
        <v>15</v>
      </c>
      <c r="O376" s="129">
        <f t="shared" si="26"/>
        <v>1</v>
      </c>
      <c r="Q376" s="129" t="str">
        <f t="shared" si="27"/>
        <v>Schoonheidsverzorging 23159 (Allround Schoonheidsspecialist)</v>
      </c>
    </row>
    <row r="377" spans="1:17" s="129" customFormat="1" ht="20.100000000000001" customHeight="1" x14ac:dyDescent="0.25">
      <c r="A377" s="129">
        <f t="shared" si="25"/>
        <v>25404</v>
      </c>
      <c r="B377" s="123" t="str">
        <f t="shared" si="28"/>
        <v xml:space="preserve"> 7911</v>
      </c>
      <c r="C377" s="124">
        <v>23159</v>
      </c>
      <c r="D377" s="125"/>
      <c r="E377" s="126" t="s">
        <v>687</v>
      </c>
      <c r="F377" s="126">
        <v>25404</v>
      </c>
      <c r="G377" s="126"/>
      <c r="H377" s="126" t="s">
        <v>681</v>
      </c>
      <c r="I377" s="126" t="s">
        <v>689</v>
      </c>
      <c r="J377" s="126">
        <v>3</v>
      </c>
      <c r="K377" s="127">
        <v>1.1000000000000001</v>
      </c>
      <c r="L377" s="224" t="s">
        <v>17</v>
      </c>
      <c r="M377" s="128">
        <f t="shared" si="29"/>
        <v>4800</v>
      </c>
      <c r="N377" s="225" t="s">
        <v>15</v>
      </c>
      <c r="O377" s="129">
        <f t="shared" si="26"/>
        <v>1</v>
      </c>
      <c r="Q377" s="129" t="str">
        <f t="shared" si="27"/>
        <v>Schoonheidsverzorging 23159 (Schoonheidsspecialist)</v>
      </c>
    </row>
    <row r="378" spans="1:17" s="129" customFormat="1" ht="20.100000000000001" customHeight="1" x14ac:dyDescent="0.25">
      <c r="A378" s="129">
        <f t="shared" si="25"/>
        <v>25405</v>
      </c>
      <c r="B378" s="123" t="str">
        <f t="shared" si="28"/>
        <v xml:space="preserve"> 7911</v>
      </c>
      <c r="C378" s="124">
        <v>23160</v>
      </c>
      <c r="D378" s="125">
        <v>1.1000000000000001</v>
      </c>
      <c r="E378" s="126" t="s">
        <v>690</v>
      </c>
      <c r="F378" s="126">
        <v>25405</v>
      </c>
      <c r="G378" s="126"/>
      <c r="H378" s="126" t="s">
        <v>681</v>
      </c>
      <c r="I378" s="126" t="s">
        <v>691</v>
      </c>
      <c r="J378" s="126">
        <v>4</v>
      </c>
      <c r="K378" s="127">
        <v>1.1000000000000001</v>
      </c>
      <c r="L378" s="224" t="s">
        <v>19</v>
      </c>
      <c r="M378" s="128">
        <f t="shared" si="29"/>
        <v>6400</v>
      </c>
      <c r="N378" s="225" t="s">
        <v>15</v>
      </c>
      <c r="O378" s="129">
        <f t="shared" si="26"/>
        <v>1</v>
      </c>
      <c r="Q378" s="129" t="str">
        <f t="shared" si="27"/>
        <v>Voetzorg 23160 (Medisch Pedicure)</v>
      </c>
    </row>
    <row r="379" spans="1:17" s="129" customFormat="1" ht="20.100000000000001" customHeight="1" x14ac:dyDescent="0.25">
      <c r="A379" s="129">
        <f t="shared" si="25"/>
        <v>25406</v>
      </c>
      <c r="B379" s="123" t="str">
        <f t="shared" si="28"/>
        <v xml:space="preserve"> 7911</v>
      </c>
      <c r="C379" s="124">
        <v>23160</v>
      </c>
      <c r="D379" s="125"/>
      <c r="E379" s="126" t="s">
        <v>690</v>
      </c>
      <c r="F379" s="126">
        <v>25406</v>
      </c>
      <c r="G379" s="126"/>
      <c r="H379" s="126" t="s">
        <v>681</v>
      </c>
      <c r="I379" s="126" t="s">
        <v>692</v>
      </c>
      <c r="J379" s="126">
        <v>3</v>
      </c>
      <c r="K379" s="127">
        <v>1.1000000000000001</v>
      </c>
      <c r="L379" s="224" t="s">
        <v>17</v>
      </c>
      <c r="M379" s="128">
        <f t="shared" si="29"/>
        <v>4800</v>
      </c>
      <c r="N379" s="225" t="s">
        <v>15</v>
      </c>
      <c r="O379" s="129">
        <f t="shared" si="26"/>
        <v>1</v>
      </c>
      <c r="Q379" s="129" t="str">
        <f t="shared" si="27"/>
        <v>Voetzorg 23160 (Pedicure)</v>
      </c>
    </row>
    <row r="380" spans="1:17" s="129" customFormat="1" ht="20.100000000000001" customHeight="1" x14ac:dyDescent="0.25">
      <c r="A380" s="129">
        <f t="shared" si="25"/>
        <v>25407</v>
      </c>
      <c r="B380" s="123" t="str">
        <f t="shared" si="28"/>
        <v xml:space="preserve"> 7910</v>
      </c>
      <c r="C380" s="124">
        <v>23161</v>
      </c>
      <c r="D380" s="125">
        <v>1</v>
      </c>
      <c r="E380" s="126" t="s">
        <v>693</v>
      </c>
      <c r="F380" s="126">
        <v>25407</v>
      </c>
      <c r="G380" s="126"/>
      <c r="H380" s="126" t="s">
        <v>694</v>
      </c>
      <c r="I380" s="126" t="s">
        <v>695</v>
      </c>
      <c r="J380" s="126">
        <v>2</v>
      </c>
      <c r="K380" s="127">
        <v>1</v>
      </c>
      <c r="L380" s="224" t="s">
        <v>14</v>
      </c>
      <c r="M380" s="128">
        <f t="shared" si="29"/>
        <v>3200</v>
      </c>
      <c r="N380" s="225" t="s">
        <v>15</v>
      </c>
      <c r="O380" s="129">
        <f t="shared" si="26"/>
        <v>1</v>
      </c>
      <c r="Q380" s="129" t="str">
        <f t="shared" si="27"/>
        <v>Particuliere beveiliging 23161 (Beveiliger)</v>
      </c>
    </row>
    <row r="381" spans="1:17" s="129" customFormat="1" ht="20.100000000000001" customHeight="1" x14ac:dyDescent="0.25">
      <c r="A381" s="129">
        <f t="shared" si="25"/>
        <v>25408</v>
      </c>
      <c r="B381" s="123" t="str">
        <f t="shared" si="28"/>
        <v xml:space="preserve"> 7910</v>
      </c>
      <c r="C381" s="124">
        <v>23161</v>
      </c>
      <c r="D381" s="125"/>
      <c r="E381" s="126" t="s">
        <v>693</v>
      </c>
      <c r="F381" s="126">
        <v>25408</v>
      </c>
      <c r="G381" s="126"/>
      <c r="H381" s="126" t="s">
        <v>694</v>
      </c>
      <c r="I381" s="126" t="s">
        <v>696</v>
      </c>
      <c r="J381" s="126">
        <v>3</v>
      </c>
      <c r="K381" s="127">
        <v>1</v>
      </c>
      <c r="L381" s="224" t="s">
        <v>17</v>
      </c>
      <c r="M381" s="128">
        <f t="shared" si="29"/>
        <v>4800</v>
      </c>
      <c r="N381" s="225" t="s">
        <v>15</v>
      </c>
      <c r="O381" s="129">
        <f t="shared" si="26"/>
        <v>1</v>
      </c>
      <c r="Q381" s="129" t="str">
        <f t="shared" si="27"/>
        <v>Particuliere beveiliging 23161 (Coördinator beveiliging)</v>
      </c>
    </row>
    <row r="382" spans="1:17" s="129" customFormat="1" ht="20.100000000000001" customHeight="1" x14ac:dyDescent="0.25">
      <c r="A382" s="129">
        <f t="shared" si="25"/>
        <v>25409</v>
      </c>
      <c r="B382" s="123" t="str">
        <f t="shared" si="28"/>
        <v xml:space="preserve"> 7910</v>
      </c>
      <c r="C382" s="124">
        <v>23162</v>
      </c>
      <c r="D382" s="125">
        <v>1</v>
      </c>
      <c r="E382" s="126" t="s">
        <v>697</v>
      </c>
      <c r="F382" s="126">
        <v>25409</v>
      </c>
      <c r="G382" s="126"/>
      <c r="H382" s="126" t="s">
        <v>694</v>
      </c>
      <c r="I382" s="126" t="s">
        <v>698</v>
      </c>
      <c r="J382" s="126">
        <v>3</v>
      </c>
      <c r="K382" s="127">
        <v>1</v>
      </c>
      <c r="L382" s="224" t="s">
        <v>17</v>
      </c>
      <c r="M382" s="128">
        <f t="shared" si="29"/>
        <v>4800</v>
      </c>
      <c r="N382" s="225" t="s">
        <v>15</v>
      </c>
      <c r="O382" s="129">
        <f t="shared" si="26"/>
        <v>1</v>
      </c>
      <c r="Q382" s="129" t="str">
        <f t="shared" si="27"/>
        <v>Publieke veiligheid 23162 (Handhaver toezicht en veiligheid)</v>
      </c>
    </row>
    <row r="383" spans="1:17" s="129" customFormat="1" ht="20.100000000000001" customHeight="1" x14ac:dyDescent="0.25">
      <c r="A383" s="129">
        <f t="shared" si="25"/>
        <v>25410</v>
      </c>
      <c r="B383" s="123" t="str">
        <f t="shared" si="28"/>
        <v xml:space="preserve"> 7910</v>
      </c>
      <c r="C383" s="124">
        <v>23162</v>
      </c>
      <c r="D383" s="125"/>
      <c r="E383" s="126" t="s">
        <v>697</v>
      </c>
      <c r="F383" s="126">
        <v>25410</v>
      </c>
      <c r="G383" s="126"/>
      <c r="H383" s="126" t="s">
        <v>694</v>
      </c>
      <c r="I383" s="126" t="s">
        <v>699</v>
      </c>
      <c r="J383" s="126">
        <v>2</v>
      </c>
      <c r="K383" s="127">
        <v>1</v>
      </c>
      <c r="L383" s="224" t="s">
        <v>14</v>
      </c>
      <c r="M383" s="128">
        <f t="shared" si="29"/>
        <v>3200</v>
      </c>
      <c r="N383" s="225" t="s">
        <v>15</v>
      </c>
      <c r="O383" s="129">
        <f t="shared" si="26"/>
        <v>1</v>
      </c>
      <c r="Q383" s="129" t="str">
        <f t="shared" si="27"/>
        <v>Publieke veiligheid 23162 (Medewerker toezicht en veiligheid)</v>
      </c>
    </row>
    <row r="384" spans="1:17" s="129" customFormat="1" ht="20.100000000000001" customHeight="1" x14ac:dyDescent="0.25">
      <c r="A384" s="129">
        <f t="shared" si="25"/>
        <v>25411</v>
      </c>
      <c r="B384" s="123" t="str">
        <f t="shared" si="28"/>
        <v xml:space="preserve"> 7910</v>
      </c>
      <c r="C384" s="124">
        <v>23163</v>
      </c>
      <c r="D384" s="125">
        <v>1.5</v>
      </c>
      <c r="E384" s="126" t="s">
        <v>700</v>
      </c>
      <c r="F384" s="126">
        <v>25411</v>
      </c>
      <c r="G384" s="126"/>
      <c r="H384" s="126" t="s">
        <v>694</v>
      </c>
      <c r="I384" s="126" t="s">
        <v>701</v>
      </c>
      <c r="J384" s="126">
        <v>4</v>
      </c>
      <c r="K384" s="127">
        <v>1.5</v>
      </c>
      <c r="L384" s="224" t="s">
        <v>19</v>
      </c>
      <c r="M384" s="128">
        <f t="shared" si="29"/>
        <v>6400</v>
      </c>
      <c r="N384" s="225" t="s">
        <v>15</v>
      </c>
      <c r="O384" s="129">
        <f t="shared" si="26"/>
        <v>1</v>
      </c>
      <c r="Q384" s="129" t="str">
        <f t="shared" si="27"/>
        <v>Sport en Bewegen 23163 (Coördinator buurt, onderwijs en sport)</v>
      </c>
    </row>
    <row r="385" spans="1:17" s="129" customFormat="1" ht="20.100000000000001" customHeight="1" x14ac:dyDescent="0.25">
      <c r="A385" s="129">
        <f t="shared" si="25"/>
        <v>25412</v>
      </c>
      <c r="B385" s="123" t="str">
        <f t="shared" si="28"/>
        <v xml:space="preserve"> 7910</v>
      </c>
      <c r="C385" s="124">
        <v>23163</v>
      </c>
      <c r="D385" s="125"/>
      <c r="E385" s="126" t="s">
        <v>700</v>
      </c>
      <c r="F385" s="126">
        <v>25412</v>
      </c>
      <c r="G385" s="126"/>
      <c r="H385" s="126" t="s">
        <v>694</v>
      </c>
      <c r="I385" s="126" t="s">
        <v>702</v>
      </c>
      <c r="J385" s="126">
        <v>4</v>
      </c>
      <c r="K385" s="127">
        <v>1.5</v>
      </c>
      <c r="L385" s="224" t="s">
        <v>19</v>
      </c>
      <c r="M385" s="128">
        <f t="shared" si="29"/>
        <v>6400</v>
      </c>
      <c r="N385" s="225" t="s">
        <v>15</v>
      </c>
      <c r="O385" s="129">
        <f t="shared" si="26"/>
        <v>1</v>
      </c>
      <c r="Q385" s="129" t="str">
        <f t="shared" si="27"/>
        <v>Sport en Bewegen 23163 (Coördinator sport- en bewegingsagogie)</v>
      </c>
    </row>
    <row r="386" spans="1:17" s="129" customFormat="1" ht="20.100000000000001" customHeight="1" x14ac:dyDescent="0.25">
      <c r="A386" s="129">
        <f t="shared" si="25"/>
        <v>25413</v>
      </c>
      <c r="B386" s="123" t="str">
        <f t="shared" si="28"/>
        <v xml:space="preserve"> 7910</v>
      </c>
      <c r="C386" s="124">
        <v>23163</v>
      </c>
      <c r="D386" s="125"/>
      <c r="E386" s="126" t="s">
        <v>700</v>
      </c>
      <c r="F386" s="126">
        <v>25413</v>
      </c>
      <c r="G386" s="126"/>
      <c r="H386" s="126" t="s">
        <v>694</v>
      </c>
      <c r="I386" s="126" t="s">
        <v>703</v>
      </c>
      <c r="J386" s="126">
        <v>4</v>
      </c>
      <c r="K386" s="127">
        <v>1.5</v>
      </c>
      <c r="L386" s="224" t="s">
        <v>19</v>
      </c>
      <c r="M386" s="128">
        <f t="shared" si="29"/>
        <v>6400</v>
      </c>
      <c r="N386" s="225" t="s">
        <v>15</v>
      </c>
      <c r="O386" s="129">
        <f t="shared" si="26"/>
        <v>1</v>
      </c>
      <c r="Q386" s="129" t="str">
        <f t="shared" si="27"/>
        <v>Sport en Bewegen 23163 (Coördinator sport, bewegen en gezondheid)</v>
      </c>
    </row>
    <row r="387" spans="1:17" s="129" customFormat="1" ht="20.100000000000001" customHeight="1" x14ac:dyDescent="0.25">
      <c r="A387" s="129">
        <f t="shared" ref="A387:A450" si="30">F387</f>
        <v>25414</v>
      </c>
      <c r="B387" s="123" t="str">
        <f t="shared" si="28"/>
        <v xml:space="preserve"> 7910</v>
      </c>
      <c r="C387" s="124">
        <v>23163</v>
      </c>
      <c r="D387" s="125"/>
      <c r="E387" s="126" t="s">
        <v>700</v>
      </c>
      <c r="F387" s="126">
        <v>25414</v>
      </c>
      <c r="G387" s="126"/>
      <c r="H387" s="126" t="s">
        <v>694</v>
      </c>
      <c r="I387" s="126" t="s">
        <v>704</v>
      </c>
      <c r="J387" s="126">
        <v>4</v>
      </c>
      <c r="K387" s="127">
        <v>1.5</v>
      </c>
      <c r="L387" s="224" t="s">
        <v>19</v>
      </c>
      <c r="M387" s="128">
        <f t="shared" si="29"/>
        <v>6400</v>
      </c>
      <c r="N387" s="225" t="s">
        <v>15</v>
      </c>
      <c r="O387" s="129">
        <f t="shared" ref="O387:O450" si="31">COUNTIF($F$3:$F$505,F387)</f>
        <v>1</v>
      </c>
      <c r="Q387" s="129" t="str">
        <f t="shared" ref="Q387:Q450" si="32">CONCATENATE(E387," ", C387," ","(",I387,")")</f>
        <v>Sport en Bewegen 23163 (Coördinator sportinstructie, training en coaching)</v>
      </c>
    </row>
    <row r="388" spans="1:17" s="129" customFormat="1" ht="20.100000000000001" customHeight="1" x14ac:dyDescent="0.25">
      <c r="A388" s="129">
        <f t="shared" si="30"/>
        <v>25415</v>
      </c>
      <c r="B388" s="123" t="str">
        <f t="shared" ref="B388:B451" si="33">MID(H388,LEN(H388)-5,5)</f>
        <v xml:space="preserve"> 7910</v>
      </c>
      <c r="C388" s="124">
        <v>23163</v>
      </c>
      <c r="D388" s="125"/>
      <c r="E388" s="126" t="s">
        <v>700</v>
      </c>
      <c r="F388" s="126">
        <v>25415</v>
      </c>
      <c r="G388" s="126"/>
      <c r="H388" s="126" t="s">
        <v>694</v>
      </c>
      <c r="I388" s="126" t="s">
        <v>705</v>
      </c>
      <c r="J388" s="126">
        <v>3</v>
      </c>
      <c r="K388" s="127">
        <v>1.5</v>
      </c>
      <c r="L388" s="224" t="s">
        <v>17</v>
      </c>
      <c r="M388" s="128">
        <f t="shared" ref="M388:M451" si="34">J388*1600</f>
        <v>4800</v>
      </c>
      <c r="N388" s="225" t="s">
        <v>15</v>
      </c>
      <c r="O388" s="129">
        <f t="shared" si="31"/>
        <v>1</v>
      </c>
      <c r="Q388" s="129" t="str">
        <f t="shared" si="32"/>
        <v>Sport en Bewegen 23163 (Sport- en bewegingsleider)</v>
      </c>
    </row>
    <row r="389" spans="1:17" s="129" customFormat="1" ht="20.100000000000001" customHeight="1" x14ac:dyDescent="0.25">
      <c r="A389" s="129">
        <f t="shared" si="30"/>
        <v>25416</v>
      </c>
      <c r="B389" s="123" t="str">
        <f t="shared" si="33"/>
        <v xml:space="preserve"> 7910</v>
      </c>
      <c r="C389" s="124">
        <v>23164</v>
      </c>
      <c r="D389" s="125">
        <v>1</v>
      </c>
      <c r="E389" s="126" t="s">
        <v>706</v>
      </c>
      <c r="F389" s="126">
        <v>25416</v>
      </c>
      <c r="G389" s="126"/>
      <c r="H389" s="126" t="s">
        <v>694</v>
      </c>
      <c r="I389" s="126" t="s">
        <v>707</v>
      </c>
      <c r="J389" s="126">
        <v>2</v>
      </c>
      <c r="K389" s="127">
        <v>1</v>
      </c>
      <c r="L389" s="224" t="s">
        <v>14</v>
      </c>
      <c r="M389" s="128">
        <f t="shared" si="34"/>
        <v>3200</v>
      </c>
      <c r="N389" s="225" t="s">
        <v>15</v>
      </c>
      <c r="O389" s="129">
        <f t="shared" si="31"/>
        <v>1</v>
      </c>
      <c r="Q389" s="129" t="str">
        <f t="shared" si="32"/>
        <v>Veiligheid en vakmanschap 23164 (Aankomend medewerker grondoptreden)</v>
      </c>
    </row>
    <row r="390" spans="1:17" s="129" customFormat="1" ht="20.100000000000001" customHeight="1" x14ac:dyDescent="0.25">
      <c r="A390" s="129">
        <f t="shared" si="30"/>
        <v>25417</v>
      </c>
      <c r="B390" s="123" t="str">
        <f t="shared" si="33"/>
        <v xml:space="preserve"> 7910</v>
      </c>
      <c r="C390" s="124">
        <v>23164</v>
      </c>
      <c r="D390" s="125"/>
      <c r="E390" s="126" t="s">
        <v>706</v>
      </c>
      <c r="F390" s="126">
        <v>25417</v>
      </c>
      <c r="G390" s="126"/>
      <c r="H390" s="126" t="s">
        <v>694</v>
      </c>
      <c r="I390" s="126" t="s">
        <v>708</v>
      </c>
      <c r="J390" s="126">
        <v>2</v>
      </c>
      <c r="K390" s="127">
        <v>1</v>
      </c>
      <c r="L390" s="224" t="s">
        <v>14</v>
      </c>
      <c r="M390" s="128">
        <f t="shared" si="34"/>
        <v>3200</v>
      </c>
      <c r="N390" s="225" t="s">
        <v>15</v>
      </c>
      <c r="O390" s="129">
        <f t="shared" si="31"/>
        <v>1</v>
      </c>
      <c r="Q390" s="129" t="str">
        <f t="shared" si="32"/>
        <v>Veiligheid en vakmanschap 23164 (Aankomend medewerker maritiem)</v>
      </c>
    </row>
    <row r="391" spans="1:17" s="129" customFormat="1" ht="20.100000000000001" customHeight="1" x14ac:dyDescent="0.25">
      <c r="A391" s="129">
        <f t="shared" si="30"/>
        <v>25418</v>
      </c>
      <c r="B391" s="123" t="str">
        <f t="shared" si="33"/>
        <v xml:space="preserve"> 7910</v>
      </c>
      <c r="C391" s="124">
        <v>23164</v>
      </c>
      <c r="D391" s="125"/>
      <c r="E391" s="126" t="s">
        <v>706</v>
      </c>
      <c r="F391" s="126">
        <v>25418</v>
      </c>
      <c r="G391" s="126"/>
      <c r="H391" s="126" t="s">
        <v>694</v>
      </c>
      <c r="I391" s="126" t="s">
        <v>709</v>
      </c>
      <c r="J391" s="126">
        <v>3</v>
      </c>
      <c r="K391" s="127">
        <v>1</v>
      </c>
      <c r="L391" s="224" t="s">
        <v>17</v>
      </c>
      <c r="M391" s="128">
        <f t="shared" si="34"/>
        <v>4800</v>
      </c>
      <c r="N391" s="225" t="s">
        <v>15</v>
      </c>
      <c r="O391" s="129">
        <f t="shared" si="31"/>
        <v>1</v>
      </c>
      <c r="Q391" s="129" t="str">
        <f t="shared" si="32"/>
        <v>Veiligheid en vakmanschap 23164 (Aankomend onderofficier grondoptreden)</v>
      </c>
    </row>
    <row r="392" spans="1:17" s="129" customFormat="1" ht="20.100000000000001" customHeight="1" x14ac:dyDescent="0.25">
      <c r="A392" s="129">
        <f t="shared" si="30"/>
        <v>25419</v>
      </c>
      <c r="B392" s="123" t="str">
        <f t="shared" si="33"/>
        <v xml:space="preserve"> 7910</v>
      </c>
      <c r="C392" s="124">
        <v>23164</v>
      </c>
      <c r="D392" s="125"/>
      <c r="E392" s="126" t="s">
        <v>706</v>
      </c>
      <c r="F392" s="126">
        <v>25419</v>
      </c>
      <c r="G392" s="126"/>
      <c r="H392" s="126" t="s">
        <v>694</v>
      </c>
      <c r="I392" s="126" t="s">
        <v>710</v>
      </c>
      <c r="J392" s="126">
        <v>3</v>
      </c>
      <c r="K392" s="127">
        <v>1</v>
      </c>
      <c r="L392" s="224" t="s">
        <v>17</v>
      </c>
      <c r="M392" s="128">
        <f t="shared" si="34"/>
        <v>4800</v>
      </c>
      <c r="N392" s="225" t="s">
        <v>15</v>
      </c>
      <c r="O392" s="129">
        <f t="shared" si="31"/>
        <v>1</v>
      </c>
      <c r="Q392" s="129" t="str">
        <f t="shared" si="32"/>
        <v>Veiligheid en vakmanschap 23164 (Aankomend onderofficier maritiem)</v>
      </c>
    </row>
    <row r="393" spans="1:17" s="129" customFormat="1" ht="20.100000000000001" customHeight="1" x14ac:dyDescent="0.25">
      <c r="A393" s="129">
        <f t="shared" si="30"/>
        <v>25420</v>
      </c>
      <c r="B393" s="123" t="str">
        <f t="shared" si="33"/>
        <v xml:space="preserve"> 7916</v>
      </c>
      <c r="C393" s="124">
        <v>23165</v>
      </c>
      <c r="D393" s="125">
        <v>1.8</v>
      </c>
      <c r="E393" s="126" t="s">
        <v>711</v>
      </c>
      <c r="F393" s="126">
        <v>25420</v>
      </c>
      <c r="G393" s="126"/>
      <c r="H393" s="126" t="s">
        <v>712</v>
      </c>
      <c r="I393" s="126" t="s">
        <v>713</v>
      </c>
      <c r="J393" s="126">
        <v>4</v>
      </c>
      <c r="K393" s="127">
        <v>1.8</v>
      </c>
      <c r="L393" s="224" t="s">
        <v>19</v>
      </c>
      <c r="M393" s="128">
        <f t="shared" si="34"/>
        <v>6400</v>
      </c>
      <c r="N393" s="225" t="s">
        <v>15</v>
      </c>
      <c r="O393" s="129">
        <f t="shared" si="31"/>
        <v>1</v>
      </c>
      <c r="Q393" s="129" t="str">
        <f t="shared" si="32"/>
        <v>Vers: Leidinggeven &amp; ambacht 23165 (Ondernemer vers)</v>
      </c>
    </row>
    <row r="394" spans="1:17" s="129" customFormat="1" ht="20.100000000000001" customHeight="1" x14ac:dyDescent="0.25">
      <c r="A394" s="129">
        <f t="shared" si="30"/>
        <v>25422</v>
      </c>
      <c r="B394" s="123" t="str">
        <f t="shared" si="33"/>
        <v xml:space="preserve"> 7916</v>
      </c>
      <c r="C394" s="124">
        <v>23191</v>
      </c>
      <c r="D394" s="125">
        <v>1.8</v>
      </c>
      <c r="E394" s="126" t="s">
        <v>714</v>
      </c>
      <c r="F394" s="126">
        <v>25422</v>
      </c>
      <c r="G394" s="126"/>
      <c r="H394" s="126" t="s">
        <v>712</v>
      </c>
      <c r="I394" s="126" t="s">
        <v>715</v>
      </c>
      <c r="J394" s="126">
        <v>4</v>
      </c>
      <c r="K394" s="127">
        <v>1.8</v>
      </c>
      <c r="L394" s="224" t="s">
        <v>19</v>
      </c>
      <c r="M394" s="128">
        <f t="shared" si="34"/>
        <v>6400</v>
      </c>
      <c r="N394" s="225" t="s">
        <v>15</v>
      </c>
      <c r="O394" s="129">
        <f t="shared" si="31"/>
        <v>1</v>
      </c>
      <c r="Q394" s="129" t="str">
        <f t="shared" si="32"/>
        <v>Vers: Leidinggeven &amp; industrie 23191 (Productieleider versindustrie)</v>
      </c>
    </row>
    <row r="395" spans="1:17" s="129" customFormat="1" ht="20.100000000000001" customHeight="1" x14ac:dyDescent="0.25">
      <c r="A395" s="129">
        <f t="shared" si="30"/>
        <v>25423</v>
      </c>
      <c r="B395" s="123" t="str">
        <f t="shared" si="33"/>
        <v xml:space="preserve"> 7916</v>
      </c>
      <c r="C395" s="124">
        <v>23166</v>
      </c>
      <c r="D395" s="125">
        <v>1.8</v>
      </c>
      <c r="E395" s="126" t="s">
        <v>716</v>
      </c>
      <c r="F395" s="126">
        <v>25423</v>
      </c>
      <c r="G395" s="126"/>
      <c r="H395" s="126" t="s">
        <v>712</v>
      </c>
      <c r="I395" s="126" t="s">
        <v>717</v>
      </c>
      <c r="J395" s="126">
        <v>2</v>
      </c>
      <c r="K395" s="127">
        <v>1.8</v>
      </c>
      <c r="L395" s="224" t="s">
        <v>14</v>
      </c>
      <c r="M395" s="128">
        <f t="shared" si="34"/>
        <v>3200</v>
      </c>
      <c r="N395" s="225" t="s">
        <v>15</v>
      </c>
      <c r="O395" s="129">
        <f t="shared" si="31"/>
        <v>1</v>
      </c>
      <c r="Q395" s="129" t="str">
        <f t="shared" si="32"/>
        <v>Vers: Vakmanschap &amp; ambacht 23166 (Medewerker vers)</v>
      </c>
    </row>
    <row r="396" spans="1:17" s="129" customFormat="1" ht="20.100000000000001" customHeight="1" x14ac:dyDescent="0.25">
      <c r="A396" s="129">
        <f t="shared" si="30"/>
        <v>25424</v>
      </c>
      <c r="B396" s="123" t="str">
        <f t="shared" si="33"/>
        <v xml:space="preserve"> 7916</v>
      </c>
      <c r="C396" s="124">
        <v>23166</v>
      </c>
      <c r="D396" s="125"/>
      <c r="E396" s="126" t="s">
        <v>716</v>
      </c>
      <c r="F396" s="126">
        <v>25424</v>
      </c>
      <c r="G396" s="126"/>
      <c r="H396" s="126" t="s">
        <v>712</v>
      </c>
      <c r="I396" s="126" t="s">
        <v>718</v>
      </c>
      <c r="J396" s="126">
        <v>3</v>
      </c>
      <c r="K396" s="127">
        <v>1.8</v>
      </c>
      <c r="L396" s="224" t="s">
        <v>17</v>
      </c>
      <c r="M396" s="128">
        <f t="shared" si="34"/>
        <v>4800</v>
      </c>
      <c r="N396" s="225" t="s">
        <v>15</v>
      </c>
      <c r="O396" s="129">
        <f t="shared" si="31"/>
        <v>1</v>
      </c>
      <c r="Q396" s="129" t="str">
        <f t="shared" si="32"/>
        <v>Vers: Vakmanschap &amp; ambacht 23166 (Slager-traiteur)</v>
      </c>
    </row>
    <row r="397" spans="1:17" s="129" customFormat="1" ht="20.100000000000001" customHeight="1" x14ac:dyDescent="0.25">
      <c r="A397" s="129">
        <f t="shared" si="30"/>
        <v>25425</v>
      </c>
      <c r="B397" s="123" t="str">
        <f t="shared" si="33"/>
        <v xml:space="preserve"> 7916</v>
      </c>
      <c r="C397" s="124">
        <v>23166</v>
      </c>
      <c r="D397" s="125"/>
      <c r="E397" s="126" t="s">
        <v>716</v>
      </c>
      <c r="F397" s="126">
        <v>25425</v>
      </c>
      <c r="G397" s="126"/>
      <c r="H397" s="126" t="s">
        <v>712</v>
      </c>
      <c r="I397" s="126" t="s">
        <v>719</v>
      </c>
      <c r="J397" s="126">
        <v>3</v>
      </c>
      <c r="K397" s="127">
        <v>1.8</v>
      </c>
      <c r="L397" s="224" t="s">
        <v>17</v>
      </c>
      <c r="M397" s="128">
        <f t="shared" si="34"/>
        <v>4800</v>
      </c>
      <c r="N397" s="225" t="s">
        <v>15</v>
      </c>
      <c r="O397" s="129">
        <f t="shared" si="31"/>
        <v>1</v>
      </c>
      <c r="Q397" s="129" t="str">
        <f t="shared" si="32"/>
        <v>Vers: Vakmanschap &amp; ambacht 23166 (Vakbekwaam medewerker vers)</v>
      </c>
    </row>
    <row r="398" spans="1:17" s="129" customFormat="1" ht="20.100000000000001" customHeight="1" x14ac:dyDescent="0.25">
      <c r="A398" s="129">
        <f t="shared" si="30"/>
        <v>25426</v>
      </c>
      <c r="B398" s="123" t="str">
        <f t="shared" si="33"/>
        <v xml:space="preserve"> 7916</v>
      </c>
      <c r="C398" s="124">
        <v>23166</v>
      </c>
      <c r="D398" s="125"/>
      <c r="E398" s="126" t="s">
        <v>716</v>
      </c>
      <c r="F398" s="126">
        <v>25426</v>
      </c>
      <c r="G398" s="126"/>
      <c r="H398" s="126" t="s">
        <v>712</v>
      </c>
      <c r="I398" s="126" t="s">
        <v>720</v>
      </c>
      <c r="J398" s="126">
        <v>3</v>
      </c>
      <c r="K398" s="127">
        <v>1.8</v>
      </c>
      <c r="L398" s="224" t="s">
        <v>17</v>
      </c>
      <c r="M398" s="128">
        <f t="shared" si="34"/>
        <v>4800</v>
      </c>
      <c r="N398" s="225" t="s">
        <v>15</v>
      </c>
      <c r="O398" s="129">
        <f t="shared" si="31"/>
        <v>1</v>
      </c>
      <c r="Q398" s="129" t="str">
        <f t="shared" si="32"/>
        <v>Vers: Vakmanschap &amp; ambacht 23166 (Worstmaker)</v>
      </c>
    </row>
    <row r="399" spans="1:17" s="129" customFormat="1" ht="20.100000000000001" customHeight="1" x14ac:dyDescent="0.25">
      <c r="A399" s="129">
        <f t="shared" si="30"/>
        <v>25427</v>
      </c>
      <c r="B399" s="123" t="str">
        <f t="shared" si="33"/>
        <v xml:space="preserve"> 7916</v>
      </c>
      <c r="C399" s="124">
        <v>23167</v>
      </c>
      <c r="D399" s="125">
        <v>1.8</v>
      </c>
      <c r="E399" s="126" t="s">
        <v>721</v>
      </c>
      <c r="F399" s="126">
        <v>25427</v>
      </c>
      <c r="G399" s="126"/>
      <c r="H399" s="126" t="s">
        <v>712</v>
      </c>
      <c r="I399" s="126" t="s">
        <v>722</v>
      </c>
      <c r="J399" s="126">
        <v>3</v>
      </c>
      <c r="K399" s="127">
        <v>1.8</v>
      </c>
      <c r="L399" s="224" t="s">
        <v>17</v>
      </c>
      <c r="M399" s="128">
        <f t="shared" si="34"/>
        <v>4800</v>
      </c>
      <c r="N399" s="225" t="s">
        <v>15</v>
      </c>
      <c r="O399" s="129">
        <f t="shared" si="31"/>
        <v>1</v>
      </c>
      <c r="Q399" s="129" t="str">
        <f t="shared" si="32"/>
        <v>Vers: Vakmanschap &amp; industrie 23167 (Allround medewerker versindustrie)</v>
      </c>
    </row>
    <row r="400" spans="1:17" s="129" customFormat="1" ht="20.100000000000001" customHeight="1" x14ac:dyDescent="0.25">
      <c r="A400" s="129">
        <f t="shared" si="30"/>
        <v>25428</v>
      </c>
      <c r="B400" s="123" t="str">
        <f t="shared" si="33"/>
        <v xml:space="preserve"> 7916</v>
      </c>
      <c r="C400" s="124">
        <v>23167</v>
      </c>
      <c r="D400" s="125"/>
      <c r="E400" s="126" t="s">
        <v>721</v>
      </c>
      <c r="F400" s="126">
        <v>25428</v>
      </c>
      <c r="G400" s="126"/>
      <c r="H400" s="126" t="s">
        <v>712</v>
      </c>
      <c r="I400" s="126" t="s">
        <v>723</v>
      </c>
      <c r="J400" s="126">
        <v>2</v>
      </c>
      <c r="K400" s="127">
        <v>1.8</v>
      </c>
      <c r="L400" s="224" t="s">
        <v>14</v>
      </c>
      <c r="M400" s="128">
        <f t="shared" si="34"/>
        <v>3200</v>
      </c>
      <c r="N400" s="225" t="s">
        <v>15</v>
      </c>
      <c r="O400" s="129">
        <f t="shared" si="31"/>
        <v>1</v>
      </c>
      <c r="Q400" s="129" t="str">
        <f t="shared" si="32"/>
        <v>Vers: Vakmanschap &amp; industrie 23167 (Medewerker versindustrie)</v>
      </c>
    </row>
    <row r="401" spans="1:17" s="129" customFormat="1" ht="20.100000000000001" customHeight="1" x14ac:dyDescent="0.25">
      <c r="A401" s="129">
        <f t="shared" si="30"/>
        <v>25430</v>
      </c>
      <c r="B401" s="123" t="str">
        <f t="shared" si="33"/>
        <v xml:space="preserve"> 7915</v>
      </c>
      <c r="C401" s="130">
        <v>23212</v>
      </c>
      <c r="D401" s="125"/>
      <c r="E401" s="126" t="s">
        <v>724</v>
      </c>
      <c r="F401" s="126">
        <v>25430</v>
      </c>
      <c r="G401" s="126"/>
      <c r="H401" s="126" t="s">
        <v>725</v>
      </c>
      <c r="I401" s="126" t="s">
        <v>726</v>
      </c>
      <c r="J401" s="126">
        <v>2</v>
      </c>
      <c r="K401" s="127">
        <v>1.1000000000000001</v>
      </c>
      <c r="L401" s="224" t="s">
        <v>14</v>
      </c>
      <c r="M401" s="128">
        <f t="shared" si="34"/>
        <v>3200</v>
      </c>
      <c r="N401" s="225" t="s">
        <v>15</v>
      </c>
      <c r="O401" s="129">
        <f t="shared" si="31"/>
        <v>1</v>
      </c>
      <c r="Q401" s="129" t="str">
        <f t="shared" si="32"/>
        <v>Agro productie, handel en technologie 23212 (Medewerker agrohandel en logistiek)</v>
      </c>
    </row>
    <row r="402" spans="1:17" s="129" customFormat="1" ht="20.100000000000001" customHeight="1" x14ac:dyDescent="0.25">
      <c r="A402" s="129">
        <f t="shared" si="30"/>
        <v>25431</v>
      </c>
      <c r="B402" s="123" t="str">
        <f t="shared" si="33"/>
        <v xml:space="preserve"> 7915</v>
      </c>
      <c r="C402" s="130">
        <v>23212</v>
      </c>
      <c r="D402" s="125"/>
      <c r="E402" s="126" t="s">
        <v>724</v>
      </c>
      <c r="F402" s="126">
        <v>25431</v>
      </c>
      <c r="G402" s="126"/>
      <c r="H402" s="126" t="s">
        <v>725</v>
      </c>
      <c r="I402" s="126" t="s">
        <v>727</v>
      </c>
      <c r="J402" s="126">
        <v>2</v>
      </c>
      <c r="K402" s="127">
        <v>1.5</v>
      </c>
      <c r="L402" s="224" t="s">
        <v>14</v>
      </c>
      <c r="M402" s="128">
        <f t="shared" si="34"/>
        <v>3200</v>
      </c>
      <c r="N402" s="225" t="s">
        <v>15</v>
      </c>
      <c r="O402" s="129">
        <f t="shared" si="31"/>
        <v>1</v>
      </c>
      <c r="Q402" s="129" t="str">
        <f t="shared" si="32"/>
        <v>Agro productie, handel en technologie 23212 (Medewerker teelt)</v>
      </c>
    </row>
    <row r="403" spans="1:17" s="129" customFormat="1" ht="20.100000000000001" customHeight="1" x14ac:dyDescent="0.25">
      <c r="A403" s="129">
        <f t="shared" si="30"/>
        <v>25432</v>
      </c>
      <c r="B403" s="123" t="str">
        <f t="shared" si="33"/>
        <v xml:space="preserve"> 7915</v>
      </c>
      <c r="C403" s="130">
        <v>23212</v>
      </c>
      <c r="D403" s="125"/>
      <c r="E403" s="126" t="s">
        <v>724</v>
      </c>
      <c r="F403" s="126">
        <v>25432</v>
      </c>
      <c r="G403" s="126"/>
      <c r="H403" s="126" t="s">
        <v>725</v>
      </c>
      <c r="I403" s="126" t="s">
        <v>728</v>
      </c>
      <c r="J403" s="126">
        <v>2</v>
      </c>
      <c r="K403" s="127">
        <v>1.5</v>
      </c>
      <c r="L403" s="224" t="s">
        <v>14</v>
      </c>
      <c r="M403" s="128">
        <f t="shared" si="34"/>
        <v>3200</v>
      </c>
      <c r="N403" s="225" t="s">
        <v>15</v>
      </c>
      <c r="O403" s="129">
        <f t="shared" si="31"/>
        <v>1</v>
      </c>
      <c r="Q403" s="129" t="str">
        <f t="shared" si="32"/>
        <v>Agro productie, handel en technologie 23212 (Medewerker veehouderij)</v>
      </c>
    </row>
    <row r="404" spans="1:17" s="129" customFormat="1" ht="20.100000000000001" customHeight="1" x14ac:dyDescent="0.25">
      <c r="A404" s="129">
        <f t="shared" si="30"/>
        <v>25433</v>
      </c>
      <c r="B404" s="123" t="str">
        <f t="shared" si="33"/>
        <v xml:space="preserve"> 7915</v>
      </c>
      <c r="C404" s="130">
        <v>23212</v>
      </c>
      <c r="D404" s="125"/>
      <c r="E404" s="126" t="s">
        <v>724</v>
      </c>
      <c r="F404" s="126">
        <v>25433</v>
      </c>
      <c r="G404" s="126"/>
      <c r="H404" s="126" t="s">
        <v>725</v>
      </c>
      <c r="I404" s="126" t="s">
        <v>729</v>
      </c>
      <c r="J404" s="126">
        <v>3</v>
      </c>
      <c r="K404" s="127">
        <v>1.4</v>
      </c>
      <c r="L404" s="224" t="s">
        <v>17</v>
      </c>
      <c r="M404" s="128">
        <f t="shared" si="34"/>
        <v>4800</v>
      </c>
      <c r="N404" s="225" t="s">
        <v>15</v>
      </c>
      <c r="O404" s="129">
        <f t="shared" si="31"/>
        <v>1</v>
      </c>
      <c r="Q404" s="129" t="str">
        <f t="shared" si="32"/>
        <v>Agro productie, handel en technologie 23212 (Vakbekwaam medewerker agrarisch loonwerk)</v>
      </c>
    </row>
    <row r="405" spans="1:17" s="129" customFormat="1" ht="20.100000000000001" customHeight="1" x14ac:dyDescent="0.25">
      <c r="A405" s="129">
        <f t="shared" si="30"/>
        <v>25434</v>
      </c>
      <c r="B405" s="123" t="str">
        <f t="shared" si="33"/>
        <v xml:space="preserve"> 7915</v>
      </c>
      <c r="C405" s="130">
        <v>23212</v>
      </c>
      <c r="D405" s="125"/>
      <c r="E405" s="126" t="s">
        <v>724</v>
      </c>
      <c r="F405" s="126">
        <v>25434</v>
      </c>
      <c r="G405" s="126"/>
      <c r="H405" s="126" t="s">
        <v>725</v>
      </c>
      <c r="I405" s="126" t="s">
        <v>730</v>
      </c>
      <c r="J405" s="126">
        <v>3</v>
      </c>
      <c r="K405" s="127">
        <v>1.1000000000000001</v>
      </c>
      <c r="L405" s="224" t="s">
        <v>17</v>
      </c>
      <c r="M405" s="128">
        <f t="shared" si="34"/>
        <v>4800</v>
      </c>
      <c r="N405" s="225" t="s">
        <v>15</v>
      </c>
      <c r="O405" s="129">
        <f t="shared" si="31"/>
        <v>1</v>
      </c>
      <c r="Q405" s="129" t="str">
        <f t="shared" si="32"/>
        <v>Agro productie, handel en technologie 23212 (Vakbekwaam medewerker agrohandel en logistiek)</v>
      </c>
    </row>
    <row r="406" spans="1:17" s="129" customFormat="1" ht="20.100000000000001" customHeight="1" x14ac:dyDescent="0.25">
      <c r="A406" s="129">
        <f t="shared" si="30"/>
        <v>25438</v>
      </c>
      <c r="B406" s="123" t="str">
        <f t="shared" si="33"/>
        <v xml:space="preserve"> 7915</v>
      </c>
      <c r="C406" s="130">
        <v>23212</v>
      </c>
      <c r="D406" s="125"/>
      <c r="E406" s="126" t="s">
        <v>724</v>
      </c>
      <c r="F406" s="126">
        <v>25438</v>
      </c>
      <c r="G406" s="126"/>
      <c r="H406" s="126" t="s">
        <v>725</v>
      </c>
      <c r="I406" s="126" t="s">
        <v>731</v>
      </c>
      <c r="J406" s="126">
        <v>4</v>
      </c>
      <c r="K406" s="127">
        <v>1.1000000000000001</v>
      </c>
      <c r="L406" s="224" t="s">
        <v>19</v>
      </c>
      <c r="M406" s="128">
        <f t="shared" si="34"/>
        <v>6400</v>
      </c>
      <c r="N406" s="225" t="s">
        <v>15</v>
      </c>
      <c r="O406" s="129">
        <f t="shared" si="31"/>
        <v>1</v>
      </c>
      <c r="Q406" s="129" t="str">
        <f t="shared" si="32"/>
        <v>Agro productie, handel en technologie 23212 (Vakexpert agrohandel en logistiek)</v>
      </c>
    </row>
    <row r="407" spans="1:17" s="129" customFormat="1" ht="20.100000000000001" customHeight="1" x14ac:dyDescent="0.25">
      <c r="A407" s="129">
        <f t="shared" si="30"/>
        <v>25439</v>
      </c>
      <c r="B407" s="123" t="str">
        <f t="shared" si="33"/>
        <v xml:space="preserve"> 7915</v>
      </c>
      <c r="C407" s="130">
        <v>23212</v>
      </c>
      <c r="D407" s="125"/>
      <c r="E407" s="126" t="s">
        <v>724</v>
      </c>
      <c r="F407" s="126">
        <v>25439</v>
      </c>
      <c r="G407" s="126"/>
      <c r="H407" s="126" t="s">
        <v>725</v>
      </c>
      <c r="I407" s="126" t="s">
        <v>732</v>
      </c>
      <c r="J407" s="126">
        <v>4</v>
      </c>
      <c r="K407" s="127">
        <v>1.6</v>
      </c>
      <c r="L407" s="224" t="s">
        <v>19</v>
      </c>
      <c r="M407" s="128">
        <f t="shared" si="34"/>
        <v>6400</v>
      </c>
      <c r="N407" s="225" t="s">
        <v>15</v>
      </c>
      <c r="O407" s="129">
        <f t="shared" si="31"/>
        <v>1</v>
      </c>
      <c r="Q407" s="129" t="str">
        <f t="shared" si="32"/>
        <v>Agro productie, handel en technologie 23212 (Vakexpert biologisch-dynamische landbouw)</v>
      </c>
    </row>
    <row r="408" spans="1:17" s="129" customFormat="1" ht="20.100000000000001" customHeight="1" x14ac:dyDescent="0.25">
      <c r="A408" s="129">
        <f t="shared" si="30"/>
        <v>25442</v>
      </c>
      <c r="B408" s="123" t="str">
        <f t="shared" si="33"/>
        <v xml:space="preserve"> 7915</v>
      </c>
      <c r="C408" s="124">
        <v>23169</v>
      </c>
      <c r="D408" s="125">
        <v>1.3</v>
      </c>
      <c r="E408" s="126" t="s">
        <v>68</v>
      </c>
      <c r="F408" s="126">
        <v>25442</v>
      </c>
      <c r="G408" s="126"/>
      <c r="H408" s="126" t="s">
        <v>725</v>
      </c>
      <c r="I408" s="126" t="s">
        <v>733</v>
      </c>
      <c r="J408" s="126">
        <v>4</v>
      </c>
      <c r="K408" s="127">
        <v>1.3</v>
      </c>
      <c r="L408" s="224" t="s">
        <v>19</v>
      </c>
      <c r="M408" s="128">
        <f t="shared" si="34"/>
        <v>6400</v>
      </c>
      <c r="N408" s="225" t="s">
        <v>15</v>
      </c>
      <c r="O408" s="129">
        <f t="shared" si="31"/>
        <v>1</v>
      </c>
      <c r="Q408" s="129" t="str">
        <f t="shared" si="32"/>
        <v>Bloem, groen en styling 23169 (Bedrijfsleider/ondernemer bloem, groen en styling)</v>
      </c>
    </row>
    <row r="409" spans="1:17" s="129" customFormat="1" ht="20.100000000000001" customHeight="1" x14ac:dyDescent="0.25">
      <c r="A409" s="129">
        <f t="shared" si="30"/>
        <v>25443</v>
      </c>
      <c r="B409" s="123" t="str">
        <f t="shared" si="33"/>
        <v xml:space="preserve"> 7915</v>
      </c>
      <c r="C409" s="124">
        <v>23169</v>
      </c>
      <c r="D409" s="125"/>
      <c r="E409" s="126" t="s">
        <v>68</v>
      </c>
      <c r="F409" s="126">
        <v>25443</v>
      </c>
      <c r="G409" s="126"/>
      <c r="H409" s="126" t="s">
        <v>725</v>
      </c>
      <c r="I409" s="126" t="s">
        <v>734</v>
      </c>
      <c r="J409" s="126">
        <v>2</v>
      </c>
      <c r="K409" s="127">
        <v>1.3</v>
      </c>
      <c r="L409" s="224" t="s">
        <v>14</v>
      </c>
      <c r="M409" s="128">
        <f t="shared" si="34"/>
        <v>3200</v>
      </c>
      <c r="N409" s="225" t="s">
        <v>15</v>
      </c>
      <c r="O409" s="129">
        <f t="shared" si="31"/>
        <v>1</v>
      </c>
      <c r="Q409" s="129" t="str">
        <f t="shared" si="32"/>
        <v>Bloem, groen en styling 23169 (Medewerker bloem, groen en styling)</v>
      </c>
    </row>
    <row r="410" spans="1:17" s="129" customFormat="1" ht="20.100000000000001" customHeight="1" x14ac:dyDescent="0.25">
      <c r="A410" s="129">
        <f t="shared" si="30"/>
        <v>25444</v>
      </c>
      <c r="B410" s="123" t="str">
        <f t="shared" si="33"/>
        <v xml:space="preserve"> 7915</v>
      </c>
      <c r="C410" s="124">
        <v>23169</v>
      </c>
      <c r="D410" s="125"/>
      <c r="E410" s="126" t="s">
        <v>68</v>
      </c>
      <c r="F410" s="126">
        <v>25444</v>
      </c>
      <c r="G410" s="126"/>
      <c r="H410" s="126" t="s">
        <v>725</v>
      </c>
      <c r="I410" s="126" t="s">
        <v>735</v>
      </c>
      <c r="J410" s="126">
        <v>3</v>
      </c>
      <c r="K410" s="127">
        <v>1.4</v>
      </c>
      <c r="L410" s="224" t="s">
        <v>17</v>
      </c>
      <c r="M410" s="128">
        <f t="shared" si="34"/>
        <v>4800</v>
      </c>
      <c r="N410" s="225" t="s">
        <v>15</v>
      </c>
      <c r="O410" s="129">
        <f t="shared" si="31"/>
        <v>1</v>
      </c>
      <c r="Q410" s="129" t="str">
        <f t="shared" si="32"/>
        <v>Bloem, groen en styling 23169 (Vakbekwaam medewerker bloem, groen en styling)</v>
      </c>
    </row>
    <row r="411" spans="1:17" s="129" customFormat="1" ht="20.100000000000001" customHeight="1" x14ac:dyDescent="0.25">
      <c r="A411" s="129">
        <f t="shared" si="30"/>
        <v>25445</v>
      </c>
      <c r="B411" s="123" t="str">
        <f t="shared" si="33"/>
        <v xml:space="preserve"> 7915</v>
      </c>
      <c r="C411" s="124">
        <v>23169</v>
      </c>
      <c r="D411" s="125"/>
      <c r="E411" s="126" t="s">
        <v>68</v>
      </c>
      <c r="F411" s="126">
        <v>25445</v>
      </c>
      <c r="G411" s="126"/>
      <c r="H411" s="126" t="s">
        <v>725</v>
      </c>
      <c r="I411" s="126" t="s">
        <v>736</v>
      </c>
      <c r="J411" s="126">
        <v>4</v>
      </c>
      <c r="K411" s="127">
        <v>1.3</v>
      </c>
      <c r="L411" s="224" t="s">
        <v>19</v>
      </c>
      <c r="M411" s="128">
        <f t="shared" si="34"/>
        <v>6400</v>
      </c>
      <c r="N411" s="225" t="s">
        <v>15</v>
      </c>
      <c r="O411" s="129">
        <f t="shared" si="31"/>
        <v>1</v>
      </c>
      <c r="Q411" s="129" t="str">
        <f t="shared" si="32"/>
        <v>Bloem, groen en styling 23169 (Vakexpert bloem, groen en styling)</v>
      </c>
    </row>
    <row r="412" spans="1:17" s="129" customFormat="1" ht="20.100000000000001" customHeight="1" x14ac:dyDescent="0.25">
      <c r="A412" s="129">
        <f t="shared" si="30"/>
        <v>25448</v>
      </c>
      <c r="B412" s="123" t="str">
        <f t="shared" si="33"/>
        <v xml:space="preserve"> 7915</v>
      </c>
      <c r="C412" s="130">
        <v>23214</v>
      </c>
      <c r="D412" s="125"/>
      <c r="E412" s="126" t="s">
        <v>737</v>
      </c>
      <c r="F412" s="126">
        <v>25448</v>
      </c>
      <c r="G412" s="126"/>
      <c r="H412" s="126" t="s">
        <v>725</v>
      </c>
      <c r="I412" s="126" t="s">
        <v>89</v>
      </c>
      <c r="J412" s="126">
        <v>2</v>
      </c>
      <c r="K412" s="127">
        <v>1.3</v>
      </c>
      <c r="L412" s="224" t="s">
        <v>14</v>
      </c>
      <c r="M412" s="128">
        <f t="shared" si="34"/>
        <v>3200</v>
      </c>
      <c r="N412" s="225" t="s">
        <v>15</v>
      </c>
      <c r="O412" s="129">
        <f t="shared" si="31"/>
        <v>1</v>
      </c>
      <c r="Q412" s="129" t="str">
        <f t="shared" si="32"/>
        <v>Dierverzorging 23214 (Medewerker dierverzorging)</v>
      </c>
    </row>
    <row r="413" spans="1:17" s="129" customFormat="1" ht="20.100000000000001" customHeight="1" x14ac:dyDescent="0.25">
      <c r="A413" s="129">
        <f t="shared" si="30"/>
        <v>25449</v>
      </c>
      <c r="B413" s="123" t="str">
        <f t="shared" si="33"/>
        <v xml:space="preserve"> 7915</v>
      </c>
      <c r="C413" s="130">
        <v>23214</v>
      </c>
      <c r="D413" s="125"/>
      <c r="E413" s="126" t="s">
        <v>737</v>
      </c>
      <c r="F413" s="126">
        <v>25449</v>
      </c>
      <c r="G413" s="126"/>
      <c r="H413" s="126" t="s">
        <v>725</v>
      </c>
      <c r="I413" s="126" t="s">
        <v>738</v>
      </c>
      <c r="J413" s="126">
        <v>3</v>
      </c>
      <c r="K413" s="127">
        <v>1.3</v>
      </c>
      <c r="L413" s="224" t="s">
        <v>17</v>
      </c>
      <c r="M413" s="128">
        <f t="shared" si="34"/>
        <v>4800</v>
      </c>
      <c r="N413" s="225" t="s">
        <v>15</v>
      </c>
      <c r="O413" s="129">
        <f t="shared" si="31"/>
        <v>1</v>
      </c>
      <c r="Q413" s="129" t="str">
        <f t="shared" si="32"/>
        <v>Dierverzorging 23214 (Proefdierverzorger)</v>
      </c>
    </row>
    <row r="414" spans="1:17" s="129" customFormat="1" ht="20.100000000000001" customHeight="1" x14ac:dyDescent="0.25">
      <c r="A414" s="129">
        <f t="shared" si="30"/>
        <v>25451</v>
      </c>
      <c r="B414" s="123" t="str">
        <f t="shared" si="33"/>
        <v xml:space="preserve"> 7915</v>
      </c>
      <c r="C414" s="124">
        <v>23171</v>
      </c>
      <c r="D414" s="125">
        <v>1.3</v>
      </c>
      <c r="E414" s="126" t="s">
        <v>71</v>
      </c>
      <c r="F414" s="126">
        <v>25451</v>
      </c>
      <c r="G414" s="126"/>
      <c r="H414" s="126" t="s">
        <v>725</v>
      </c>
      <c r="I414" s="126" t="s">
        <v>739</v>
      </c>
      <c r="J414" s="126">
        <v>2</v>
      </c>
      <c r="K414" s="127">
        <v>1.4</v>
      </c>
      <c r="L414" s="224" t="s">
        <v>14</v>
      </c>
      <c r="M414" s="128">
        <f t="shared" si="34"/>
        <v>3200</v>
      </c>
      <c r="N414" s="225" t="s">
        <v>15</v>
      </c>
      <c r="O414" s="129">
        <f t="shared" si="31"/>
        <v>1</v>
      </c>
      <c r="Q414" s="129" t="str">
        <f t="shared" si="32"/>
        <v>Groene ruimte 23171 (Medewerker groen en cultuurtechniek)</v>
      </c>
    </row>
    <row r="415" spans="1:17" s="129" customFormat="1" ht="20.100000000000001" customHeight="1" x14ac:dyDescent="0.25">
      <c r="A415" s="129">
        <f t="shared" si="30"/>
        <v>25452</v>
      </c>
      <c r="B415" s="123" t="str">
        <f t="shared" si="33"/>
        <v xml:space="preserve"> 7915</v>
      </c>
      <c r="C415" s="124">
        <v>23171</v>
      </c>
      <c r="D415" s="125"/>
      <c r="E415" s="126" t="s">
        <v>71</v>
      </c>
      <c r="F415" s="126">
        <v>25452</v>
      </c>
      <c r="G415" s="126"/>
      <c r="H415" s="126" t="s">
        <v>725</v>
      </c>
      <c r="I415" s="126" t="s">
        <v>740</v>
      </c>
      <c r="J415" s="126">
        <v>2</v>
      </c>
      <c r="K415" s="127">
        <v>1.3</v>
      </c>
      <c r="L415" s="224" t="s">
        <v>14</v>
      </c>
      <c r="M415" s="128">
        <f t="shared" si="34"/>
        <v>3200</v>
      </c>
      <c r="N415" s="225" t="s">
        <v>15</v>
      </c>
      <c r="O415" s="129">
        <f t="shared" si="31"/>
        <v>1</v>
      </c>
      <c r="Q415" s="129" t="str">
        <f t="shared" si="32"/>
        <v>Groene ruimte 23171 (Medewerker hovenier)</v>
      </c>
    </row>
    <row r="416" spans="1:17" s="129" customFormat="1" ht="20.100000000000001" customHeight="1" x14ac:dyDescent="0.25">
      <c r="A416" s="129">
        <f t="shared" si="30"/>
        <v>25453</v>
      </c>
      <c r="B416" s="123" t="str">
        <f t="shared" si="33"/>
        <v xml:space="preserve"> 7915</v>
      </c>
      <c r="C416" s="124">
        <v>23171</v>
      </c>
      <c r="D416" s="125"/>
      <c r="E416" s="126" t="s">
        <v>71</v>
      </c>
      <c r="F416" s="126">
        <v>25453</v>
      </c>
      <c r="G416" s="126"/>
      <c r="H416" s="126" t="s">
        <v>725</v>
      </c>
      <c r="I416" s="126" t="s">
        <v>741</v>
      </c>
      <c r="J416" s="126">
        <v>2</v>
      </c>
      <c r="K416" s="127">
        <v>1.3</v>
      </c>
      <c r="L416" s="224" t="s">
        <v>14</v>
      </c>
      <c r="M416" s="128">
        <f t="shared" si="34"/>
        <v>3200</v>
      </c>
      <c r="N416" s="225" t="s">
        <v>15</v>
      </c>
      <c r="O416" s="129">
        <f t="shared" si="31"/>
        <v>1</v>
      </c>
      <c r="Q416" s="129" t="str">
        <f t="shared" si="32"/>
        <v>Groene ruimte 23171 (Medewerker natuur, water en recreatie)</v>
      </c>
    </row>
    <row r="417" spans="1:17" s="129" customFormat="1" ht="20.100000000000001" customHeight="1" x14ac:dyDescent="0.25">
      <c r="A417" s="129">
        <f t="shared" si="30"/>
        <v>25454</v>
      </c>
      <c r="B417" s="123" t="str">
        <f t="shared" si="33"/>
        <v xml:space="preserve"> 7915</v>
      </c>
      <c r="C417" s="124">
        <v>23171</v>
      </c>
      <c r="D417" s="125"/>
      <c r="E417" s="126" t="s">
        <v>71</v>
      </c>
      <c r="F417" s="126">
        <v>25454</v>
      </c>
      <c r="G417" s="126"/>
      <c r="H417" s="126" t="s">
        <v>725</v>
      </c>
      <c r="I417" s="126" t="s">
        <v>742</v>
      </c>
      <c r="J417" s="126">
        <v>4</v>
      </c>
      <c r="K417" s="127">
        <v>1.3</v>
      </c>
      <c r="L417" s="224" t="s">
        <v>19</v>
      </c>
      <c r="M417" s="128">
        <f t="shared" si="34"/>
        <v>6400</v>
      </c>
      <c r="N417" s="225" t="s">
        <v>15</v>
      </c>
      <c r="O417" s="129">
        <f t="shared" si="31"/>
        <v>1</v>
      </c>
      <c r="Q417" s="129" t="str">
        <f t="shared" si="32"/>
        <v>Groene ruimte 23171 (Opzichter/uitvoerder groene ruimte)</v>
      </c>
    </row>
    <row r="418" spans="1:17" s="129" customFormat="1" ht="20.100000000000001" customHeight="1" x14ac:dyDescent="0.25">
      <c r="A418" s="129">
        <f t="shared" si="30"/>
        <v>25455</v>
      </c>
      <c r="B418" s="123" t="str">
        <f t="shared" si="33"/>
        <v xml:space="preserve"> 7915</v>
      </c>
      <c r="C418" s="124">
        <v>23171</v>
      </c>
      <c r="D418" s="125"/>
      <c r="E418" s="126" t="s">
        <v>71</v>
      </c>
      <c r="F418" s="126">
        <v>25455</v>
      </c>
      <c r="G418" s="126"/>
      <c r="H418" s="126" t="s">
        <v>725</v>
      </c>
      <c r="I418" s="126" t="s">
        <v>743</v>
      </c>
      <c r="J418" s="126">
        <v>3</v>
      </c>
      <c r="K418" s="127">
        <v>1.4</v>
      </c>
      <c r="L418" s="224" t="s">
        <v>17</v>
      </c>
      <c r="M418" s="128">
        <f t="shared" si="34"/>
        <v>4800</v>
      </c>
      <c r="N418" s="225" t="s">
        <v>15</v>
      </c>
      <c r="O418" s="129">
        <f t="shared" si="31"/>
        <v>1</v>
      </c>
      <c r="Q418" s="129" t="str">
        <f t="shared" si="32"/>
        <v>Groene ruimte 23171 (Vakbekwaam hovenier)</v>
      </c>
    </row>
    <row r="419" spans="1:17" s="129" customFormat="1" ht="20.100000000000001" customHeight="1" x14ac:dyDescent="0.25">
      <c r="A419" s="129">
        <f t="shared" si="30"/>
        <v>25456</v>
      </c>
      <c r="B419" s="123" t="str">
        <f t="shared" si="33"/>
        <v xml:space="preserve"> 7915</v>
      </c>
      <c r="C419" s="124">
        <v>23171</v>
      </c>
      <c r="D419" s="125"/>
      <c r="E419" s="126" t="s">
        <v>71</v>
      </c>
      <c r="F419" s="126">
        <v>25456</v>
      </c>
      <c r="G419" s="126"/>
      <c r="H419" s="126" t="s">
        <v>725</v>
      </c>
      <c r="I419" s="126" t="s">
        <v>744</v>
      </c>
      <c r="J419" s="126">
        <v>3</v>
      </c>
      <c r="K419" s="127">
        <v>1.4</v>
      </c>
      <c r="L419" s="224" t="s">
        <v>17</v>
      </c>
      <c r="M419" s="128">
        <f t="shared" si="34"/>
        <v>4800</v>
      </c>
      <c r="N419" s="225" t="s">
        <v>15</v>
      </c>
      <c r="O419" s="129">
        <f t="shared" si="31"/>
        <v>1</v>
      </c>
      <c r="Q419" s="129" t="str">
        <f t="shared" si="32"/>
        <v>Groene ruimte 23171 (Vakbekwaam medewerker groen en cultuurtechniek)</v>
      </c>
    </row>
    <row r="420" spans="1:17" s="129" customFormat="1" ht="20.100000000000001" customHeight="1" x14ac:dyDescent="0.25">
      <c r="A420" s="129">
        <f t="shared" si="30"/>
        <v>25457</v>
      </c>
      <c r="B420" s="123" t="str">
        <f t="shared" si="33"/>
        <v xml:space="preserve"> 7915</v>
      </c>
      <c r="C420" s="124">
        <v>23171</v>
      </c>
      <c r="D420" s="125"/>
      <c r="E420" s="126" t="s">
        <v>71</v>
      </c>
      <c r="F420" s="126">
        <v>25457</v>
      </c>
      <c r="G420" s="126"/>
      <c r="H420" s="126" t="s">
        <v>725</v>
      </c>
      <c r="I420" s="126" t="s">
        <v>745</v>
      </c>
      <c r="J420" s="126">
        <v>3</v>
      </c>
      <c r="K420" s="127">
        <v>1.3</v>
      </c>
      <c r="L420" s="224" t="s">
        <v>17</v>
      </c>
      <c r="M420" s="128">
        <f t="shared" si="34"/>
        <v>4800</v>
      </c>
      <c r="N420" s="225" t="s">
        <v>15</v>
      </c>
      <c r="O420" s="129">
        <f t="shared" si="31"/>
        <v>1</v>
      </c>
      <c r="Q420" s="129" t="str">
        <f t="shared" si="32"/>
        <v>Groene ruimte 23171 (Vakbekwaam medewerker natuur, water en recreatie)</v>
      </c>
    </row>
    <row r="421" spans="1:17" s="129" customFormat="1" ht="20.100000000000001" customHeight="1" x14ac:dyDescent="0.25">
      <c r="A421" s="129">
        <f t="shared" si="30"/>
        <v>25458</v>
      </c>
      <c r="B421" s="123" t="str">
        <f t="shared" si="33"/>
        <v xml:space="preserve"> 7915</v>
      </c>
      <c r="C421" s="124">
        <v>23172</v>
      </c>
      <c r="D421" s="125">
        <v>1.3</v>
      </c>
      <c r="E421" s="126" t="s">
        <v>746</v>
      </c>
      <c r="F421" s="126">
        <v>25458</v>
      </c>
      <c r="G421" s="126"/>
      <c r="H421" s="126" t="s">
        <v>725</v>
      </c>
      <c r="I421" s="126" t="s">
        <v>747</v>
      </c>
      <c r="J421" s="126">
        <v>4</v>
      </c>
      <c r="K421" s="127">
        <v>1.3</v>
      </c>
      <c r="L421" s="224" t="s">
        <v>19</v>
      </c>
      <c r="M421" s="128">
        <f t="shared" si="34"/>
        <v>6400</v>
      </c>
      <c r="N421" s="225" t="s">
        <v>15</v>
      </c>
      <c r="O421" s="129">
        <f t="shared" si="31"/>
        <v>1</v>
      </c>
      <c r="Q421" s="129" t="str">
        <f t="shared" si="32"/>
        <v>Milieu-onderzoek en -inspectie 23172 (Milieu-inspecteur)</v>
      </c>
    </row>
    <row r="422" spans="1:17" s="129" customFormat="1" ht="20.100000000000001" customHeight="1" x14ac:dyDescent="0.25">
      <c r="A422" s="129">
        <f t="shared" si="30"/>
        <v>25459</v>
      </c>
      <c r="B422" s="123" t="str">
        <f t="shared" si="33"/>
        <v xml:space="preserve"> 7915</v>
      </c>
      <c r="C422" s="124">
        <v>23172</v>
      </c>
      <c r="D422" s="125"/>
      <c r="E422" s="126" t="s">
        <v>746</v>
      </c>
      <c r="F422" s="126">
        <v>25459</v>
      </c>
      <c r="G422" s="126"/>
      <c r="H422" s="126" t="s">
        <v>725</v>
      </c>
      <c r="I422" s="126" t="s">
        <v>748</v>
      </c>
      <c r="J422" s="126">
        <v>4</v>
      </c>
      <c r="K422" s="127">
        <v>1.4</v>
      </c>
      <c r="L422" s="224" t="s">
        <v>19</v>
      </c>
      <c r="M422" s="128">
        <f t="shared" si="34"/>
        <v>6400</v>
      </c>
      <c r="N422" s="225" t="s">
        <v>15</v>
      </c>
      <c r="O422" s="129">
        <f t="shared" si="31"/>
        <v>1</v>
      </c>
      <c r="Q422" s="129" t="str">
        <f t="shared" si="32"/>
        <v>Milieu-onderzoek en -inspectie 23172 (Milieu-onderzoeker)</v>
      </c>
    </row>
    <row r="423" spans="1:17" s="129" customFormat="1" ht="20.100000000000001" customHeight="1" x14ac:dyDescent="0.25">
      <c r="A423" s="129">
        <f t="shared" si="30"/>
        <v>25460</v>
      </c>
      <c r="B423" s="123" t="str">
        <f t="shared" si="33"/>
        <v xml:space="preserve"> 7915</v>
      </c>
      <c r="C423" s="124">
        <v>23173</v>
      </c>
      <c r="D423" s="125">
        <v>1.3</v>
      </c>
      <c r="E423" s="126" t="s">
        <v>74</v>
      </c>
      <c r="F423" s="126">
        <v>25460</v>
      </c>
      <c r="G423" s="126"/>
      <c r="H423" s="126" t="s">
        <v>725</v>
      </c>
      <c r="I423" s="126" t="s">
        <v>749</v>
      </c>
      <c r="J423" s="126">
        <v>2</v>
      </c>
      <c r="K423" s="127">
        <v>1.6</v>
      </c>
      <c r="L423" s="224" t="s">
        <v>14</v>
      </c>
      <c r="M423" s="128">
        <f t="shared" si="34"/>
        <v>3200</v>
      </c>
      <c r="N423" s="225" t="s">
        <v>15</v>
      </c>
      <c r="O423" s="129">
        <f t="shared" si="31"/>
        <v>1</v>
      </c>
      <c r="Q423" s="129" t="str">
        <f t="shared" si="32"/>
        <v>Voeding 23173 (Medewerker voeding en technologie)</v>
      </c>
    </row>
    <row r="424" spans="1:17" s="129" customFormat="1" ht="20.100000000000001" customHeight="1" x14ac:dyDescent="0.25">
      <c r="A424" s="129">
        <f t="shared" si="30"/>
        <v>25461</v>
      </c>
      <c r="B424" s="123" t="str">
        <f t="shared" si="33"/>
        <v xml:space="preserve"> 7915</v>
      </c>
      <c r="C424" s="124">
        <v>23173</v>
      </c>
      <c r="D424" s="125"/>
      <c r="E424" s="126" t="s">
        <v>74</v>
      </c>
      <c r="F424" s="126">
        <v>25461</v>
      </c>
      <c r="G424" s="126"/>
      <c r="H424" s="126" t="s">
        <v>725</v>
      </c>
      <c r="I424" s="126" t="s">
        <v>750</v>
      </c>
      <c r="J424" s="126">
        <v>3</v>
      </c>
      <c r="K424" s="127">
        <v>1.6</v>
      </c>
      <c r="L424" s="224" t="s">
        <v>17</v>
      </c>
      <c r="M424" s="128">
        <f t="shared" si="34"/>
        <v>4800</v>
      </c>
      <c r="N424" s="225" t="s">
        <v>15</v>
      </c>
      <c r="O424" s="129">
        <f t="shared" si="31"/>
        <v>1</v>
      </c>
      <c r="Q424" s="129" t="str">
        <f t="shared" si="32"/>
        <v>Voeding 23173 (Vakbekwaam medewerker voeding en technologie)</v>
      </c>
    </row>
    <row r="425" spans="1:17" s="129" customFormat="1" ht="20.100000000000001" customHeight="1" x14ac:dyDescent="0.25">
      <c r="A425" s="129">
        <f t="shared" si="30"/>
        <v>25462</v>
      </c>
      <c r="B425" s="123" t="str">
        <f t="shared" si="33"/>
        <v xml:space="preserve"> 7915</v>
      </c>
      <c r="C425" s="124">
        <v>23173</v>
      </c>
      <c r="D425" s="125"/>
      <c r="E425" s="126" t="s">
        <v>74</v>
      </c>
      <c r="F425" s="126">
        <v>25462</v>
      </c>
      <c r="G425" s="126"/>
      <c r="H425" s="126" t="s">
        <v>725</v>
      </c>
      <c r="I425" s="126" t="s">
        <v>751</v>
      </c>
      <c r="J425" s="126">
        <v>4</v>
      </c>
      <c r="K425" s="127">
        <v>1.4</v>
      </c>
      <c r="L425" s="224" t="s">
        <v>19</v>
      </c>
      <c r="M425" s="128">
        <f t="shared" si="34"/>
        <v>6400</v>
      </c>
      <c r="N425" s="225" t="s">
        <v>15</v>
      </c>
      <c r="O425" s="129">
        <f t="shared" si="31"/>
        <v>1</v>
      </c>
      <c r="Q425" s="129" t="str">
        <f t="shared" si="32"/>
        <v>Voeding 23173 (Vakexpert voeding en kwaliteit)</v>
      </c>
    </row>
    <row r="426" spans="1:17" s="129" customFormat="1" ht="20.100000000000001" customHeight="1" x14ac:dyDescent="0.25">
      <c r="A426" s="129">
        <f t="shared" si="30"/>
        <v>25463</v>
      </c>
      <c r="B426" s="123" t="str">
        <f t="shared" si="33"/>
        <v xml:space="preserve"> 7915</v>
      </c>
      <c r="C426" s="124">
        <v>23173</v>
      </c>
      <c r="D426" s="125"/>
      <c r="E426" s="126" t="s">
        <v>74</v>
      </c>
      <c r="F426" s="126">
        <v>25463</v>
      </c>
      <c r="G426" s="126"/>
      <c r="H426" s="126" t="s">
        <v>725</v>
      </c>
      <c r="I426" s="126" t="s">
        <v>752</v>
      </c>
      <c r="J426" s="126">
        <v>4</v>
      </c>
      <c r="K426" s="127">
        <v>1.6</v>
      </c>
      <c r="L426" s="224" t="s">
        <v>19</v>
      </c>
      <c r="M426" s="128">
        <f t="shared" si="34"/>
        <v>6400</v>
      </c>
      <c r="N426" s="225" t="s">
        <v>15</v>
      </c>
      <c r="O426" s="129">
        <f t="shared" si="31"/>
        <v>1</v>
      </c>
      <c r="Q426" s="129" t="str">
        <f t="shared" si="32"/>
        <v>Voeding 23173 (Vakexpert voeding en technologie)</v>
      </c>
    </row>
    <row r="427" spans="1:17" s="129" customFormat="1" ht="20.100000000000001" customHeight="1" x14ac:dyDescent="0.25">
      <c r="A427" s="129">
        <f t="shared" si="30"/>
        <v>25464</v>
      </c>
      <c r="B427" s="123" t="str">
        <f t="shared" si="33"/>
        <v xml:space="preserve"> 7915</v>
      </c>
      <c r="C427" s="124">
        <v>23173</v>
      </c>
      <c r="D427" s="125"/>
      <c r="E427" s="126" t="s">
        <v>74</v>
      </c>
      <c r="F427" s="126">
        <v>25464</v>
      </c>
      <c r="G427" s="126"/>
      <c r="H427" s="126" t="s">
        <v>725</v>
      </c>
      <c r="I427" s="126" t="s">
        <v>753</v>
      </c>
      <c r="J427" s="126">
        <v>4</v>
      </c>
      <c r="K427" s="127">
        <v>1.3</v>
      </c>
      <c r="L427" s="224" t="s">
        <v>19</v>
      </c>
      <c r="M427" s="128">
        <f t="shared" si="34"/>
        <v>6400</v>
      </c>
      <c r="N427" s="225" t="s">
        <v>15</v>
      </c>
      <c r="O427" s="129">
        <f t="shared" si="31"/>
        <v>1</v>
      </c>
      <c r="Q427" s="129" t="str">
        <f t="shared" si="32"/>
        <v>Voeding 23173 (Vakexpert voeding en voorlichting)</v>
      </c>
    </row>
    <row r="428" spans="1:17" s="129" customFormat="1" ht="20.100000000000001" customHeight="1" x14ac:dyDescent="0.25">
      <c r="A428" s="129">
        <f t="shared" si="30"/>
        <v>25466</v>
      </c>
      <c r="B428" s="123" t="str">
        <f t="shared" si="33"/>
        <v xml:space="preserve"> 7915</v>
      </c>
      <c r="C428" s="124">
        <v>23175</v>
      </c>
      <c r="D428" s="125">
        <v>1.6</v>
      </c>
      <c r="E428" s="126" t="s">
        <v>754</v>
      </c>
      <c r="F428" s="126">
        <v>25466</v>
      </c>
      <c r="G428" s="126"/>
      <c r="H428" s="126" t="s">
        <v>725</v>
      </c>
      <c r="I428" s="126" t="s">
        <v>755</v>
      </c>
      <c r="J428" s="126">
        <v>4</v>
      </c>
      <c r="K428" s="127">
        <v>1.6</v>
      </c>
      <c r="L428" s="224" t="s">
        <v>389</v>
      </c>
      <c r="M428" s="128">
        <f t="shared" si="34"/>
        <v>6400</v>
      </c>
      <c r="N428" s="225" t="s">
        <v>15</v>
      </c>
      <c r="O428" s="129">
        <f t="shared" si="31"/>
        <v>1</v>
      </c>
      <c r="Q428" s="129" t="str">
        <f t="shared" si="32"/>
        <v>Gespecialiseerde proefdierverzorging 23175 (Specialist proefdierverzorging)</v>
      </c>
    </row>
    <row r="429" spans="1:17" s="129" customFormat="1" ht="20.100000000000001" customHeight="1" x14ac:dyDescent="0.25">
      <c r="A429" s="129">
        <f t="shared" si="30"/>
        <v>25467</v>
      </c>
      <c r="B429" s="123" t="str">
        <f t="shared" si="33"/>
        <v xml:space="preserve"> 7915</v>
      </c>
      <c r="C429" s="124">
        <v>23176</v>
      </c>
      <c r="D429" s="125">
        <v>1.8</v>
      </c>
      <c r="E429" s="126" t="s">
        <v>756</v>
      </c>
      <c r="F429" s="126">
        <v>25467</v>
      </c>
      <c r="G429" s="126"/>
      <c r="H429" s="126" t="s">
        <v>725</v>
      </c>
      <c r="I429" s="126" t="s">
        <v>96</v>
      </c>
      <c r="J429" s="126">
        <v>3</v>
      </c>
      <c r="K429" s="127">
        <v>1.8</v>
      </c>
      <c r="L429" s="224" t="s">
        <v>17</v>
      </c>
      <c r="M429" s="128">
        <f t="shared" si="34"/>
        <v>4800</v>
      </c>
      <c r="N429" s="225" t="s">
        <v>15</v>
      </c>
      <c r="O429" s="129">
        <f t="shared" si="31"/>
        <v>1</v>
      </c>
      <c r="Q429" s="129" t="str">
        <f t="shared" si="32"/>
        <v>Hoefsmederij 23176 (Hoefsmid)</v>
      </c>
    </row>
    <row r="430" spans="1:17" s="129" customFormat="1" ht="20.100000000000001" customHeight="1" x14ac:dyDescent="0.25">
      <c r="A430" s="129">
        <f t="shared" si="30"/>
        <v>25468</v>
      </c>
      <c r="B430" s="123" t="str">
        <f t="shared" si="33"/>
        <v xml:space="preserve"> 7915</v>
      </c>
      <c r="C430" s="124">
        <v>23177</v>
      </c>
      <c r="D430" s="125">
        <v>1.3</v>
      </c>
      <c r="E430" s="126" t="s">
        <v>757</v>
      </c>
      <c r="F430" s="126">
        <v>25468</v>
      </c>
      <c r="G430" s="126"/>
      <c r="H430" s="126" t="s">
        <v>725</v>
      </c>
      <c r="I430" s="126" t="s">
        <v>758</v>
      </c>
      <c r="J430" s="126">
        <v>4</v>
      </c>
      <c r="K430" s="127">
        <v>1.3</v>
      </c>
      <c r="L430" s="224" t="s">
        <v>19</v>
      </c>
      <c r="M430" s="128">
        <f t="shared" si="34"/>
        <v>6400</v>
      </c>
      <c r="N430" s="225" t="s">
        <v>15</v>
      </c>
      <c r="O430" s="129">
        <f t="shared" si="31"/>
        <v>1</v>
      </c>
      <c r="Q430" s="129" t="str">
        <f t="shared" si="32"/>
        <v>Paardensport en -houderij 23177 (Bedrijfsleider paardensport en -houderij)</v>
      </c>
    </row>
    <row r="431" spans="1:17" s="129" customFormat="1" ht="20.100000000000001" customHeight="1" x14ac:dyDescent="0.25">
      <c r="A431" s="129">
        <f t="shared" si="30"/>
        <v>25469</v>
      </c>
      <c r="B431" s="123" t="str">
        <f t="shared" si="33"/>
        <v xml:space="preserve"> 7915</v>
      </c>
      <c r="C431" s="124">
        <v>23177</v>
      </c>
      <c r="D431" s="125"/>
      <c r="E431" s="126" t="s">
        <v>757</v>
      </c>
      <c r="F431" s="126">
        <v>25469</v>
      </c>
      <c r="G431" s="126"/>
      <c r="H431" s="126" t="s">
        <v>725</v>
      </c>
      <c r="I431" s="126" t="s">
        <v>759</v>
      </c>
      <c r="J431" s="126">
        <v>4</v>
      </c>
      <c r="K431" s="127">
        <v>1.6</v>
      </c>
      <c r="L431" s="224" t="s">
        <v>19</v>
      </c>
      <c r="M431" s="128">
        <f t="shared" si="34"/>
        <v>6400</v>
      </c>
      <c r="N431" s="225" t="s">
        <v>15</v>
      </c>
      <c r="O431" s="129">
        <f t="shared" si="31"/>
        <v>1</v>
      </c>
      <c r="Q431" s="129" t="str">
        <f t="shared" si="32"/>
        <v>Paardensport en -houderij 23177 (Instructeur paardensport en -houderij)</v>
      </c>
    </row>
    <row r="432" spans="1:17" s="129" customFormat="1" ht="20.100000000000001" customHeight="1" x14ac:dyDescent="0.25">
      <c r="A432" s="129">
        <f t="shared" si="30"/>
        <v>25470</v>
      </c>
      <c r="B432" s="123" t="str">
        <f t="shared" si="33"/>
        <v xml:space="preserve"> 7915</v>
      </c>
      <c r="C432" s="124">
        <v>23177</v>
      </c>
      <c r="D432" s="125"/>
      <c r="E432" s="126" t="s">
        <v>757</v>
      </c>
      <c r="F432" s="126">
        <v>25470</v>
      </c>
      <c r="G432" s="126"/>
      <c r="H432" s="126" t="s">
        <v>725</v>
      </c>
      <c r="I432" s="126" t="s">
        <v>760</v>
      </c>
      <c r="J432" s="126">
        <v>3</v>
      </c>
      <c r="K432" s="127">
        <v>1.6</v>
      </c>
      <c r="L432" s="224" t="s">
        <v>17</v>
      </c>
      <c r="M432" s="128">
        <f t="shared" si="34"/>
        <v>4800</v>
      </c>
      <c r="N432" s="225" t="s">
        <v>15</v>
      </c>
      <c r="O432" s="129">
        <f t="shared" si="31"/>
        <v>1</v>
      </c>
      <c r="Q432" s="129" t="str">
        <f t="shared" si="32"/>
        <v>Paardensport en -houderij 23177 (Vakbekwaam medewerker paardensport en -houderij)</v>
      </c>
    </row>
    <row r="433" spans="1:17" s="129" customFormat="1" ht="20.100000000000001" customHeight="1" x14ac:dyDescent="0.25">
      <c r="A433" s="129">
        <f t="shared" si="30"/>
        <v>25471</v>
      </c>
      <c r="B433" s="123" t="str">
        <f t="shared" si="33"/>
        <v xml:space="preserve"> 7914</v>
      </c>
      <c r="C433" s="124">
        <v>23178</v>
      </c>
      <c r="D433" s="125">
        <v>1.5</v>
      </c>
      <c r="E433" s="126" t="s">
        <v>761</v>
      </c>
      <c r="F433" s="126">
        <v>25471</v>
      </c>
      <c r="G433" s="126"/>
      <c r="H433" s="126" t="s">
        <v>762</v>
      </c>
      <c r="I433" s="126" t="s">
        <v>761</v>
      </c>
      <c r="J433" s="126">
        <v>4</v>
      </c>
      <c r="K433" s="127">
        <v>1.5</v>
      </c>
      <c r="L433" s="224" t="s">
        <v>19</v>
      </c>
      <c r="M433" s="128">
        <f t="shared" si="34"/>
        <v>6400</v>
      </c>
      <c r="N433" s="225" t="s">
        <v>15</v>
      </c>
      <c r="O433" s="129">
        <f t="shared" si="31"/>
        <v>1</v>
      </c>
      <c r="Q433" s="129" t="str">
        <f t="shared" si="32"/>
        <v>Apothekersassistent 23178 (Apothekersassistent)</v>
      </c>
    </row>
    <row r="434" spans="1:17" s="129" customFormat="1" ht="20.100000000000001" customHeight="1" x14ac:dyDescent="0.25">
      <c r="A434" s="129">
        <f t="shared" si="30"/>
        <v>25472</v>
      </c>
      <c r="B434" s="123" t="str">
        <f t="shared" si="33"/>
        <v xml:space="preserve"> 7914</v>
      </c>
      <c r="C434" s="124">
        <v>23179</v>
      </c>
      <c r="D434" s="125">
        <v>1.4</v>
      </c>
      <c r="E434" s="126" t="s">
        <v>763</v>
      </c>
      <c r="F434" s="126">
        <v>25472</v>
      </c>
      <c r="G434" s="126"/>
      <c r="H434" s="126" t="s">
        <v>762</v>
      </c>
      <c r="I434" s="126" t="s">
        <v>764</v>
      </c>
      <c r="J434" s="126">
        <v>4</v>
      </c>
      <c r="K434" s="127">
        <v>1.4</v>
      </c>
      <c r="L434" s="224" t="s">
        <v>19</v>
      </c>
      <c r="M434" s="128">
        <f t="shared" si="34"/>
        <v>6400</v>
      </c>
      <c r="N434" s="225" t="s">
        <v>15</v>
      </c>
      <c r="O434" s="129">
        <f t="shared" si="31"/>
        <v>1</v>
      </c>
      <c r="Q434" s="129" t="str">
        <f t="shared" si="32"/>
        <v>Artiesten 23179 (Acteur)</v>
      </c>
    </row>
    <row r="435" spans="1:17" s="129" customFormat="1" ht="20.100000000000001" customHeight="1" x14ac:dyDescent="0.25">
      <c r="A435" s="129">
        <f t="shared" si="30"/>
        <v>25473</v>
      </c>
      <c r="B435" s="123" t="str">
        <f t="shared" si="33"/>
        <v xml:space="preserve"> 7914</v>
      </c>
      <c r="C435" s="124">
        <v>23180</v>
      </c>
      <c r="D435" s="125">
        <v>1.5</v>
      </c>
      <c r="E435" s="126" t="s">
        <v>765</v>
      </c>
      <c r="F435" s="126">
        <v>25473</v>
      </c>
      <c r="G435" s="126"/>
      <c r="H435" s="126" t="s">
        <v>762</v>
      </c>
      <c r="I435" s="126" t="s">
        <v>765</v>
      </c>
      <c r="J435" s="126">
        <v>4</v>
      </c>
      <c r="K435" s="127">
        <v>1.5</v>
      </c>
      <c r="L435" s="224" t="s">
        <v>19</v>
      </c>
      <c r="M435" s="128">
        <f t="shared" si="34"/>
        <v>6400</v>
      </c>
      <c r="N435" s="225" t="s">
        <v>15</v>
      </c>
      <c r="O435" s="129">
        <f t="shared" si="31"/>
        <v>1</v>
      </c>
      <c r="Q435" s="129" t="str">
        <f t="shared" si="32"/>
        <v>Doktersassistent 23180 (Doktersassistent)</v>
      </c>
    </row>
    <row r="436" spans="1:17" s="129" customFormat="1" ht="20.100000000000001" customHeight="1" x14ac:dyDescent="0.25">
      <c r="A436" s="129">
        <f t="shared" si="30"/>
        <v>25474</v>
      </c>
      <c r="B436" s="123" t="str">
        <f t="shared" si="33"/>
        <v xml:space="preserve"> 7914</v>
      </c>
      <c r="C436" s="124">
        <v>23181</v>
      </c>
      <c r="D436" s="125">
        <v>1.1000000000000001</v>
      </c>
      <c r="E436" s="126" t="s">
        <v>766</v>
      </c>
      <c r="F436" s="126">
        <v>25474</v>
      </c>
      <c r="G436" s="126"/>
      <c r="H436" s="126" t="s">
        <v>762</v>
      </c>
      <c r="I436" s="126" t="s">
        <v>767</v>
      </c>
      <c r="J436" s="126">
        <v>4</v>
      </c>
      <c r="K436" s="127">
        <v>1.1000000000000001</v>
      </c>
      <c r="L436" s="224" t="s">
        <v>19</v>
      </c>
      <c r="M436" s="128">
        <f t="shared" si="34"/>
        <v>6400</v>
      </c>
      <c r="N436" s="225" t="s">
        <v>15</v>
      </c>
      <c r="O436" s="129">
        <f t="shared" si="31"/>
        <v>1</v>
      </c>
      <c r="Q436" s="129" t="str">
        <f t="shared" si="32"/>
        <v>Maatschappelijke Zorg 23181 (Agogisch medewerker GGZ)</v>
      </c>
    </row>
    <row r="437" spans="1:17" s="129" customFormat="1" ht="20.100000000000001" customHeight="1" x14ac:dyDescent="0.25">
      <c r="A437" s="129">
        <f t="shared" si="30"/>
        <v>25475</v>
      </c>
      <c r="B437" s="123" t="str">
        <f t="shared" si="33"/>
        <v xml:space="preserve"> 7914</v>
      </c>
      <c r="C437" s="124">
        <v>23181</v>
      </c>
      <c r="D437" s="125"/>
      <c r="E437" s="126" t="s">
        <v>766</v>
      </c>
      <c r="F437" s="126">
        <v>25475</v>
      </c>
      <c r="G437" s="126"/>
      <c r="H437" s="126" t="s">
        <v>762</v>
      </c>
      <c r="I437" s="126" t="s">
        <v>768</v>
      </c>
      <c r="J437" s="126">
        <v>3</v>
      </c>
      <c r="K437" s="127">
        <v>1.1000000000000001</v>
      </c>
      <c r="L437" s="224" t="s">
        <v>17</v>
      </c>
      <c r="M437" s="128">
        <f t="shared" si="34"/>
        <v>4800</v>
      </c>
      <c r="N437" s="225" t="s">
        <v>15</v>
      </c>
      <c r="O437" s="129">
        <f t="shared" si="31"/>
        <v>1</v>
      </c>
      <c r="Q437" s="129" t="str">
        <f t="shared" si="32"/>
        <v>Maatschappelijke Zorg 23181 (Begeleider gehandicaptenzorg)</v>
      </c>
    </row>
    <row r="438" spans="1:17" s="129" customFormat="1" ht="20.100000000000001" customHeight="1" x14ac:dyDescent="0.25">
      <c r="A438" s="129">
        <f t="shared" si="30"/>
        <v>25476</v>
      </c>
      <c r="B438" s="123" t="str">
        <f t="shared" si="33"/>
        <v xml:space="preserve"> 7914</v>
      </c>
      <c r="C438" s="124">
        <v>23181</v>
      </c>
      <c r="D438" s="125"/>
      <c r="E438" s="126" t="s">
        <v>766</v>
      </c>
      <c r="F438" s="126">
        <v>25476</v>
      </c>
      <c r="G438" s="126"/>
      <c r="H438" s="126" t="s">
        <v>762</v>
      </c>
      <c r="I438" s="126" t="s">
        <v>769</v>
      </c>
      <c r="J438" s="126">
        <v>3</v>
      </c>
      <c r="K438" s="127">
        <v>1.1000000000000001</v>
      </c>
      <c r="L438" s="224" t="s">
        <v>17</v>
      </c>
      <c r="M438" s="128">
        <f t="shared" si="34"/>
        <v>4800</v>
      </c>
      <c r="N438" s="225" t="s">
        <v>15</v>
      </c>
      <c r="O438" s="129">
        <f t="shared" si="31"/>
        <v>1</v>
      </c>
      <c r="Q438" s="129" t="str">
        <f t="shared" si="32"/>
        <v>Maatschappelijke Zorg 23181 (Begeleider specifieke doelgroepen)</v>
      </c>
    </row>
    <row r="439" spans="1:17" s="129" customFormat="1" ht="20.100000000000001" customHeight="1" x14ac:dyDescent="0.25">
      <c r="A439" s="129">
        <f t="shared" si="30"/>
        <v>25477</v>
      </c>
      <c r="B439" s="123" t="str">
        <f t="shared" si="33"/>
        <v xml:space="preserve"> 7914</v>
      </c>
      <c r="C439" s="124">
        <v>23181</v>
      </c>
      <c r="D439" s="125"/>
      <c r="E439" s="126" t="s">
        <v>766</v>
      </c>
      <c r="F439" s="126">
        <v>25477</v>
      </c>
      <c r="G439" s="126"/>
      <c r="H439" s="126" t="s">
        <v>762</v>
      </c>
      <c r="I439" s="126" t="s">
        <v>770</v>
      </c>
      <c r="J439" s="126">
        <v>4</v>
      </c>
      <c r="K439" s="127">
        <v>1.1000000000000001</v>
      </c>
      <c r="L439" s="224" t="s">
        <v>19</v>
      </c>
      <c r="M439" s="128">
        <f t="shared" si="34"/>
        <v>6400</v>
      </c>
      <c r="N439" s="225" t="s">
        <v>15</v>
      </c>
      <c r="O439" s="129">
        <f t="shared" si="31"/>
        <v>1</v>
      </c>
      <c r="Q439" s="129" t="str">
        <f t="shared" si="32"/>
        <v>Maatschappelijke Zorg 23181 (Persoonlijk begeleider gehandicaptenzorg)</v>
      </c>
    </row>
    <row r="440" spans="1:17" s="129" customFormat="1" ht="20.100000000000001" customHeight="1" x14ac:dyDescent="0.25">
      <c r="A440" s="129">
        <f t="shared" si="30"/>
        <v>25478</v>
      </c>
      <c r="B440" s="123" t="str">
        <f t="shared" si="33"/>
        <v xml:space="preserve"> 7914</v>
      </c>
      <c r="C440" s="124">
        <v>23181</v>
      </c>
      <c r="D440" s="125"/>
      <c r="E440" s="126" t="s">
        <v>766</v>
      </c>
      <c r="F440" s="126">
        <v>25478</v>
      </c>
      <c r="G440" s="126"/>
      <c r="H440" s="126" t="s">
        <v>762</v>
      </c>
      <c r="I440" s="126" t="s">
        <v>771</v>
      </c>
      <c r="J440" s="126">
        <v>4</v>
      </c>
      <c r="K440" s="127">
        <v>1.1000000000000001</v>
      </c>
      <c r="L440" s="224" t="s">
        <v>19</v>
      </c>
      <c r="M440" s="128">
        <f t="shared" si="34"/>
        <v>6400</v>
      </c>
      <c r="N440" s="225" t="s">
        <v>15</v>
      </c>
      <c r="O440" s="129">
        <f t="shared" si="31"/>
        <v>1</v>
      </c>
      <c r="Q440" s="129" t="str">
        <f t="shared" si="32"/>
        <v>Maatschappelijke Zorg 23181 (Persoonlijk begeleider specifieke doelgroepen)</v>
      </c>
    </row>
    <row r="441" spans="1:17" s="129" customFormat="1" ht="20.100000000000001" customHeight="1" x14ac:dyDescent="0.25">
      <c r="A441" s="129">
        <f t="shared" si="30"/>
        <v>25479</v>
      </c>
      <c r="B441" s="123" t="str">
        <f t="shared" si="33"/>
        <v xml:space="preserve"> 7914</v>
      </c>
      <c r="C441" s="124">
        <v>23181</v>
      </c>
      <c r="D441" s="125"/>
      <c r="E441" s="126" t="s">
        <v>766</v>
      </c>
      <c r="F441" s="126">
        <v>25479</v>
      </c>
      <c r="G441" s="126"/>
      <c r="H441" s="126" t="s">
        <v>762</v>
      </c>
      <c r="I441" s="126" t="s">
        <v>772</v>
      </c>
      <c r="J441" s="126">
        <v>4</v>
      </c>
      <c r="K441" s="127">
        <v>1.1000000000000001</v>
      </c>
      <c r="L441" s="224" t="s">
        <v>19</v>
      </c>
      <c r="M441" s="128">
        <f t="shared" si="34"/>
        <v>6400</v>
      </c>
      <c r="N441" s="225" t="s">
        <v>15</v>
      </c>
      <c r="O441" s="129">
        <f t="shared" si="31"/>
        <v>1</v>
      </c>
      <c r="Q441" s="129" t="str">
        <f t="shared" si="32"/>
        <v>Maatschappelijke Zorg 23181 (Thuisbegeleider)</v>
      </c>
    </row>
    <row r="442" spans="1:17" s="129" customFormat="1" ht="20.100000000000001" customHeight="1" x14ac:dyDescent="0.25">
      <c r="A442" s="129">
        <f t="shared" si="30"/>
        <v>25480</v>
      </c>
      <c r="B442" s="123" t="str">
        <f t="shared" si="33"/>
        <v xml:space="preserve"> 7914</v>
      </c>
      <c r="C442" s="124">
        <v>23182</v>
      </c>
      <c r="D442" s="125">
        <v>1.5</v>
      </c>
      <c r="E442" s="126" t="s">
        <v>773</v>
      </c>
      <c r="F442" s="126">
        <v>25480</v>
      </c>
      <c r="G442" s="126"/>
      <c r="H442" s="126" t="s">
        <v>762</v>
      </c>
      <c r="I442" s="126" t="s">
        <v>773</v>
      </c>
      <c r="J442" s="126">
        <v>4</v>
      </c>
      <c r="K442" s="127">
        <v>1.5</v>
      </c>
      <c r="L442" s="224" t="s">
        <v>19</v>
      </c>
      <c r="M442" s="128">
        <f t="shared" si="34"/>
        <v>6400</v>
      </c>
      <c r="N442" s="225" t="s">
        <v>15</v>
      </c>
      <c r="O442" s="129">
        <f t="shared" si="31"/>
        <v>1</v>
      </c>
      <c r="Q442" s="129" t="str">
        <f t="shared" si="32"/>
        <v>Mbo-Verpleegkundige 23182 (Mbo-Verpleegkundige)</v>
      </c>
    </row>
    <row r="443" spans="1:17" s="129" customFormat="1" ht="20.100000000000001" customHeight="1" x14ac:dyDescent="0.25">
      <c r="A443" s="129">
        <f t="shared" si="30"/>
        <v>25484</v>
      </c>
      <c r="B443" s="123" t="str">
        <f t="shared" si="33"/>
        <v xml:space="preserve"> 7914</v>
      </c>
      <c r="C443" s="124">
        <v>23183</v>
      </c>
      <c r="D443" s="125">
        <v>1.1000000000000001</v>
      </c>
      <c r="E443" s="126" t="s">
        <v>774</v>
      </c>
      <c r="F443" s="126">
        <v>25484</v>
      </c>
      <c r="G443" s="126"/>
      <c r="H443" s="126" t="s">
        <v>762</v>
      </c>
      <c r="I443" s="126" t="s">
        <v>775</v>
      </c>
      <c r="J443" s="126">
        <v>4</v>
      </c>
      <c r="K443" s="127">
        <v>1.1000000000000001</v>
      </c>
      <c r="L443" s="224" t="s">
        <v>19</v>
      </c>
      <c r="M443" s="128">
        <f t="shared" si="34"/>
        <v>6400</v>
      </c>
      <c r="N443" s="225" t="s">
        <v>15</v>
      </c>
      <c r="O443" s="129">
        <f t="shared" si="31"/>
        <v>1</v>
      </c>
      <c r="Q443" s="129" t="str">
        <f t="shared" si="32"/>
        <v>Pedagogisch Werk 23183 (Gespecialiseerd pedagogisch medewerker)</v>
      </c>
    </row>
    <row r="444" spans="1:17" s="129" customFormat="1" ht="20.100000000000001" customHeight="1" x14ac:dyDescent="0.25">
      <c r="A444" s="129">
        <f t="shared" si="30"/>
        <v>25485</v>
      </c>
      <c r="B444" s="123" t="str">
        <f t="shared" si="33"/>
        <v xml:space="preserve"> 7914</v>
      </c>
      <c r="C444" s="124">
        <v>23183</v>
      </c>
      <c r="D444" s="125"/>
      <c r="E444" s="126" t="s">
        <v>774</v>
      </c>
      <c r="F444" s="126">
        <v>25485</v>
      </c>
      <c r="G444" s="126"/>
      <c r="H444" s="126" t="s">
        <v>762</v>
      </c>
      <c r="I444" s="126" t="s">
        <v>776</v>
      </c>
      <c r="J444" s="126">
        <v>4</v>
      </c>
      <c r="K444" s="127">
        <v>1.1000000000000001</v>
      </c>
      <c r="L444" s="224" t="s">
        <v>19</v>
      </c>
      <c r="M444" s="128">
        <f t="shared" si="34"/>
        <v>6400</v>
      </c>
      <c r="N444" s="225" t="s">
        <v>15</v>
      </c>
      <c r="O444" s="129">
        <f t="shared" si="31"/>
        <v>1</v>
      </c>
      <c r="Q444" s="129" t="str">
        <f t="shared" si="32"/>
        <v>Pedagogisch Werk 23183 (Onderwijsassistent)</v>
      </c>
    </row>
    <row r="445" spans="1:17" s="129" customFormat="1" ht="20.100000000000001" customHeight="1" x14ac:dyDescent="0.25">
      <c r="A445" s="129">
        <f t="shared" si="30"/>
        <v>25486</v>
      </c>
      <c r="B445" s="123" t="str">
        <f t="shared" si="33"/>
        <v xml:space="preserve"> 7914</v>
      </c>
      <c r="C445" s="124">
        <v>23183</v>
      </c>
      <c r="D445" s="125"/>
      <c r="E445" s="126" t="s">
        <v>774</v>
      </c>
      <c r="F445" s="126">
        <v>25486</v>
      </c>
      <c r="G445" s="126"/>
      <c r="H445" s="126" t="s">
        <v>762</v>
      </c>
      <c r="I445" s="126" t="s">
        <v>777</v>
      </c>
      <c r="J445" s="126">
        <v>3</v>
      </c>
      <c r="K445" s="127">
        <v>1.1000000000000001</v>
      </c>
      <c r="L445" s="224" t="s">
        <v>17</v>
      </c>
      <c r="M445" s="128">
        <f t="shared" si="34"/>
        <v>4800</v>
      </c>
      <c r="N445" s="225" t="s">
        <v>15</v>
      </c>
      <c r="O445" s="129">
        <f t="shared" si="31"/>
        <v>1</v>
      </c>
      <c r="Q445" s="129" t="str">
        <f t="shared" si="32"/>
        <v>Pedagogisch Werk 23183 (Pedagogisch medewerker kinderopvang)</v>
      </c>
    </row>
    <row r="446" spans="1:17" s="129" customFormat="1" ht="20.100000000000001" customHeight="1" x14ac:dyDescent="0.25">
      <c r="A446" s="129">
        <f t="shared" si="30"/>
        <v>25487</v>
      </c>
      <c r="B446" s="123" t="str">
        <f t="shared" si="33"/>
        <v xml:space="preserve"> 7914</v>
      </c>
      <c r="C446" s="124">
        <v>23184</v>
      </c>
      <c r="D446" s="125">
        <v>1.1000000000000001</v>
      </c>
      <c r="E446" s="126" t="s">
        <v>778</v>
      </c>
      <c r="F446" s="126">
        <v>25487</v>
      </c>
      <c r="G446" s="126"/>
      <c r="H446" s="126" t="s">
        <v>762</v>
      </c>
      <c r="I446" s="126" t="s">
        <v>778</v>
      </c>
      <c r="J446" s="126">
        <v>4</v>
      </c>
      <c r="K446" s="127">
        <v>1.1000000000000001</v>
      </c>
      <c r="L446" s="224" t="s">
        <v>389</v>
      </c>
      <c r="M446" s="128">
        <f t="shared" si="34"/>
        <v>6400</v>
      </c>
      <c r="N446" s="225" t="s">
        <v>134</v>
      </c>
      <c r="O446" s="129">
        <f t="shared" si="31"/>
        <v>1</v>
      </c>
      <c r="Q446" s="129" t="str">
        <f t="shared" si="32"/>
        <v>Praktijkopleider 23184 (Praktijkopleider)</v>
      </c>
    </row>
    <row r="447" spans="1:17" s="129" customFormat="1" ht="20.100000000000001" customHeight="1" x14ac:dyDescent="0.25">
      <c r="A447" s="129">
        <f t="shared" si="30"/>
        <v>25488</v>
      </c>
      <c r="B447" s="123" t="str">
        <f t="shared" si="33"/>
        <v xml:space="preserve"> 7914</v>
      </c>
      <c r="C447" s="124">
        <v>23185</v>
      </c>
      <c r="D447" s="125">
        <v>1.1000000000000001</v>
      </c>
      <c r="E447" s="126" t="s">
        <v>779</v>
      </c>
      <c r="F447" s="126">
        <v>25488</v>
      </c>
      <c r="G447" s="126"/>
      <c r="H447" s="126" t="s">
        <v>762</v>
      </c>
      <c r="I447" s="126" t="s">
        <v>780</v>
      </c>
      <c r="J447" s="126">
        <v>4</v>
      </c>
      <c r="K447" s="127">
        <v>1.1000000000000001</v>
      </c>
      <c r="L447" s="224" t="s">
        <v>19</v>
      </c>
      <c r="M447" s="128">
        <f t="shared" si="34"/>
        <v>6400</v>
      </c>
      <c r="N447" s="225" t="s">
        <v>15</v>
      </c>
      <c r="O447" s="129">
        <f t="shared" si="31"/>
        <v>1</v>
      </c>
      <c r="Q447" s="129" t="str">
        <f t="shared" si="32"/>
        <v>Sociaal werk 23185 (Sociaal-cultureel werker)</v>
      </c>
    </row>
    <row r="448" spans="1:17" s="129" customFormat="1" ht="20.100000000000001" customHeight="1" x14ac:dyDescent="0.25">
      <c r="A448" s="129">
        <f t="shared" si="30"/>
        <v>25489</v>
      </c>
      <c r="B448" s="123" t="str">
        <f t="shared" si="33"/>
        <v xml:space="preserve"> 7914</v>
      </c>
      <c r="C448" s="124">
        <v>23185</v>
      </c>
      <c r="D448" s="125"/>
      <c r="E448" s="126" t="s">
        <v>779</v>
      </c>
      <c r="F448" s="126">
        <v>25489</v>
      </c>
      <c r="G448" s="126"/>
      <c r="H448" s="126" t="s">
        <v>762</v>
      </c>
      <c r="I448" s="126" t="s">
        <v>781</v>
      </c>
      <c r="J448" s="126">
        <v>4</v>
      </c>
      <c r="K448" s="127">
        <v>1.1000000000000001</v>
      </c>
      <c r="L448" s="224" t="s">
        <v>19</v>
      </c>
      <c r="M448" s="128">
        <f t="shared" si="34"/>
        <v>6400</v>
      </c>
      <c r="N448" s="225" t="s">
        <v>15</v>
      </c>
      <c r="O448" s="129">
        <f t="shared" si="31"/>
        <v>1</v>
      </c>
      <c r="Q448" s="129" t="str">
        <f t="shared" si="32"/>
        <v>Sociaal werk 23185 (Sociaal-maatschappelijk dienstverlener)</v>
      </c>
    </row>
    <row r="449" spans="1:17" s="129" customFormat="1" ht="20.100000000000001" customHeight="1" x14ac:dyDescent="0.25">
      <c r="A449" s="129">
        <f t="shared" si="30"/>
        <v>25490</v>
      </c>
      <c r="B449" s="123" t="str">
        <f t="shared" si="33"/>
        <v xml:space="preserve"> 7914</v>
      </c>
      <c r="C449" s="124">
        <v>23186</v>
      </c>
      <c r="D449" s="125">
        <v>1.5</v>
      </c>
      <c r="E449" s="126" t="s">
        <v>782</v>
      </c>
      <c r="F449" s="126">
        <v>25490</v>
      </c>
      <c r="G449" s="126"/>
      <c r="H449" s="126" t="s">
        <v>762</v>
      </c>
      <c r="I449" s="126" t="s">
        <v>782</v>
      </c>
      <c r="J449" s="126">
        <v>4</v>
      </c>
      <c r="K449" s="127">
        <v>1.5</v>
      </c>
      <c r="L449" s="224" t="s">
        <v>19</v>
      </c>
      <c r="M449" s="128">
        <f t="shared" si="34"/>
        <v>6400</v>
      </c>
      <c r="N449" s="225" t="s">
        <v>15</v>
      </c>
      <c r="O449" s="129">
        <f t="shared" si="31"/>
        <v>1</v>
      </c>
      <c r="Q449" s="129" t="str">
        <f t="shared" si="32"/>
        <v>Tandartsassistent 23186 (Tandartsassistent)</v>
      </c>
    </row>
    <row r="450" spans="1:17" s="129" customFormat="1" ht="20.100000000000001" customHeight="1" x14ac:dyDescent="0.25">
      <c r="A450" s="129">
        <f t="shared" si="30"/>
        <v>25491</v>
      </c>
      <c r="B450" s="123" t="str">
        <f t="shared" si="33"/>
        <v xml:space="preserve"> 7914</v>
      </c>
      <c r="C450" s="124">
        <v>23187</v>
      </c>
      <c r="D450" s="125">
        <v>1.5</v>
      </c>
      <c r="E450" s="126" t="s">
        <v>783</v>
      </c>
      <c r="F450" s="126">
        <v>25491</v>
      </c>
      <c r="G450" s="126"/>
      <c r="H450" s="126" t="s">
        <v>762</v>
      </c>
      <c r="I450" s="126" t="s">
        <v>783</v>
      </c>
      <c r="J450" s="126">
        <v>3</v>
      </c>
      <c r="K450" s="127">
        <v>1.5</v>
      </c>
      <c r="L450" s="224" t="s">
        <v>17</v>
      </c>
      <c r="M450" s="128">
        <f t="shared" si="34"/>
        <v>4800</v>
      </c>
      <c r="N450" s="225" t="s">
        <v>15</v>
      </c>
      <c r="O450" s="129">
        <f t="shared" si="31"/>
        <v>1</v>
      </c>
      <c r="Q450" s="129" t="str">
        <f t="shared" si="32"/>
        <v>Verzorgende IG 23187 (Verzorgende IG)</v>
      </c>
    </row>
    <row r="451" spans="1:17" s="129" customFormat="1" ht="20.100000000000001" customHeight="1" x14ac:dyDescent="0.25">
      <c r="A451" s="129">
        <f t="shared" ref="A451:A497" si="35">F451</f>
        <v>25495</v>
      </c>
      <c r="B451" s="123" t="str">
        <f t="shared" si="33"/>
        <v xml:space="preserve"> 7914</v>
      </c>
      <c r="C451" s="124">
        <v>23179</v>
      </c>
      <c r="D451" s="125"/>
      <c r="E451" s="126" t="s">
        <v>763</v>
      </c>
      <c r="F451" s="126">
        <v>25495</v>
      </c>
      <c r="G451" s="126"/>
      <c r="H451" s="126" t="s">
        <v>762</v>
      </c>
      <c r="I451" s="126" t="s">
        <v>784</v>
      </c>
      <c r="J451" s="126">
        <v>4</v>
      </c>
      <c r="K451" s="127">
        <v>1.4</v>
      </c>
      <c r="L451" s="224" t="s">
        <v>19</v>
      </c>
      <c r="M451" s="128">
        <f t="shared" si="34"/>
        <v>6400</v>
      </c>
      <c r="N451" s="225" t="s">
        <v>15</v>
      </c>
      <c r="O451" s="129">
        <f t="shared" ref="O451:O497" si="36">COUNTIF($F$3:$F$505,F451)</f>
        <v>1</v>
      </c>
      <c r="Q451" s="129" t="str">
        <f t="shared" ref="Q451:Q497" si="37">CONCATENATE(E451," ", C451," ","(",I451,")")</f>
        <v>Artiesten 23179 (Danser)</v>
      </c>
    </row>
    <row r="452" spans="1:17" s="129" customFormat="1" ht="20.100000000000001" customHeight="1" x14ac:dyDescent="0.25">
      <c r="A452" s="129">
        <f t="shared" si="35"/>
        <v>25496</v>
      </c>
      <c r="B452" s="123" t="str">
        <f t="shared" ref="B452:B497" si="38">MID(H452,LEN(H452)-5,5)</f>
        <v xml:space="preserve"> 7914</v>
      </c>
      <c r="C452" s="124">
        <v>23179</v>
      </c>
      <c r="D452" s="125"/>
      <c r="E452" s="126" t="s">
        <v>763</v>
      </c>
      <c r="F452" s="126">
        <v>25496</v>
      </c>
      <c r="G452" s="126"/>
      <c r="H452" s="126" t="s">
        <v>762</v>
      </c>
      <c r="I452" s="126" t="s">
        <v>785</v>
      </c>
      <c r="J452" s="126">
        <v>4</v>
      </c>
      <c r="K452" s="127">
        <v>1.4</v>
      </c>
      <c r="L452" s="224" t="s">
        <v>19</v>
      </c>
      <c r="M452" s="128">
        <f t="shared" ref="M452:M497" si="39">J452*1600</f>
        <v>6400</v>
      </c>
      <c r="N452" s="225" t="s">
        <v>15</v>
      </c>
      <c r="O452" s="129">
        <f t="shared" si="36"/>
        <v>1</v>
      </c>
      <c r="Q452" s="129" t="str">
        <f t="shared" si="37"/>
        <v>Artiesten 23179 (Musicalperformer)</v>
      </c>
    </row>
    <row r="453" spans="1:17" s="129" customFormat="1" ht="20.100000000000001" customHeight="1" x14ac:dyDescent="0.25">
      <c r="A453" s="129">
        <f t="shared" si="35"/>
        <v>25497</v>
      </c>
      <c r="B453" s="123" t="str">
        <f t="shared" si="38"/>
        <v xml:space="preserve"> 7914</v>
      </c>
      <c r="C453" s="124">
        <v>23179</v>
      </c>
      <c r="D453" s="125"/>
      <c r="E453" s="126" t="s">
        <v>763</v>
      </c>
      <c r="F453" s="126">
        <v>25497</v>
      </c>
      <c r="G453" s="126"/>
      <c r="H453" s="126" t="s">
        <v>762</v>
      </c>
      <c r="I453" s="126" t="s">
        <v>786</v>
      </c>
      <c r="J453" s="126">
        <v>4</v>
      </c>
      <c r="K453" s="127">
        <v>1.4</v>
      </c>
      <c r="L453" s="224" t="s">
        <v>19</v>
      </c>
      <c r="M453" s="128">
        <f t="shared" si="39"/>
        <v>6400</v>
      </c>
      <c r="N453" s="225" t="s">
        <v>15</v>
      </c>
      <c r="O453" s="129">
        <f t="shared" si="36"/>
        <v>1</v>
      </c>
      <c r="Q453" s="129" t="str">
        <f t="shared" si="37"/>
        <v>Artiesten 23179 (Muzikant)</v>
      </c>
    </row>
    <row r="454" spans="1:17" s="129" customFormat="1" ht="20.100000000000001" customHeight="1" x14ac:dyDescent="0.25">
      <c r="A454" s="129">
        <f t="shared" si="35"/>
        <v>25498</v>
      </c>
      <c r="B454" s="123" t="str">
        <f t="shared" si="38"/>
        <v xml:space="preserve"> 7914</v>
      </c>
      <c r="C454" s="124">
        <v>23189</v>
      </c>
      <c r="D454" s="125">
        <v>1.1000000000000001</v>
      </c>
      <c r="E454" s="126" t="s">
        <v>787</v>
      </c>
      <c r="F454" s="126">
        <v>25498</v>
      </c>
      <c r="G454" s="126"/>
      <c r="H454" s="126" t="s">
        <v>762</v>
      </c>
      <c r="I454" s="126" t="s">
        <v>788</v>
      </c>
      <c r="J454" s="126">
        <v>2</v>
      </c>
      <c r="K454" s="127">
        <v>1.1000000000000001</v>
      </c>
      <c r="L454" s="224" t="s">
        <v>14</v>
      </c>
      <c r="M454" s="128">
        <f t="shared" si="39"/>
        <v>3200</v>
      </c>
      <c r="N454" s="225" t="s">
        <v>15</v>
      </c>
      <c r="O454" s="129">
        <f t="shared" si="36"/>
        <v>1</v>
      </c>
      <c r="Q454" s="129" t="str">
        <f t="shared" si="37"/>
        <v>Dienstverlening 23189 (Helpende Zorg en Welzijn)</v>
      </c>
    </row>
    <row r="455" spans="1:17" s="129" customFormat="1" ht="20.100000000000001" customHeight="1" x14ac:dyDescent="0.25">
      <c r="A455" s="129">
        <f t="shared" si="35"/>
        <v>25499</v>
      </c>
      <c r="B455" s="123" t="str">
        <f t="shared" si="38"/>
        <v xml:space="preserve"> 7914</v>
      </c>
      <c r="C455" s="124">
        <v>23189</v>
      </c>
      <c r="D455" s="125"/>
      <c r="E455" s="126" t="s">
        <v>787</v>
      </c>
      <c r="F455" s="126">
        <v>25499</v>
      </c>
      <c r="G455" s="126"/>
      <c r="H455" s="126" t="s">
        <v>762</v>
      </c>
      <c r="I455" s="126" t="s">
        <v>789</v>
      </c>
      <c r="J455" s="126">
        <v>2</v>
      </c>
      <c r="K455" s="127">
        <v>1.3</v>
      </c>
      <c r="L455" s="224" t="s">
        <v>14</v>
      </c>
      <c r="M455" s="128">
        <f t="shared" si="39"/>
        <v>3200</v>
      </c>
      <c r="N455" s="225" t="s">
        <v>15</v>
      </c>
      <c r="O455" s="129">
        <f t="shared" si="36"/>
        <v>1</v>
      </c>
      <c r="Q455" s="129" t="str">
        <f t="shared" si="37"/>
        <v>Dienstverlening 23189 (Medewerker facilitaire dienstverlening)</v>
      </c>
    </row>
    <row r="456" spans="1:17" s="129" customFormat="1" ht="20.100000000000001" customHeight="1" x14ac:dyDescent="0.25">
      <c r="A456" s="129">
        <f t="shared" si="35"/>
        <v>25500</v>
      </c>
      <c r="B456" s="123" t="str">
        <f t="shared" si="38"/>
        <v xml:space="preserve"> 7914</v>
      </c>
      <c r="C456" s="124">
        <v>23189</v>
      </c>
      <c r="D456" s="125"/>
      <c r="E456" s="126" t="s">
        <v>787</v>
      </c>
      <c r="F456" s="126">
        <v>25500</v>
      </c>
      <c r="G456" s="126"/>
      <c r="H456" s="126" t="s">
        <v>762</v>
      </c>
      <c r="I456" s="126" t="s">
        <v>790</v>
      </c>
      <c r="J456" s="126">
        <v>2</v>
      </c>
      <c r="K456" s="127">
        <v>1.3</v>
      </c>
      <c r="L456" s="224" t="s">
        <v>14</v>
      </c>
      <c r="M456" s="128">
        <f t="shared" si="39"/>
        <v>3200</v>
      </c>
      <c r="N456" s="225" t="s">
        <v>15</v>
      </c>
      <c r="O456" s="129">
        <f t="shared" si="36"/>
        <v>1</v>
      </c>
      <c r="Q456" s="129" t="str">
        <f t="shared" si="37"/>
        <v>Dienstverlening 23189 (Medewerker sport en recreatie)</v>
      </c>
    </row>
    <row r="457" spans="1:17" s="129" customFormat="1" ht="20.100000000000001" customHeight="1" x14ac:dyDescent="0.25">
      <c r="A457" s="129">
        <f t="shared" si="35"/>
        <v>25501</v>
      </c>
      <c r="B457" s="123" t="str">
        <f t="shared" si="38"/>
        <v xml:space="preserve"> 7915</v>
      </c>
      <c r="C457" s="124">
        <v>23195</v>
      </c>
      <c r="D457" s="125">
        <v>1.1000000000000001</v>
      </c>
      <c r="E457" s="140" t="s">
        <v>65</v>
      </c>
      <c r="F457" s="126">
        <v>25501</v>
      </c>
      <c r="G457" s="126"/>
      <c r="H457" s="126" t="s">
        <v>725</v>
      </c>
      <c r="I457" s="140" t="s">
        <v>791</v>
      </c>
      <c r="J457" s="140">
        <v>3</v>
      </c>
      <c r="K457" s="127">
        <v>1.1000000000000001</v>
      </c>
      <c r="L457" s="224" t="s">
        <v>17</v>
      </c>
      <c r="M457" s="128">
        <f t="shared" si="39"/>
        <v>4800</v>
      </c>
      <c r="N457" s="225" t="s">
        <v>15</v>
      </c>
      <c r="O457" s="129">
        <f t="shared" si="36"/>
        <v>1</v>
      </c>
      <c r="Q457" s="129" t="str">
        <f t="shared" si="37"/>
        <v>Advies en leiding in de verkoop 23195 (Verkoopspecialist groene detailhandel)</v>
      </c>
    </row>
    <row r="458" spans="1:17" s="129" customFormat="1" ht="20.100000000000001" customHeight="1" x14ac:dyDescent="0.25">
      <c r="A458" s="129">
        <f t="shared" si="35"/>
        <v>25502</v>
      </c>
      <c r="B458" s="123" t="str">
        <f t="shared" si="38"/>
        <v xml:space="preserve"> 7915</v>
      </c>
      <c r="C458" s="124">
        <v>23193</v>
      </c>
      <c r="D458" s="125">
        <v>1.1000000000000001</v>
      </c>
      <c r="E458" s="126" t="s">
        <v>391</v>
      </c>
      <c r="F458" s="126">
        <v>25502</v>
      </c>
      <c r="G458" s="126"/>
      <c r="H458" s="126" t="s">
        <v>725</v>
      </c>
      <c r="I458" s="126" t="s">
        <v>392</v>
      </c>
      <c r="J458" s="126">
        <v>4</v>
      </c>
      <c r="K458" s="127">
        <v>1.1000000000000001</v>
      </c>
      <c r="L458" s="224" t="s">
        <v>19</v>
      </c>
      <c r="M458" s="128">
        <f t="shared" si="39"/>
        <v>6400</v>
      </c>
      <c r="N458" s="225" t="s">
        <v>15</v>
      </c>
      <c r="O458" s="129">
        <f t="shared" si="36"/>
        <v>1</v>
      </c>
      <c r="Q458" s="129" t="str">
        <f t="shared" si="37"/>
        <v>Management retail 23193 (Manager retail)</v>
      </c>
    </row>
    <row r="459" spans="1:17" s="129" customFormat="1" ht="20.100000000000001" customHeight="1" x14ac:dyDescent="0.25">
      <c r="A459" s="129">
        <f t="shared" si="35"/>
        <v>25503</v>
      </c>
      <c r="B459" s="123" t="str">
        <f t="shared" si="38"/>
        <v xml:space="preserve"> 7915</v>
      </c>
      <c r="C459" s="124">
        <v>23194</v>
      </c>
      <c r="D459" s="125">
        <v>1.1000000000000001</v>
      </c>
      <c r="E459" s="126" t="s">
        <v>400</v>
      </c>
      <c r="F459" s="126">
        <v>25503</v>
      </c>
      <c r="G459" s="126"/>
      <c r="H459" s="126" t="s">
        <v>725</v>
      </c>
      <c r="I459" s="126" t="s">
        <v>401</v>
      </c>
      <c r="J459" s="126">
        <v>2</v>
      </c>
      <c r="K459" s="127">
        <v>1.1000000000000001</v>
      </c>
      <c r="L459" s="224" t="s">
        <v>14</v>
      </c>
      <c r="M459" s="128">
        <f t="shared" si="39"/>
        <v>3200</v>
      </c>
      <c r="N459" s="225" t="s">
        <v>15</v>
      </c>
      <c r="O459" s="129">
        <f t="shared" si="36"/>
        <v>1</v>
      </c>
      <c r="Q459" s="129" t="str">
        <f t="shared" si="37"/>
        <v>Verkoop 23194 (Verkoper)</v>
      </c>
    </row>
    <row r="460" spans="1:17" s="129" customFormat="1" ht="20.100000000000001" customHeight="1" x14ac:dyDescent="0.25">
      <c r="A460" s="129">
        <f t="shared" si="35"/>
        <v>25504</v>
      </c>
      <c r="B460" s="123" t="str">
        <f t="shared" si="38"/>
        <v xml:space="preserve"> 7900</v>
      </c>
      <c r="C460" s="130">
        <v>23196</v>
      </c>
      <c r="D460" s="125"/>
      <c r="E460" s="126" t="s">
        <v>345</v>
      </c>
      <c r="F460" s="131">
        <v>25504</v>
      </c>
      <c r="G460" s="131"/>
      <c r="H460" s="131" t="s">
        <v>281</v>
      </c>
      <c r="I460" s="126" t="s">
        <v>792</v>
      </c>
      <c r="J460" s="126">
        <v>3</v>
      </c>
      <c r="K460" s="127">
        <v>1.3</v>
      </c>
      <c r="L460" s="224" t="s">
        <v>17</v>
      </c>
      <c r="M460" s="128">
        <f t="shared" si="39"/>
        <v>4800</v>
      </c>
      <c r="N460" s="225" t="s">
        <v>15</v>
      </c>
      <c r="O460" s="129">
        <f t="shared" si="36"/>
        <v>1</v>
      </c>
      <c r="Q460" s="129" t="str">
        <f t="shared" si="37"/>
        <v>Voegen / gevelbehandelen 23196 (Vakman restauratie voegwerk)</v>
      </c>
    </row>
    <row r="461" spans="1:17" s="129" customFormat="1" ht="20.100000000000001" customHeight="1" x14ac:dyDescent="0.25">
      <c r="A461" s="129">
        <f t="shared" si="35"/>
        <v>25505</v>
      </c>
      <c r="B461" s="123" t="str">
        <f t="shared" si="38"/>
        <v xml:space="preserve"> 7900</v>
      </c>
      <c r="C461" s="130">
        <v>23197</v>
      </c>
      <c r="D461" s="127">
        <v>1.3</v>
      </c>
      <c r="E461" s="126" t="s">
        <v>793</v>
      </c>
      <c r="F461" s="131">
        <v>25505</v>
      </c>
      <c r="G461" s="131"/>
      <c r="H461" s="131" t="s">
        <v>281</v>
      </c>
      <c r="I461" s="126" t="s">
        <v>794</v>
      </c>
      <c r="J461" s="126">
        <v>4</v>
      </c>
      <c r="K461" s="127">
        <v>1.3</v>
      </c>
      <c r="L461" s="224" t="s">
        <v>389</v>
      </c>
      <c r="M461" s="128">
        <f t="shared" si="39"/>
        <v>6400</v>
      </c>
      <c r="N461" s="225" t="s">
        <v>15</v>
      </c>
      <c r="O461" s="129">
        <f t="shared" si="36"/>
        <v>1</v>
      </c>
      <c r="Q461" s="129" t="str">
        <f t="shared" si="37"/>
        <v>Restauratievakmanschap in de bouw 23197 (Specialist Restauratie Timmerwerk)</v>
      </c>
    </row>
    <row r="462" spans="1:17" s="129" customFormat="1" ht="20.100000000000001" customHeight="1" x14ac:dyDescent="0.25">
      <c r="A462" s="129">
        <f t="shared" si="35"/>
        <v>25506</v>
      </c>
      <c r="B462" s="123" t="str">
        <f t="shared" si="38"/>
        <v xml:space="preserve"> 7900</v>
      </c>
      <c r="C462" s="130">
        <v>23197</v>
      </c>
      <c r="D462" s="125"/>
      <c r="E462" s="126" t="s">
        <v>793</v>
      </c>
      <c r="F462" s="131">
        <v>25506</v>
      </c>
      <c r="G462" s="131"/>
      <c r="H462" s="131" t="s">
        <v>281</v>
      </c>
      <c r="I462" s="126" t="s">
        <v>795</v>
      </c>
      <c r="J462" s="126">
        <v>4</v>
      </c>
      <c r="K462" s="127">
        <v>1.3</v>
      </c>
      <c r="L462" s="224" t="s">
        <v>389</v>
      </c>
      <c r="M462" s="128">
        <f t="shared" si="39"/>
        <v>6400</v>
      </c>
      <c r="N462" s="225" t="s">
        <v>15</v>
      </c>
      <c r="O462" s="129">
        <f t="shared" si="36"/>
        <v>1</v>
      </c>
      <c r="Q462" s="129" t="str">
        <f t="shared" si="37"/>
        <v>Restauratievakmanschap in de bouw 23197 (Specialist Restauratie Metselwerk)</v>
      </c>
    </row>
    <row r="463" spans="1:17" s="129" customFormat="1" ht="20.100000000000001" customHeight="1" x14ac:dyDescent="0.25">
      <c r="A463" s="129">
        <f t="shared" si="35"/>
        <v>25507</v>
      </c>
      <c r="B463" s="123" t="str">
        <f t="shared" si="38"/>
        <v xml:space="preserve"> 7902</v>
      </c>
      <c r="C463" s="130">
        <v>23198</v>
      </c>
      <c r="D463" s="125"/>
      <c r="E463" s="126" t="s">
        <v>574</v>
      </c>
      <c r="F463" s="131">
        <v>25507</v>
      </c>
      <c r="G463" s="131"/>
      <c r="H463" s="131" t="s">
        <v>530</v>
      </c>
      <c r="I463" s="126" t="s">
        <v>796</v>
      </c>
      <c r="J463" s="126">
        <v>4</v>
      </c>
      <c r="K463" s="127">
        <v>1.3</v>
      </c>
      <c r="L463" s="224" t="s">
        <v>17</v>
      </c>
      <c r="M463" s="128">
        <f t="shared" si="39"/>
        <v>6400</v>
      </c>
      <c r="N463" s="225" t="s">
        <v>15</v>
      </c>
      <c r="O463" s="129">
        <f t="shared" si="36"/>
        <v>1</v>
      </c>
      <c r="Q463" s="129" t="str">
        <f t="shared" si="37"/>
        <v>Precisietechniek 23198 (Verspaningstechnoloog)</v>
      </c>
    </row>
    <row r="464" spans="1:17" s="129" customFormat="1" ht="20.100000000000001" customHeight="1" x14ac:dyDescent="0.25">
      <c r="A464" s="129">
        <f t="shared" si="35"/>
        <v>25508</v>
      </c>
      <c r="B464" s="123" t="str">
        <f t="shared" si="38"/>
        <v xml:space="preserve"> 7903</v>
      </c>
      <c r="C464" s="130">
        <v>23199</v>
      </c>
      <c r="D464" s="125">
        <v>1.8</v>
      </c>
      <c r="E464" s="143" t="s">
        <v>797</v>
      </c>
      <c r="F464" s="131">
        <v>25508</v>
      </c>
      <c r="G464" s="131"/>
      <c r="H464" s="131" t="s">
        <v>231</v>
      </c>
      <c r="I464" s="143" t="s">
        <v>798</v>
      </c>
      <c r="J464" s="126">
        <v>3</v>
      </c>
      <c r="K464" s="127">
        <v>1.8</v>
      </c>
      <c r="L464" s="224" t="s">
        <v>17</v>
      </c>
      <c r="M464" s="128">
        <f t="shared" si="39"/>
        <v>4800</v>
      </c>
      <c r="N464" s="225" t="s">
        <v>15</v>
      </c>
      <c r="O464" s="129">
        <f t="shared" si="36"/>
        <v>1</v>
      </c>
      <c r="Q464" s="129" t="str">
        <f t="shared" si="37"/>
        <v>Vormen maken 23199 (Vormenmaker)</v>
      </c>
    </row>
    <row r="465" spans="1:17" s="129" customFormat="1" ht="20.100000000000001" customHeight="1" x14ac:dyDescent="0.25">
      <c r="A465" s="129">
        <f t="shared" si="35"/>
        <v>25509</v>
      </c>
      <c r="B465" s="123" t="str">
        <f t="shared" si="38"/>
        <v xml:space="preserve"> 7907</v>
      </c>
      <c r="C465" s="142">
        <v>23211</v>
      </c>
      <c r="D465" s="125">
        <v>1.8</v>
      </c>
      <c r="E465" s="143" t="s">
        <v>799</v>
      </c>
      <c r="F465" s="144">
        <v>25509</v>
      </c>
      <c r="G465" s="144"/>
      <c r="H465" s="144" t="s">
        <v>645</v>
      </c>
      <c r="I465" s="143" t="s">
        <v>800</v>
      </c>
      <c r="J465" s="143">
        <v>2</v>
      </c>
      <c r="K465" s="127">
        <v>1.8</v>
      </c>
      <c r="L465" s="224" t="s">
        <v>14</v>
      </c>
      <c r="M465" s="128">
        <f t="shared" si="39"/>
        <v>3200</v>
      </c>
      <c r="N465" s="225" t="s">
        <v>15</v>
      </c>
      <c r="O465" s="129">
        <f t="shared" si="36"/>
        <v>1</v>
      </c>
      <c r="Q465" s="129" t="str">
        <f t="shared" si="37"/>
        <v>Binnenvaart 23211 (Matroos binnenvaart)</v>
      </c>
    </row>
    <row r="466" spans="1:17" s="129" customFormat="1" ht="20.100000000000001" customHeight="1" x14ac:dyDescent="0.25">
      <c r="A466" s="129">
        <f t="shared" si="35"/>
        <v>25510</v>
      </c>
      <c r="B466" s="123" t="str">
        <f t="shared" si="38"/>
        <v xml:space="preserve"> 7907</v>
      </c>
      <c r="C466" s="142">
        <v>23211</v>
      </c>
      <c r="D466" s="125"/>
      <c r="E466" s="143" t="s">
        <v>799</v>
      </c>
      <c r="F466" s="144">
        <v>25510</v>
      </c>
      <c r="G466" s="144"/>
      <c r="H466" s="144" t="s">
        <v>645</v>
      </c>
      <c r="I466" s="143" t="s">
        <v>801</v>
      </c>
      <c r="J466" s="143">
        <v>3</v>
      </c>
      <c r="K466" s="127">
        <v>1.8</v>
      </c>
      <c r="L466" s="224" t="s">
        <v>17</v>
      </c>
      <c r="M466" s="128">
        <f t="shared" si="39"/>
        <v>4800</v>
      </c>
      <c r="N466" s="225" t="s">
        <v>15</v>
      </c>
      <c r="O466" s="129">
        <f t="shared" si="36"/>
        <v>1</v>
      </c>
      <c r="Q466" s="129" t="str">
        <f t="shared" si="37"/>
        <v>Binnenvaart 23211 (Schipper binnenvaart)</v>
      </c>
    </row>
    <row r="467" spans="1:17" s="129" customFormat="1" ht="20.100000000000001" customHeight="1" x14ac:dyDescent="0.25">
      <c r="A467" s="129">
        <f t="shared" si="35"/>
        <v>25511</v>
      </c>
      <c r="B467" s="123" t="str">
        <f t="shared" si="38"/>
        <v xml:space="preserve"> 7907</v>
      </c>
      <c r="C467" s="142">
        <v>23211</v>
      </c>
      <c r="D467" s="125"/>
      <c r="E467" s="143" t="s">
        <v>799</v>
      </c>
      <c r="F467" s="144">
        <v>25511</v>
      </c>
      <c r="G467" s="144"/>
      <c r="H467" s="144" t="s">
        <v>645</v>
      </c>
      <c r="I467" s="143" t="s">
        <v>802</v>
      </c>
      <c r="J467" s="143">
        <v>4</v>
      </c>
      <c r="K467" s="127">
        <v>1.8</v>
      </c>
      <c r="L467" s="224" t="s">
        <v>19</v>
      </c>
      <c r="M467" s="128">
        <f t="shared" si="39"/>
        <v>6400</v>
      </c>
      <c r="N467" s="225" t="s">
        <v>15</v>
      </c>
      <c r="O467" s="129">
        <f t="shared" si="36"/>
        <v>1</v>
      </c>
      <c r="Q467" s="129" t="str">
        <f t="shared" si="37"/>
        <v>Binnenvaart 23211 (Kapitein binnenvaart)</v>
      </c>
    </row>
    <row r="468" spans="1:17" s="129" customFormat="1" ht="20.100000000000001" customHeight="1" x14ac:dyDescent="0.25">
      <c r="A468" s="129">
        <f t="shared" si="35"/>
        <v>25512</v>
      </c>
      <c r="B468" s="123" t="str">
        <f t="shared" si="38"/>
        <v xml:space="preserve"> 7907</v>
      </c>
      <c r="C468" s="142">
        <v>23201</v>
      </c>
      <c r="D468" s="125">
        <v>1.8</v>
      </c>
      <c r="E468" s="143" t="s">
        <v>803</v>
      </c>
      <c r="F468" s="144">
        <v>25512</v>
      </c>
      <c r="G468" s="144"/>
      <c r="H468" s="144" t="s">
        <v>645</v>
      </c>
      <c r="I468" s="143" t="s">
        <v>804</v>
      </c>
      <c r="J468" s="143">
        <v>3</v>
      </c>
      <c r="K468" s="127">
        <v>1.8</v>
      </c>
      <c r="L468" s="224" t="s">
        <v>17</v>
      </c>
      <c r="M468" s="128">
        <f t="shared" si="39"/>
        <v>4800</v>
      </c>
      <c r="N468" s="225" t="s">
        <v>15</v>
      </c>
      <c r="O468" s="129">
        <f t="shared" si="36"/>
        <v>1</v>
      </c>
      <c r="Q468" s="129" t="str">
        <f t="shared" si="37"/>
        <v>Bootmannen 23201 (Bootman)</v>
      </c>
    </row>
    <row r="469" spans="1:17" s="129" customFormat="1" ht="20.100000000000001" customHeight="1" x14ac:dyDescent="0.25">
      <c r="A469" s="129">
        <f t="shared" si="35"/>
        <v>25513</v>
      </c>
      <c r="B469" s="123" t="str">
        <f t="shared" si="38"/>
        <v xml:space="preserve"> 7907</v>
      </c>
      <c r="C469" s="160">
        <v>23202</v>
      </c>
      <c r="D469" s="125">
        <v>1.8</v>
      </c>
      <c r="E469" s="143" t="s">
        <v>805</v>
      </c>
      <c r="F469" s="144">
        <v>25513</v>
      </c>
      <c r="G469" s="144"/>
      <c r="H469" s="144" t="s">
        <v>645</v>
      </c>
      <c r="I469" s="143" t="s">
        <v>806</v>
      </c>
      <c r="J469" s="143">
        <v>3</v>
      </c>
      <c r="K469" s="127">
        <v>1.8</v>
      </c>
      <c r="L469" s="224" t="s">
        <v>17</v>
      </c>
      <c r="M469" s="128">
        <f t="shared" si="39"/>
        <v>4800</v>
      </c>
      <c r="N469" s="225" t="s">
        <v>15</v>
      </c>
      <c r="O469" s="129">
        <f t="shared" si="36"/>
        <v>1</v>
      </c>
      <c r="Q469" s="129" t="str">
        <f t="shared" si="37"/>
        <v>Koopvaardij 23202 (Stuurman-werktuigkundige kleine schepen)</v>
      </c>
    </row>
    <row r="470" spans="1:17" s="129" customFormat="1" ht="20.100000000000001" customHeight="1" x14ac:dyDescent="0.25">
      <c r="A470" s="129">
        <f t="shared" si="35"/>
        <v>25514</v>
      </c>
      <c r="B470" s="123" t="str">
        <f t="shared" si="38"/>
        <v xml:space="preserve"> 7907</v>
      </c>
      <c r="C470" s="160">
        <v>23202</v>
      </c>
      <c r="D470" s="125"/>
      <c r="E470" s="143" t="s">
        <v>805</v>
      </c>
      <c r="F470" s="144">
        <v>25514</v>
      </c>
      <c r="G470" s="144"/>
      <c r="H470" s="144" t="s">
        <v>645</v>
      </c>
      <c r="I470" s="143" t="s">
        <v>807</v>
      </c>
      <c r="J470" s="143">
        <v>3</v>
      </c>
      <c r="K470" s="127">
        <v>1.8</v>
      </c>
      <c r="L470" s="224" t="s">
        <v>17</v>
      </c>
      <c r="M470" s="128">
        <f t="shared" si="39"/>
        <v>4800</v>
      </c>
      <c r="N470" s="225" t="s">
        <v>15</v>
      </c>
      <c r="O470" s="129">
        <f t="shared" si="36"/>
        <v>1</v>
      </c>
      <c r="Q470" s="129" t="str">
        <f t="shared" si="37"/>
        <v>Koopvaardij 23202 (Stuurman kleine schepen)</v>
      </c>
    </row>
    <row r="471" spans="1:17" s="129" customFormat="1" ht="20.100000000000001" customHeight="1" x14ac:dyDescent="0.25">
      <c r="A471" s="129">
        <f t="shared" si="35"/>
        <v>25515</v>
      </c>
      <c r="B471" s="123" t="str">
        <f t="shared" si="38"/>
        <v xml:space="preserve"> 7907</v>
      </c>
      <c r="C471" s="160">
        <v>23202</v>
      </c>
      <c r="D471" s="125"/>
      <c r="E471" s="143" t="s">
        <v>805</v>
      </c>
      <c r="F471" s="144">
        <v>25515</v>
      </c>
      <c r="G471" s="144"/>
      <c r="H471" s="144" t="s">
        <v>645</v>
      </c>
      <c r="I471" s="143" t="s">
        <v>808</v>
      </c>
      <c r="J471" s="143">
        <v>3</v>
      </c>
      <c r="K471" s="127">
        <v>1.8</v>
      </c>
      <c r="L471" s="224" t="s">
        <v>17</v>
      </c>
      <c r="M471" s="128">
        <f t="shared" si="39"/>
        <v>4800</v>
      </c>
      <c r="N471" s="225" t="s">
        <v>15</v>
      </c>
      <c r="O471" s="129">
        <f t="shared" si="36"/>
        <v>1</v>
      </c>
      <c r="Q471" s="129" t="str">
        <f t="shared" si="37"/>
        <v>Koopvaardij 23202 (Scheepswerktuigkundige kleine schepen)</v>
      </c>
    </row>
    <row r="472" spans="1:17" s="129" customFormat="1" ht="20.100000000000001" customHeight="1" x14ac:dyDescent="0.25">
      <c r="A472" s="129">
        <f t="shared" si="35"/>
        <v>25516</v>
      </c>
      <c r="B472" s="123" t="str">
        <f t="shared" si="38"/>
        <v xml:space="preserve"> 7907</v>
      </c>
      <c r="C472" s="160">
        <v>23202</v>
      </c>
      <c r="D472" s="125"/>
      <c r="E472" s="143" t="s">
        <v>805</v>
      </c>
      <c r="F472" s="144">
        <v>25516</v>
      </c>
      <c r="G472" s="144"/>
      <c r="H472" s="144" t="s">
        <v>645</v>
      </c>
      <c r="I472" s="143" t="s">
        <v>809</v>
      </c>
      <c r="J472" s="143">
        <v>4</v>
      </c>
      <c r="K472" s="127">
        <v>1.8</v>
      </c>
      <c r="L472" s="224" t="s">
        <v>19</v>
      </c>
      <c r="M472" s="128">
        <f t="shared" si="39"/>
        <v>6400</v>
      </c>
      <c r="N472" s="225" t="s">
        <v>15</v>
      </c>
      <c r="O472" s="129">
        <f t="shared" si="36"/>
        <v>1</v>
      </c>
      <c r="Q472" s="129" t="str">
        <f t="shared" si="37"/>
        <v>Koopvaardij 23202 (Maritiem officier alle schepen)</v>
      </c>
    </row>
    <row r="473" spans="1:17" s="129" customFormat="1" ht="20.100000000000001" customHeight="1" x14ac:dyDescent="0.25">
      <c r="A473" s="129">
        <f t="shared" si="35"/>
        <v>25517</v>
      </c>
      <c r="B473" s="123" t="str">
        <f t="shared" si="38"/>
        <v xml:space="preserve"> 7907</v>
      </c>
      <c r="C473" s="160">
        <v>23202</v>
      </c>
      <c r="D473" s="125"/>
      <c r="E473" s="143" t="s">
        <v>805</v>
      </c>
      <c r="F473" s="144">
        <v>25517</v>
      </c>
      <c r="G473" s="144"/>
      <c r="H473" s="144" t="s">
        <v>645</v>
      </c>
      <c r="I473" s="143" t="s">
        <v>810</v>
      </c>
      <c r="J473" s="143">
        <v>4</v>
      </c>
      <c r="K473" s="127">
        <v>1.8</v>
      </c>
      <c r="L473" s="224" t="s">
        <v>19</v>
      </c>
      <c r="M473" s="128">
        <f t="shared" si="39"/>
        <v>6400</v>
      </c>
      <c r="N473" s="225" t="s">
        <v>15</v>
      </c>
      <c r="O473" s="129">
        <f t="shared" si="36"/>
        <v>1</v>
      </c>
      <c r="Q473" s="129" t="str">
        <f t="shared" si="37"/>
        <v>Koopvaardij 23202 (Stuurman alle schepen)</v>
      </c>
    </row>
    <row r="474" spans="1:17" s="129" customFormat="1" ht="20.100000000000001" customHeight="1" x14ac:dyDescent="0.25">
      <c r="A474" s="129">
        <f t="shared" si="35"/>
        <v>25518</v>
      </c>
      <c r="B474" s="123" t="str">
        <f t="shared" si="38"/>
        <v xml:space="preserve"> 7907</v>
      </c>
      <c r="C474" s="160">
        <v>23202</v>
      </c>
      <c r="D474" s="125"/>
      <c r="E474" s="143" t="s">
        <v>805</v>
      </c>
      <c r="F474" s="144">
        <v>25518</v>
      </c>
      <c r="G474" s="144"/>
      <c r="H474" s="144" t="s">
        <v>645</v>
      </c>
      <c r="I474" s="143" t="s">
        <v>811</v>
      </c>
      <c r="J474" s="143">
        <v>4</v>
      </c>
      <c r="K474" s="127">
        <v>1.8</v>
      </c>
      <c r="L474" s="224" t="s">
        <v>19</v>
      </c>
      <c r="M474" s="128">
        <f t="shared" si="39"/>
        <v>6400</v>
      </c>
      <c r="N474" s="225" t="s">
        <v>15</v>
      </c>
      <c r="O474" s="129">
        <f t="shared" si="36"/>
        <v>1</v>
      </c>
      <c r="Q474" s="129" t="str">
        <f t="shared" si="37"/>
        <v>Koopvaardij 23202 (Scheepswerktuigkundige alle schepen)</v>
      </c>
    </row>
    <row r="475" spans="1:17" s="129" customFormat="1" ht="20.100000000000001" customHeight="1" x14ac:dyDescent="0.25">
      <c r="A475" s="129">
        <f t="shared" si="35"/>
        <v>25519</v>
      </c>
      <c r="B475" s="123" t="str">
        <f t="shared" si="38"/>
        <v xml:space="preserve"> 7907</v>
      </c>
      <c r="C475" s="160">
        <v>23203</v>
      </c>
      <c r="D475" s="125">
        <v>1.8</v>
      </c>
      <c r="E475" s="143" t="s">
        <v>812</v>
      </c>
      <c r="F475" s="144">
        <v>25519</v>
      </c>
      <c r="G475" s="144"/>
      <c r="H475" s="144" t="s">
        <v>645</v>
      </c>
      <c r="I475" s="143" t="s">
        <v>813</v>
      </c>
      <c r="J475" s="143">
        <v>2</v>
      </c>
      <c r="K475" s="127">
        <v>1.8</v>
      </c>
      <c r="L475" s="224" t="s">
        <v>14</v>
      </c>
      <c r="M475" s="128">
        <f t="shared" si="39"/>
        <v>3200</v>
      </c>
      <c r="N475" s="225" t="s">
        <v>15</v>
      </c>
      <c r="O475" s="129">
        <f t="shared" si="36"/>
        <v>1</v>
      </c>
      <c r="Q475" s="129" t="str">
        <f t="shared" si="37"/>
        <v>Koopvaardij SMBW 23203 (Schipper-machinist beperkt werkgebied)</v>
      </c>
    </row>
    <row r="476" spans="1:17" s="129" customFormat="1" ht="20.100000000000001" customHeight="1" x14ac:dyDescent="0.25">
      <c r="A476" s="129">
        <f t="shared" si="35"/>
        <v>25520</v>
      </c>
      <c r="B476" s="123" t="str">
        <f t="shared" si="38"/>
        <v xml:space="preserve"> 7907</v>
      </c>
      <c r="C476" s="160">
        <v>23204</v>
      </c>
      <c r="D476" s="125">
        <v>1.8</v>
      </c>
      <c r="E476" s="143" t="s">
        <v>814</v>
      </c>
      <c r="F476" s="144">
        <v>25520</v>
      </c>
      <c r="G476" s="144"/>
      <c r="H476" s="144" t="s">
        <v>645</v>
      </c>
      <c r="I476" s="143" t="s">
        <v>815</v>
      </c>
      <c r="J476" s="143">
        <v>4</v>
      </c>
      <c r="K476" s="127">
        <v>1.8</v>
      </c>
      <c r="L476" s="224" t="s">
        <v>19</v>
      </c>
      <c r="M476" s="128">
        <f t="shared" si="39"/>
        <v>6400</v>
      </c>
      <c r="N476" s="225" t="s">
        <v>15</v>
      </c>
      <c r="O476" s="129">
        <f t="shared" si="36"/>
        <v>1</v>
      </c>
      <c r="Q476" s="129" t="str">
        <f t="shared" si="37"/>
        <v>Maritieme Waterbouw 23204 (Stuurman waterbouw)</v>
      </c>
    </row>
    <row r="477" spans="1:17" s="129" customFormat="1" ht="20.100000000000001" customHeight="1" x14ac:dyDescent="0.25">
      <c r="A477" s="129">
        <f t="shared" si="35"/>
        <v>25521</v>
      </c>
      <c r="B477" s="123" t="str">
        <f t="shared" si="38"/>
        <v xml:space="preserve"> 7907</v>
      </c>
      <c r="C477" s="160">
        <v>23204</v>
      </c>
      <c r="D477" s="125"/>
      <c r="E477" s="143" t="s">
        <v>814</v>
      </c>
      <c r="F477" s="144">
        <v>25521</v>
      </c>
      <c r="G477" s="144"/>
      <c r="H477" s="144" t="s">
        <v>645</v>
      </c>
      <c r="I477" s="143" t="s">
        <v>816</v>
      </c>
      <c r="J477" s="143">
        <v>4</v>
      </c>
      <c r="K477" s="127">
        <v>1.8</v>
      </c>
      <c r="L477" s="224" t="s">
        <v>19</v>
      </c>
      <c r="M477" s="128">
        <f t="shared" si="39"/>
        <v>6400</v>
      </c>
      <c r="N477" s="225" t="s">
        <v>15</v>
      </c>
      <c r="O477" s="129">
        <f t="shared" si="36"/>
        <v>1</v>
      </c>
      <c r="Q477" s="129" t="str">
        <f t="shared" si="37"/>
        <v>Maritieme Waterbouw 23204 (Scheepswerktuigkundige waterbouw)</v>
      </c>
    </row>
    <row r="478" spans="1:17" s="129" customFormat="1" ht="20.100000000000001" customHeight="1" x14ac:dyDescent="0.25">
      <c r="A478" s="129">
        <f t="shared" si="35"/>
        <v>25522</v>
      </c>
      <c r="B478" s="123" t="str">
        <f t="shared" si="38"/>
        <v xml:space="preserve"> 7907</v>
      </c>
      <c r="C478" s="160">
        <v>23205</v>
      </c>
      <c r="D478" s="125">
        <v>1.8</v>
      </c>
      <c r="E478" s="143" t="s">
        <v>817</v>
      </c>
      <c r="F478" s="144">
        <v>25522</v>
      </c>
      <c r="G478" s="144"/>
      <c r="H478" s="144" t="s">
        <v>645</v>
      </c>
      <c r="I478" s="143" t="s">
        <v>818</v>
      </c>
      <c r="J478" s="143">
        <v>3</v>
      </c>
      <c r="K478" s="127">
        <v>1.8</v>
      </c>
      <c r="L478" s="224" t="s">
        <v>17</v>
      </c>
      <c r="M478" s="128">
        <f t="shared" si="39"/>
        <v>4800</v>
      </c>
      <c r="N478" s="225" t="s">
        <v>15</v>
      </c>
      <c r="O478" s="129">
        <f t="shared" si="36"/>
        <v>1</v>
      </c>
      <c r="Q478" s="129" t="str">
        <f t="shared" si="37"/>
        <v>Visserij officieren 23205 (Stuurman-scheepswerktuigkundige vissersschepen SW5)</v>
      </c>
    </row>
    <row r="479" spans="1:17" s="129" customFormat="1" ht="20.100000000000001" customHeight="1" x14ac:dyDescent="0.25">
      <c r="A479" s="129">
        <f t="shared" si="35"/>
        <v>25523</v>
      </c>
      <c r="B479" s="123" t="str">
        <f t="shared" si="38"/>
        <v xml:space="preserve"> 7907</v>
      </c>
      <c r="C479" s="160">
        <v>23205</v>
      </c>
      <c r="D479" s="125"/>
      <c r="E479" s="143" t="s">
        <v>817</v>
      </c>
      <c r="F479" s="144">
        <v>25523</v>
      </c>
      <c r="G479" s="144"/>
      <c r="H479" s="144" t="s">
        <v>645</v>
      </c>
      <c r="I479" s="143" t="s">
        <v>819</v>
      </c>
      <c r="J479" s="143">
        <v>4</v>
      </c>
      <c r="K479" s="127">
        <v>1.8</v>
      </c>
      <c r="L479" s="224" t="s">
        <v>19</v>
      </c>
      <c r="M479" s="128">
        <f t="shared" si="39"/>
        <v>6400</v>
      </c>
      <c r="N479" s="225" t="s">
        <v>15</v>
      </c>
      <c r="O479" s="129">
        <f t="shared" si="36"/>
        <v>1</v>
      </c>
      <c r="Q479" s="129" t="str">
        <f t="shared" si="37"/>
        <v>Visserij officieren 23205 (Stuurman alle vissersschepen S4)</v>
      </c>
    </row>
    <row r="480" spans="1:17" s="129" customFormat="1" ht="20.100000000000001" customHeight="1" x14ac:dyDescent="0.25">
      <c r="A480" s="129">
        <f t="shared" si="35"/>
        <v>25524</v>
      </c>
      <c r="B480" s="123" t="str">
        <f t="shared" si="38"/>
        <v xml:space="preserve"> 7907</v>
      </c>
      <c r="C480" s="160">
        <v>23205</v>
      </c>
      <c r="D480" s="125"/>
      <c r="E480" s="143" t="s">
        <v>817</v>
      </c>
      <c r="F480" s="144">
        <v>25524</v>
      </c>
      <c r="G480" s="144"/>
      <c r="H480" s="144" t="s">
        <v>645</v>
      </c>
      <c r="I480" s="143" t="s">
        <v>820</v>
      </c>
      <c r="J480" s="143">
        <v>4</v>
      </c>
      <c r="K480" s="127">
        <v>1.8</v>
      </c>
      <c r="L480" s="224" t="s">
        <v>19</v>
      </c>
      <c r="M480" s="128">
        <f t="shared" si="39"/>
        <v>6400</v>
      </c>
      <c r="N480" s="225" t="s">
        <v>15</v>
      </c>
      <c r="O480" s="129">
        <f t="shared" si="36"/>
        <v>1</v>
      </c>
      <c r="Q480" s="129" t="str">
        <f t="shared" si="37"/>
        <v>Visserij officieren 23205 (Werktuigkundige alle vissersschepen W4)</v>
      </c>
    </row>
    <row r="481" spans="1:17" s="129" customFormat="1" ht="20.100000000000001" customHeight="1" x14ac:dyDescent="0.25">
      <c r="A481" s="129">
        <f t="shared" si="35"/>
        <v>25525</v>
      </c>
      <c r="B481" s="123" t="str">
        <f t="shared" si="38"/>
        <v xml:space="preserve"> 7907</v>
      </c>
      <c r="C481" s="160">
        <v>23206</v>
      </c>
      <c r="D481" s="125">
        <v>1.8</v>
      </c>
      <c r="E481" s="143" t="s">
        <v>821</v>
      </c>
      <c r="F481" s="144">
        <v>25525</v>
      </c>
      <c r="G481" s="144"/>
      <c r="H481" s="144" t="s">
        <v>645</v>
      </c>
      <c r="I481" s="143" t="s">
        <v>822</v>
      </c>
      <c r="J481" s="143">
        <v>2</v>
      </c>
      <c r="K481" s="127">
        <v>1.8</v>
      </c>
      <c r="L481" s="224" t="s">
        <v>14</v>
      </c>
      <c r="M481" s="128">
        <f t="shared" si="39"/>
        <v>3200</v>
      </c>
      <c r="N481" s="225" t="s">
        <v>15</v>
      </c>
      <c r="O481" s="129">
        <f t="shared" si="36"/>
        <v>1</v>
      </c>
      <c r="Q481" s="129" t="str">
        <f t="shared" si="37"/>
        <v>Zeevisvaart SW6 23206 (Stuurman-werktuigkundige zeevisvaart SW6 )</v>
      </c>
    </row>
    <row r="482" spans="1:17" s="129" customFormat="1" ht="20.100000000000001" customHeight="1" x14ac:dyDescent="0.25">
      <c r="A482" s="129">
        <f t="shared" si="35"/>
        <v>25526</v>
      </c>
      <c r="B482" s="123" t="str">
        <f t="shared" si="38"/>
        <v xml:space="preserve"> 7908</v>
      </c>
      <c r="C482" s="130">
        <v>23207</v>
      </c>
      <c r="D482" s="125">
        <v>1.4</v>
      </c>
      <c r="E482" s="126" t="s">
        <v>823</v>
      </c>
      <c r="F482" s="131">
        <v>25526</v>
      </c>
      <c r="G482" s="131"/>
      <c r="H482" s="131" t="s">
        <v>379</v>
      </c>
      <c r="I482" s="126" t="s">
        <v>824</v>
      </c>
      <c r="J482" s="126">
        <v>4</v>
      </c>
      <c r="K482" s="127">
        <v>1.4</v>
      </c>
      <c r="L482" s="224" t="s">
        <v>19</v>
      </c>
      <c r="M482" s="128">
        <f t="shared" si="39"/>
        <v>6400</v>
      </c>
      <c r="N482" s="225" t="s">
        <v>15</v>
      </c>
      <c r="O482" s="129">
        <f t="shared" si="36"/>
        <v>1</v>
      </c>
      <c r="Q482" s="129" t="str">
        <f t="shared" si="37"/>
        <v>Fashion design &amp; productmanagement 23207 (Junior stylist)</v>
      </c>
    </row>
    <row r="483" spans="1:17" s="129" customFormat="1" ht="20.100000000000001" customHeight="1" x14ac:dyDescent="0.25">
      <c r="A483" s="129">
        <f t="shared" si="35"/>
        <v>25527</v>
      </c>
      <c r="B483" s="123" t="str">
        <f t="shared" si="38"/>
        <v xml:space="preserve"> 7908</v>
      </c>
      <c r="C483" s="130">
        <v>23207</v>
      </c>
      <c r="D483" s="125"/>
      <c r="E483" s="126" t="s">
        <v>823</v>
      </c>
      <c r="F483" s="131">
        <v>25527</v>
      </c>
      <c r="G483" s="131"/>
      <c r="H483" s="131" t="s">
        <v>379</v>
      </c>
      <c r="I483" s="126" t="s">
        <v>825</v>
      </c>
      <c r="J483" s="126">
        <v>4</v>
      </c>
      <c r="K483" s="127">
        <v>1.4</v>
      </c>
      <c r="L483" s="224" t="s">
        <v>19</v>
      </c>
      <c r="M483" s="128">
        <f t="shared" si="39"/>
        <v>6400</v>
      </c>
      <c r="N483" s="225" t="s">
        <v>15</v>
      </c>
      <c r="O483" s="129">
        <f t="shared" si="36"/>
        <v>1</v>
      </c>
      <c r="Q483" s="129" t="str">
        <f t="shared" si="37"/>
        <v>Fashion design &amp; productmanagement 23207 (Junior productmanager fashion)</v>
      </c>
    </row>
    <row r="484" spans="1:17" s="129" customFormat="1" ht="20.100000000000001" customHeight="1" x14ac:dyDescent="0.25">
      <c r="A484" s="129">
        <f t="shared" si="35"/>
        <v>25528</v>
      </c>
      <c r="B484" s="123" t="str">
        <f t="shared" si="38"/>
        <v xml:space="preserve"> 7915</v>
      </c>
      <c r="C484" s="130">
        <v>23208</v>
      </c>
      <c r="D484" s="125">
        <v>1.1000000000000001</v>
      </c>
      <c r="E484" s="126" t="s">
        <v>387</v>
      </c>
      <c r="F484" s="131">
        <v>25528</v>
      </c>
      <c r="G484" s="131"/>
      <c r="H484" s="131" t="s">
        <v>725</v>
      </c>
      <c r="I484" s="126" t="s">
        <v>388</v>
      </c>
      <c r="J484" s="126">
        <v>4</v>
      </c>
      <c r="K484" s="127">
        <v>1.1000000000000001</v>
      </c>
      <c r="L484" s="224" t="s">
        <v>389</v>
      </c>
      <c r="M484" s="128">
        <f t="shared" si="39"/>
        <v>6400</v>
      </c>
      <c r="N484" s="225" t="s">
        <v>15</v>
      </c>
      <c r="O484" s="129">
        <f t="shared" si="36"/>
        <v>1</v>
      </c>
      <c r="Q484" s="129" t="str">
        <f t="shared" si="37"/>
        <v>Leidinggeven op basis van vakmanschap 23208 (Leidinggevende team/afdeling/project)</v>
      </c>
    </row>
    <row r="485" spans="1:17" s="129" customFormat="1" ht="20.100000000000001" customHeight="1" x14ac:dyDescent="0.25">
      <c r="A485" s="129">
        <f t="shared" si="35"/>
        <v>25529</v>
      </c>
      <c r="B485" s="123" t="str">
        <f t="shared" si="38"/>
        <v xml:space="preserve"> 7915</v>
      </c>
      <c r="C485" s="130">
        <v>23208</v>
      </c>
      <c r="D485" s="125"/>
      <c r="E485" s="126" t="s">
        <v>387</v>
      </c>
      <c r="F485" s="131">
        <v>25529</v>
      </c>
      <c r="G485" s="131"/>
      <c r="H485" s="131" t="s">
        <v>725</v>
      </c>
      <c r="I485" s="126" t="s">
        <v>390</v>
      </c>
      <c r="J485" s="126">
        <v>4</v>
      </c>
      <c r="K485" s="127">
        <v>1.1000000000000001</v>
      </c>
      <c r="L485" s="224" t="s">
        <v>389</v>
      </c>
      <c r="M485" s="128">
        <f t="shared" si="39"/>
        <v>6400</v>
      </c>
      <c r="N485" s="225" t="s">
        <v>15</v>
      </c>
      <c r="O485" s="129">
        <f t="shared" si="36"/>
        <v>1</v>
      </c>
      <c r="Q485" s="129" t="str">
        <f t="shared" si="37"/>
        <v>Leidinggeven op basis van vakmanschap 23208 (Technisch Leidinggevende)</v>
      </c>
    </row>
    <row r="486" spans="1:17" ht="24" x14ac:dyDescent="0.25">
      <c r="A486" s="129">
        <f t="shared" si="35"/>
        <v>25530</v>
      </c>
      <c r="B486" s="123" t="str">
        <f t="shared" si="38"/>
        <v xml:space="preserve"> 7915</v>
      </c>
      <c r="C486" s="130">
        <v>23209</v>
      </c>
      <c r="D486" s="125">
        <v>1.1000000000000001</v>
      </c>
      <c r="E486" s="126" t="s">
        <v>396</v>
      </c>
      <c r="F486" s="131">
        <v>25530</v>
      </c>
      <c r="G486" s="131"/>
      <c r="H486" s="131" t="s">
        <v>725</v>
      </c>
      <c r="I486" s="126" t="s">
        <v>397</v>
      </c>
      <c r="J486" s="126">
        <v>4</v>
      </c>
      <c r="K486" s="127">
        <v>1.1000000000000001</v>
      </c>
      <c r="L486" s="224" t="s">
        <v>389</v>
      </c>
      <c r="M486" s="128">
        <f t="shared" si="39"/>
        <v>6400</v>
      </c>
      <c r="N486" s="225" t="s">
        <v>15</v>
      </c>
      <c r="O486" s="129">
        <f t="shared" si="36"/>
        <v>1</v>
      </c>
      <c r="P486" s="129"/>
      <c r="Q486" s="129" t="str">
        <f t="shared" si="37"/>
        <v>Ondernemerschap op basis van vakmanschap 23209 (Vakman-ondernemer)</v>
      </c>
    </row>
    <row r="487" spans="1:17" x14ac:dyDescent="0.25">
      <c r="A487" s="129">
        <f t="shared" si="35"/>
        <v>25531</v>
      </c>
      <c r="B487" s="123" t="str">
        <f t="shared" si="38"/>
        <v xml:space="preserve"> 7907</v>
      </c>
      <c r="C487" s="130">
        <v>23210</v>
      </c>
      <c r="D487" s="125">
        <v>1.8</v>
      </c>
      <c r="E487" s="140" t="s">
        <v>826</v>
      </c>
      <c r="F487" s="141">
        <v>25531</v>
      </c>
      <c r="G487" s="141"/>
      <c r="H487" s="141" t="s">
        <v>645</v>
      </c>
      <c r="I487" s="140" t="s">
        <v>827</v>
      </c>
      <c r="J487" s="140">
        <v>4</v>
      </c>
      <c r="K487" s="127">
        <v>1.8</v>
      </c>
      <c r="L487" s="224" t="s">
        <v>19</v>
      </c>
      <c r="M487" s="128">
        <f t="shared" si="39"/>
        <v>6400</v>
      </c>
      <c r="N487" s="225" t="s">
        <v>15</v>
      </c>
      <c r="O487" s="129">
        <f t="shared" si="36"/>
        <v>1</v>
      </c>
      <c r="P487" s="129"/>
      <c r="Q487" s="129" t="str">
        <f t="shared" si="37"/>
        <v>Baggeren 23210 (Baggermeester)</v>
      </c>
    </row>
    <row r="488" spans="1:17" ht="24" x14ac:dyDescent="0.25">
      <c r="A488" s="129">
        <f t="shared" si="35"/>
        <v>25532</v>
      </c>
      <c r="B488" s="123" t="str">
        <f t="shared" si="38"/>
        <v xml:space="preserve"> 7915</v>
      </c>
      <c r="C488" s="130">
        <v>23212</v>
      </c>
      <c r="D488" s="125">
        <v>1.1000000000000001</v>
      </c>
      <c r="E488" s="126" t="s">
        <v>724</v>
      </c>
      <c r="F488" s="131">
        <v>25532</v>
      </c>
      <c r="G488" s="131"/>
      <c r="H488" s="131" t="s">
        <v>725</v>
      </c>
      <c r="I488" s="126" t="s">
        <v>828</v>
      </c>
      <c r="J488" s="126">
        <v>2</v>
      </c>
      <c r="K488" s="127">
        <v>1.4</v>
      </c>
      <c r="L488" s="224" t="s">
        <v>14</v>
      </c>
      <c r="M488" s="128">
        <f t="shared" si="39"/>
        <v>3200</v>
      </c>
      <c r="N488" s="225" t="s">
        <v>15</v>
      </c>
      <c r="O488" s="129">
        <f t="shared" si="36"/>
        <v>1</v>
      </c>
      <c r="P488" s="129"/>
      <c r="Q488" s="129" t="str">
        <f t="shared" si="37"/>
        <v>Agro productie, handel en technologie 23212 (Medewerker agrarisch loonwerk)</v>
      </c>
    </row>
    <row r="489" spans="1:17" ht="24" x14ac:dyDescent="0.25">
      <c r="A489" s="129">
        <f t="shared" si="35"/>
        <v>25533</v>
      </c>
      <c r="B489" s="123" t="str">
        <f t="shared" si="38"/>
        <v xml:space="preserve"> 7915</v>
      </c>
      <c r="C489" s="130">
        <v>23212</v>
      </c>
      <c r="D489" s="125"/>
      <c r="E489" s="126" t="s">
        <v>724</v>
      </c>
      <c r="F489" s="131">
        <v>25533</v>
      </c>
      <c r="G489" s="131"/>
      <c r="H489" s="131" t="s">
        <v>725</v>
      </c>
      <c r="I489" s="126" t="s">
        <v>829</v>
      </c>
      <c r="J489" s="126">
        <v>4</v>
      </c>
      <c r="K489" s="127">
        <v>1.4</v>
      </c>
      <c r="L489" s="224" t="s">
        <v>19</v>
      </c>
      <c r="M489" s="128">
        <f t="shared" si="39"/>
        <v>6400</v>
      </c>
      <c r="N489" s="225" t="s">
        <v>15</v>
      </c>
      <c r="O489" s="129">
        <f t="shared" si="36"/>
        <v>1</v>
      </c>
      <c r="P489" s="129"/>
      <c r="Q489" s="129" t="str">
        <f t="shared" si="37"/>
        <v>Agro productie, handel en technologie 23212 (Vakexpert agrarisch loonwerk)</v>
      </c>
    </row>
    <row r="490" spans="1:17" ht="24" x14ac:dyDescent="0.25">
      <c r="A490" s="129">
        <f t="shared" si="35"/>
        <v>25534</v>
      </c>
      <c r="B490" s="123" t="str">
        <f t="shared" si="38"/>
        <v xml:space="preserve"> 7915</v>
      </c>
      <c r="C490" s="130">
        <v>23212</v>
      </c>
      <c r="D490" s="125"/>
      <c r="E490" s="126" t="s">
        <v>724</v>
      </c>
      <c r="F490" s="131">
        <v>25534</v>
      </c>
      <c r="G490" s="131"/>
      <c r="H490" s="131" t="s">
        <v>725</v>
      </c>
      <c r="I490" s="126" t="s">
        <v>830</v>
      </c>
      <c r="J490" s="126">
        <v>4</v>
      </c>
      <c r="K490" s="127">
        <v>1.5</v>
      </c>
      <c r="L490" s="224" t="s">
        <v>19</v>
      </c>
      <c r="M490" s="128">
        <f t="shared" si="39"/>
        <v>6400</v>
      </c>
      <c r="N490" s="225" t="s">
        <v>15</v>
      </c>
      <c r="O490" s="129">
        <f t="shared" si="36"/>
        <v>1</v>
      </c>
      <c r="P490" s="129"/>
      <c r="Q490" s="129" t="str">
        <f t="shared" si="37"/>
        <v>Agro productie, handel en technologie 23212 (Vakexpert teelt en groene technologie)</v>
      </c>
    </row>
    <row r="491" spans="1:17" ht="24" x14ac:dyDescent="0.25">
      <c r="A491" s="129">
        <f t="shared" si="35"/>
        <v>25535</v>
      </c>
      <c r="B491" s="123" t="str">
        <f t="shared" si="38"/>
        <v xml:space="preserve"> 7915</v>
      </c>
      <c r="C491" s="130">
        <v>23212</v>
      </c>
      <c r="D491" s="125"/>
      <c r="E491" s="126" t="s">
        <v>724</v>
      </c>
      <c r="F491" s="131">
        <v>25535</v>
      </c>
      <c r="G491" s="131"/>
      <c r="H491" s="131" t="s">
        <v>725</v>
      </c>
      <c r="I491" s="126" t="s">
        <v>831</v>
      </c>
      <c r="J491" s="126">
        <v>4</v>
      </c>
      <c r="K491" s="127">
        <v>1.5</v>
      </c>
      <c r="L491" s="224" t="s">
        <v>19</v>
      </c>
      <c r="M491" s="128">
        <f t="shared" si="39"/>
        <v>6400</v>
      </c>
      <c r="N491" s="225" t="s">
        <v>15</v>
      </c>
      <c r="O491" s="129">
        <f t="shared" si="36"/>
        <v>1</v>
      </c>
      <c r="P491" s="129"/>
      <c r="Q491" s="129" t="str">
        <f t="shared" si="37"/>
        <v>Agro productie, handel en technologie 23212 (Vakexpert veehouderij)</v>
      </c>
    </row>
    <row r="492" spans="1:17" ht="24" x14ac:dyDescent="0.25">
      <c r="A492" s="129">
        <f t="shared" si="35"/>
        <v>25536</v>
      </c>
      <c r="B492" s="123" t="str">
        <f t="shared" si="38"/>
        <v xml:space="preserve"> 7915</v>
      </c>
      <c r="C492" s="130">
        <v>23212</v>
      </c>
      <c r="D492" s="125"/>
      <c r="E492" s="126" t="s">
        <v>724</v>
      </c>
      <c r="F492" s="131">
        <v>25536</v>
      </c>
      <c r="G492" s="131"/>
      <c r="H492" s="131" t="s">
        <v>725</v>
      </c>
      <c r="I492" s="126" t="s">
        <v>832</v>
      </c>
      <c r="J492" s="126">
        <v>3</v>
      </c>
      <c r="K492" s="127">
        <v>1.5</v>
      </c>
      <c r="L492" s="224" t="s">
        <v>17</v>
      </c>
      <c r="M492" s="128">
        <f t="shared" si="39"/>
        <v>4800</v>
      </c>
      <c r="N492" s="225" t="s">
        <v>15</v>
      </c>
      <c r="O492" s="129">
        <f t="shared" si="36"/>
        <v>1</v>
      </c>
      <c r="P492" s="129"/>
      <c r="Q492" s="129" t="str">
        <f t="shared" si="37"/>
        <v>Agro productie, handel en technologie 23212 (Vakbekwaam medewerker teelt)</v>
      </c>
    </row>
    <row r="493" spans="1:17" ht="24" x14ac:dyDescent="0.25">
      <c r="A493" s="129">
        <f t="shared" si="35"/>
        <v>25537</v>
      </c>
      <c r="B493" s="123" t="str">
        <f t="shared" si="38"/>
        <v xml:space="preserve"> 7915</v>
      </c>
      <c r="C493" s="130">
        <v>23212</v>
      </c>
      <c r="D493" s="125"/>
      <c r="E493" s="126" t="s">
        <v>724</v>
      </c>
      <c r="F493" s="131">
        <v>25537</v>
      </c>
      <c r="G493" s="131"/>
      <c r="H493" s="131" t="s">
        <v>725</v>
      </c>
      <c r="I493" s="126" t="s">
        <v>833</v>
      </c>
      <c r="J493" s="126">
        <v>3</v>
      </c>
      <c r="K493" s="127">
        <v>1.5</v>
      </c>
      <c r="L493" s="224" t="s">
        <v>17</v>
      </c>
      <c r="M493" s="128">
        <f t="shared" si="39"/>
        <v>4800</v>
      </c>
      <c r="N493" s="225" t="s">
        <v>15</v>
      </c>
      <c r="O493" s="129">
        <f t="shared" si="36"/>
        <v>1</v>
      </c>
      <c r="P493" s="129"/>
      <c r="Q493" s="129" t="str">
        <f t="shared" si="37"/>
        <v>Agro productie, handel en technologie 23212 (Vakbekwaam medewerker veehouderij)</v>
      </c>
    </row>
    <row r="494" spans="1:17" ht="24" x14ac:dyDescent="0.25">
      <c r="A494" s="129">
        <f t="shared" si="35"/>
        <v>25538</v>
      </c>
      <c r="B494" s="123" t="str">
        <f t="shared" si="38"/>
        <v xml:space="preserve"> 7915</v>
      </c>
      <c r="C494" s="130">
        <v>23213</v>
      </c>
      <c r="D494" s="125">
        <v>1.6</v>
      </c>
      <c r="E494" s="126" t="s">
        <v>834</v>
      </c>
      <c r="F494" s="131">
        <v>25538</v>
      </c>
      <c r="G494" s="131"/>
      <c r="H494" s="131" t="s">
        <v>725</v>
      </c>
      <c r="I494" s="126" t="s">
        <v>835</v>
      </c>
      <c r="J494" s="126">
        <v>4</v>
      </c>
      <c r="K494" s="127">
        <v>1.6</v>
      </c>
      <c r="L494" s="224" t="s">
        <v>389</v>
      </c>
      <c r="M494" s="128">
        <f t="shared" si="39"/>
        <v>6400</v>
      </c>
      <c r="N494" s="225" t="s">
        <v>15</v>
      </c>
      <c r="O494" s="129">
        <f t="shared" si="36"/>
        <v>1</v>
      </c>
      <c r="P494" s="129"/>
      <c r="Q494" s="129" t="str">
        <f t="shared" si="37"/>
        <v>Dierlijke vruchtbaarheid en voortplanting 23213 (Specialist vruchtbaarheid en voortplanting)</v>
      </c>
    </row>
    <row r="495" spans="1:17" ht="24" x14ac:dyDescent="0.25">
      <c r="A495" s="129">
        <f t="shared" si="35"/>
        <v>25539</v>
      </c>
      <c r="B495" s="123" t="str">
        <f t="shared" si="38"/>
        <v xml:space="preserve"> 7915</v>
      </c>
      <c r="C495" s="130">
        <v>23214</v>
      </c>
      <c r="D495" s="125">
        <v>1.3</v>
      </c>
      <c r="E495" s="126" t="s">
        <v>737</v>
      </c>
      <c r="F495" s="131">
        <v>25539</v>
      </c>
      <c r="G495" s="131"/>
      <c r="H495" s="131" t="s">
        <v>725</v>
      </c>
      <c r="I495" s="126" t="s">
        <v>836</v>
      </c>
      <c r="J495" s="126">
        <v>4</v>
      </c>
      <c r="K495" s="127">
        <v>1.3</v>
      </c>
      <c r="L495" s="224" t="s">
        <v>19</v>
      </c>
      <c r="M495" s="128">
        <f t="shared" si="39"/>
        <v>6400</v>
      </c>
      <c r="N495" s="225" t="s">
        <v>15</v>
      </c>
      <c r="O495" s="129">
        <f t="shared" si="36"/>
        <v>1</v>
      </c>
      <c r="P495" s="129"/>
      <c r="Q495" s="129" t="str">
        <f t="shared" si="37"/>
        <v>Dierverzorging 23214 (Bedrijfsleider dierverzorging)</v>
      </c>
    </row>
    <row r="496" spans="1:17" ht="24" x14ac:dyDescent="0.25">
      <c r="A496" s="129">
        <f t="shared" si="35"/>
        <v>25540</v>
      </c>
      <c r="B496" s="123" t="str">
        <f t="shared" si="38"/>
        <v xml:space="preserve"> 7915</v>
      </c>
      <c r="C496" s="130">
        <v>23214</v>
      </c>
      <c r="D496" s="125"/>
      <c r="E496" s="126" t="s">
        <v>737</v>
      </c>
      <c r="F496" s="131">
        <v>25540</v>
      </c>
      <c r="G496" s="131"/>
      <c r="H496" s="131" t="s">
        <v>725</v>
      </c>
      <c r="I496" s="126" t="s">
        <v>105</v>
      </c>
      <c r="J496" s="126">
        <v>4</v>
      </c>
      <c r="K496" s="127">
        <v>1.5</v>
      </c>
      <c r="L496" s="224" t="s">
        <v>19</v>
      </c>
      <c r="M496" s="128">
        <f t="shared" si="39"/>
        <v>6400</v>
      </c>
      <c r="N496" s="225" t="s">
        <v>15</v>
      </c>
      <c r="O496" s="129">
        <f t="shared" si="36"/>
        <v>1</v>
      </c>
      <c r="P496" s="129"/>
      <c r="Q496" s="129" t="str">
        <f t="shared" si="37"/>
        <v>Dierverzorging 23214 (Dierenartsassistent paraveterinair)</v>
      </c>
    </row>
    <row r="497" spans="1:17" ht="24" x14ac:dyDescent="0.25">
      <c r="A497" s="129">
        <f t="shared" si="35"/>
        <v>25541</v>
      </c>
      <c r="B497" s="123" t="str">
        <f t="shared" si="38"/>
        <v xml:space="preserve"> 7915</v>
      </c>
      <c r="C497" s="130">
        <v>23214</v>
      </c>
      <c r="D497" s="125"/>
      <c r="E497" s="126" t="s">
        <v>737</v>
      </c>
      <c r="F497" s="131">
        <v>25541</v>
      </c>
      <c r="G497" s="131"/>
      <c r="H497" s="131" t="s">
        <v>725</v>
      </c>
      <c r="I497" s="126" t="s">
        <v>837</v>
      </c>
      <c r="J497" s="126">
        <v>3</v>
      </c>
      <c r="K497" s="127">
        <v>1.3</v>
      </c>
      <c r="L497" s="224" t="s">
        <v>17</v>
      </c>
      <c r="M497" s="128">
        <f t="shared" si="39"/>
        <v>4800</v>
      </c>
      <c r="N497" s="225" t="s">
        <v>15</v>
      </c>
      <c r="O497" s="129">
        <f t="shared" si="36"/>
        <v>1</v>
      </c>
      <c r="P497" s="129"/>
      <c r="Q497" s="129" t="str">
        <f t="shared" si="37"/>
        <v>Dierverzorging 23214 (Vakbekwaam medewerker dierverzorging)</v>
      </c>
    </row>
    <row r="498" spans="1:17" ht="15" x14ac:dyDescent="0.25">
      <c r="C498" s="157"/>
      <c r="D498" s="158"/>
      <c r="E498" s="158"/>
      <c r="F498" s="158"/>
      <c r="G498" s="158"/>
      <c r="H498" s="158"/>
      <c r="I498" s="158"/>
      <c r="J498" s="158"/>
      <c r="K498" s="159"/>
      <c r="M498" s="158"/>
    </row>
    <row r="499" spans="1:17" ht="15" x14ac:dyDescent="0.25">
      <c r="C499" s="157"/>
      <c r="D499" s="158"/>
      <c r="E499" s="158"/>
      <c r="F499" s="158"/>
      <c r="G499" s="158"/>
      <c r="H499" s="158"/>
      <c r="I499" s="158"/>
      <c r="J499" s="158"/>
      <c r="K499" s="159"/>
      <c r="M499" s="158"/>
    </row>
    <row r="500" spans="1:17" ht="15" x14ac:dyDescent="0.25">
      <c r="C500" s="157"/>
      <c r="D500" s="158"/>
      <c r="E500" s="158"/>
      <c r="F500" s="158"/>
      <c r="G500" s="158"/>
      <c r="H500" s="158"/>
      <c r="I500" s="158"/>
      <c r="J500" s="158"/>
      <c r="K500" s="159"/>
      <c r="M500" s="158"/>
    </row>
    <row r="501" spans="1:17" ht="15" x14ac:dyDescent="0.25">
      <c r="C501" s="157"/>
      <c r="D501" s="158"/>
      <c r="E501" s="158"/>
      <c r="F501" s="158"/>
      <c r="G501" s="158"/>
      <c r="H501" s="158"/>
      <c r="I501" s="158"/>
      <c r="J501" s="158"/>
      <c r="K501" s="159"/>
      <c r="M501" s="158"/>
    </row>
    <row r="502" spans="1:17" ht="15" x14ac:dyDescent="0.25">
      <c r="C502" s="157"/>
      <c r="D502" s="158"/>
      <c r="E502" s="158"/>
      <c r="F502" s="158"/>
      <c r="G502" s="158"/>
      <c r="H502" s="158"/>
      <c r="I502" s="158"/>
      <c r="J502" s="158"/>
      <c r="K502" s="159"/>
      <c r="M502" s="158"/>
    </row>
    <row r="503" spans="1:17" ht="15" x14ac:dyDescent="0.25">
      <c r="C503" s="157"/>
      <c r="D503" s="158"/>
      <c r="E503" s="158"/>
      <c r="F503" s="158"/>
      <c r="G503" s="158"/>
      <c r="H503" s="158"/>
      <c r="I503" s="158"/>
      <c r="J503" s="158"/>
      <c r="K503" s="159"/>
      <c r="M503" s="158"/>
    </row>
    <row r="504" spans="1:17" ht="15" x14ac:dyDescent="0.25">
      <c r="C504" s="157"/>
      <c r="D504" s="158"/>
      <c r="E504" s="158"/>
      <c r="F504" s="158"/>
      <c r="G504" s="158"/>
      <c r="H504" s="158"/>
      <c r="I504" s="158"/>
      <c r="J504" s="158"/>
      <c r="K504" s="159"/>
      <c r="M504" s="158"/>
    </row>
    <row r="505" spans="1:17" ht="15" x14ac:dyDescent="0.25">
      <c r="C505" s="157"/>
      <c r="D505" s="158"/>
      <c r="E505" s="158"/>
      <c r="F505" s="158"/>
      <c r="G505" s="158"/>
      <c r="H505" s="158"/>
      <c r="I505" s="158"/>
      <c r="J505" s="158"/>
      <c r="K505" s="159"/>
      <c r="M505" s="158"/>
    </row>
    <row r="506" spans="1:17" ht="15" x14ac:dyDescent="0.25">
      <c r="C506" s="157"/>
      <c r="D506" s="158"/>
      <c r="E506" s="158"/>
      <c r="F506" s="158"/>
      <c r="G506" s="158"/>
      <c r="H506" s="158"/>
      <c r="I506" s="158"/>
      <c r="J506" s="158"/>
      <c r="K506" s="159"/>
      <c r="M506" s="158"/>
    </row>
    <row r="507" spans="1:17" ht="15" x14ac:dyDescent="0.25">
      <c r="C507" s="157"/>
      <c r="D507" s="158"/>
      <c r="E507" s="158"/>
      <c r="F507" s="158"/>
      <c r="G507" s="158"/>
      <c r="H507" s="158"/>
      <c r="I507" s="158"/>
      <c r="J507" s="158"/>
      <c r="K507" s="159"/>
      <c r="M507" s="158"/>
    </row>
    <row r="508" spans="1:17" ht="15" x14ac:dyDescent="0.25">
      <c r="C508" s="157"/>
      <c r="D508" s="158"/>
      <c r="E508" s="158"/>
      <c r="F508" s="158"/>
      <c r="G508" s="158"/>
      <c r="H508" s="158"/>
      <c r="I508" s="158"/>
      <c r="J508" s="158"/>
      <c r="K508" s="159"/>
      <c r="M508" s="158"/>
    </row>
    <row r="509" spans="1:17" ht="15" x14ac:dyDescent="0.25">
      <c r="C509" s="157"/>
      <c r="D509" s="158"/>
      <c r="E509" s="158"/>
      <c r="F509" s="158"/>
      <c r="G509" s="158"/>
      <c r="H509" s="158"/>
      <c r="I509" s="158"/>
      <c r="J509" s="158"/>
      <c r="K509" s="159"/>
      <c r="M509" s="158"/>
    </row>
    <row r="510" spans="1:17" ht="15" x14ac:dyDescent="0.25">
      <c r="C510" s="157"/>
      <c r="D510" s="158"/>
      <c r="E510" s="158"/>
      <c r="F510" s="158"/>
      <c r="G510" s="158"/>
      <c r="H510" s="158"/>
      <c r="I510" s="158"/>
      <c r="J510" s="158"/>
      <c r="K510" s="159"/>
      <c r="M510" s="158"/>
    </row>
    <row r="511" spans="1:17" ht="15" x14ac:dyDescent="0.25">
      <c r="C511" s="157"/>
      <c r="D511" s="158"/>
      <c r="E511" s="158"/>
      <c r="F511" s="158"/>
      <c r="G511" s="158"/>
      <c r="H511" s="158"/>
      <c r="I511" s="158"/>
      <c r="J511" s="158"/>
      <c r="K511" s="159"/>
      <c r="M511" s="158"/>
    </row>
    <row r="512" spans="1:17" ht="15" x14ac:dyDescent="0.25">
      <c r="C512" s="157"/>
      <c r="D512" s="158"/>
      <c r="E512" s="158"/>
      <c r="F512" s="158"/>
      <c r="G512" s="158"/>
      <c r="H512" s="158"/>
      <c r="I512" s="158"/>
      <c r="J512" s="158"/>
      <c r="K512" s="159"/>
      <c r="M512" s="158"/>
    </row>
    <row r="513" spans="3:13" ht="15" x14ac:dyDescent="0.25">
      <c r="C513" s="157"/>
      <c r="D513" s="158"/>
      <c r="E513" s="158"/>
      <c r="F513" s="158"/>
      <c r="G513" s="158"/>
      <c r="H513" s="158"/>
      <c r="I513" s="158"/>
      <c r="J513" s="158"/>
      <c r="K513" s="159"/>
      <c r="M513" s="158"/>
    </row>
    <row r="514" spans="3:13" ht="15" x14ac:dyDescent="0.25">
      <c r="C514" s="157"/>
      <c r="D514" s="158"/>
      <c r="E514" s="158"/>
      <c r="F514" s="158"/>
      <c r="G514" s="158"/>
      <c r="H514" s="158"/>
      <c r="I514" s="158"/>
      <c r="J514" s="158"/>
      <c r="K514" s="159"/>
      <c r="M514" s="158"/>
    </row>
    <row r="515" spans="3:13" ht="15" x14ac:dyDescent="0.25">
      <c r="C515" s="157"/>
      <c r="D515" s="158"/>
      <c r="E515" s="158"/>
      <c r="F515" s="158"/>
      <c r="G515" s="158"/>
      <c r="H515" s="158"/>
      <c r="I515" s="158"/>
      <c r="J515" s="158"/>
      <c r="K515" s="159"/>
      <c r="M515" s="158"/>
    </row>
    <row r="516" spans="3:13" ht="15" x14ac:dyDescent="0.25">
      <c r="C516" s="157"/>
      <c r="D516" s="158"/>
      <c r="E516" s="158"/>
      <c r="F516" s="158"/>
      <c r="G516" s="158"/>
      <c r="H516" s="158"/>
      <c r="I516" s="158"/>
      <c r="J516" s="158"/>
      <c r="K516" s="159"/>
      <c r="M516" s="158"/>
    </row>
    <row r="517" spans="3:13" ht="15" x14ac:dyDescent="0.25">
      <c r="C517" s="157"/>
      <c r="D517" s="158"/>
      <c r="E517" s="158"/>
      <c r="F517" s="158"/>
      <c r="G517" s="158"/>
      <c r="H517" s="158"/>
      <c r="I517" s="158"/>
      <c r="J517" s="158"/>
      <c r="K517" s="159"/>
      <c r="M517" s="158"/>
    </row>
    <row r="518" spans="3:13" ht="15" x14ac:dyDescent="0.25">
      <c r="C518" s="157"/>
      <c r="D518" s="158"/>
      <c r="E518" s="158"/>
      <c r="F518" s="158"/>
      <c r="G518" s="158"/>
      <c r="H518" s="158"/>
      <c r="I518" s="158"/>
      <c r="J518" s="158"/>
      <c r="K518" s="159"/>
      <c r="M518" s="158"/>
    </row>
    <row r="519" spans="3:13" ht="15" x14ac:dyDescent="0.25">
      <c r="C519" s="157"/>
      <c r="D519" s="158"/>
      <c r="E519" s="158"/>
      <c r="F519" s="158"/>
      <c r="G519" s="158"/>
      <c r="H519" s="158"/>
      <c r="I519" s="158"/>
      <c r="J519" s="158"/>
      <c r="K519" s="159"/>
      <c r="M519" s="158"/>
    </row>
    <row r="520" spans="3:13" ht="15" x14ac:dyDescent="0.25">
      <c r="C520" s="157"/>
      <c r="D520" s="158"/>
      <c r="E520" s="158"/>
      <c r="F520" s="158"/>
      <c r="G520" s="158"/>
      <c r="H520" s="158"/>
      <c r="I520" s="158"/>
      <c r="J520" s="158"/>
      <c r="K520" s="159"/>
      <c r="M520" s="158"/>
    </row>
    <row r="521" spans="3:13" ht="15" x14ac:dyDescent="0.25">
      <c r="C521" s="157"/>
      <c r="D521" s="158"/>
      <c r="E521" s="158"/>
      <c r="F521" s="158"/>
      <c r="G521" s="158"/>
      <c r="H521" s="158"/>
      <c r="I521" s="158"/>
      <c r="J521" s="158"/>
      <c r="K521" s="159"/>
      <c r="M521" s="158"/>
    </row>
    <row r="522" spans="3:13" ht="15" x14ac:dyDescent="0.25">
      <c r="C522" s="157"/>
      <c r="D522" s="158"/>
      <c r="E522" s="158"/>
      <c r="F522" s="158"/>
      <c r="G522" s="158"/>
      <c r="H522" s="158"/>
      <c r="I522" s="158"/>
      <c r="J522" s="158"/>
      <c r="K522" s="159"/>
      <c r="M522" s="158"/>
    </row>
    <row r="523" spans="3:13" ht="15" x14ac:dyDescent="0.25">
      <c r="C523" s="157"/>
      <c r="D523" s="158"/>
      <c r="E523" s="158"/>
      <c r="F523" s="158"/>
      <c r="G523" s="158"/>
      <c r="H523" s="158"/>
      <c r="I523" s="158"/>
      <c r="J523" s="158"/>
      <c r="K523" s="159"/>
      <c r="M523" s="158"/>
    </row>
    <row r="524" spans="3:13" ht="15" x14ac:dyDescent="0.25">
      <c r="C524" s="157"/>
      <c r="D524" s="158"/>
      <c r="E524" s="158"/>
      <c r="F524" s="158"/>
      <c r="G524" s="158"/>
      <c r="H524" s="158"/>
      <c r="I524" s="158"/>
      <c r="J524" s="158"/>
      <c r="K524" s="159"/>
      <c r="M524" s="158"/>
    </row>
    <row r="525" spans="3:13" ht="15" x14ac:dyDescent="0.25">
      <c r="C525" s="157"/>
      <c r="D525" s="158"/>
      <c r="E525" s="158"/>
      <c r="F525" s="158"/>
      <c r="G525" s="158"/>
      <c r="H525" s="158"/>
      <c r="I525" s="158"/>
      <c r="J525" s="158"/>
      <c r="K525" s="159"/>
      <c r="M525" s="158"/>
    </row>
    <row r="526" spans="3:13" ht="15" x14ac:dyDescent="0.25">
      <c r="C526" s="157"/>
      <c r="D526" s="158"/>
      <c r="E526" s="158"/>
      <c r="F526" s="158"/>
      <c r="G526" s="158"/>
      <c r="H526" s="158"/>
      <c r="I526" s="158"/>
      <c r="J526" s="158"/>
      <c r="K526" s="159"/>
      <c r="M526" s="158"/>
    </row>
    <row r="527" spans="3:13" ht="15" x14ac:dyDescent="0.25">
      <c r="C527" s="157"/>
      <c r="D527" s="158"/>
      <c r="E527" s="158"/>
      <c r="F527" s="158"/>
      <c r="G527" s="158"/>
      <c r="H527" s="158"/>
      <c r="I527" s="158"/>
      <c r="J527" s="158"/>
      <c r="K527" s="159"/>
      <c r="M527" s="158"/>
    </row>
    <row r="528" spans="3:13" ht="15" x14ac:dyDescent="0.25">
      <c r="C528" s="157"/>
      <c r="D528" s="158"/>
      <c r="E528" s="158"/>
      <c r="F528" s="158"/>
      <c r="G528" s="158"/>
      <c r="H528" s="158"/>
      <c r="I528" s="158"/>
      <c r="J528" s="158"/>
      <c r="K528" s="159"/>
      <c r="M528" s="158"/>
    </row>
    <row r="529" spans="3:13" ht="15" x14ac:dyDescent="0.25">
      <c r="C529" s="157"/>
      <c r="D529" s="158"/>
      <c r="E529" s="158"/>
      <c r="F529" s="158"/>
      <c r="G529" s="158"/>
      <c r="H529" s="158"/>
      <c r="I529" s="158"/>
      <c r="J529" s="158"/>
      <c r="K529" s="159"/>
      <c r="M529" s="158"/>
    </row>
    <row r="530" spans="3:13" ht="15" x14ac:dyDescent="0.25">
      <c r="C530" s="157"/>
      <c r="D530" s="158"/>
      <c r="E530" s="158"/>
      <c r="F530" s="158"/>
      <c r="G530" s="158"/>
      <c r="H530" s="158"/>
      <c r="I530" s="158"/>
      <c r="J530" s="158"/>
      <c r="K530" s="159"/>
      <c r="M530" s="158"/>
    </row>
    <row r="531" spans="3:13" ht="15" x14ac:dyDescent="0.25">
      <c r="C531" s="157"/>
      <c r="D531" s="158"/>
      <c r="E531" s="158"/>
      <c r="F531" s="158"/>
      <c r="G531" s="158"/>
      <c r="H531" s="158"/>
      <c r="I531" s="158"/>
      <c r="J531" s="158"/>
      <c r="K531" s="159"/>
      <c r="M531" s="158"/>
    </row>
    <row r="532" spans="3:13" ht="15" x14ac:dyDescent="0.25">
      <c r="C532" s="157"/>
      <c r="D532" s="158"/>
      <c r="E532" s="158"/>
      <c r="F532" s="158"/>
      <c r="G532" s="158"/>
      <c r="H532" s="158"/>
      <c r="I532" s="158"/>
      <c r="J532" s="158"/>
      <c r="K532" s="159"/>
      <c r="M532" s="158"/>
    </row>
    <row r="533" spans="3:13" ht="15" x14ac:dyDescent="0.25">
      <c r="C533" s="157"/>
      <c r="D533" s="158"/>
      <c r="E533" s="158"/>
      <c r="F533" s="158"/>
      <c r="G533" s="158"/>
      <c r="H533" s="158"/>
      <c r="I533" s="158"/>
      <c r="J533" s="158"/>
      <c r="K533" s="159"/>
      <c r="M533" s="158"/>
    </row>
    <row r="534" spans="3:13" ht="15" x14ac:dyDescent="0.25">
      <c r="C534" s="157"/>
      <c r="D534" s="158"/>
      <c r="E534" s="158"/>
      <c r="F534" s="158"/>
      <c r="G534" s="158"/>
      <c r="H534" s="158"/>
      <c r="I534" s="158"/>
      <c r="J534" s="158"/>
      <c r="K534" s="159"/>
      <c r="M534" s="158"/>
    </row>
    <row r="535" spans="3:13" ht="15" x14ac:dyDescent="0.25">
      <c r="C535" s="157"/>
      <c r="D535" s="158"/>
      <c r="E535" s="158"/>
      <c r="F535" s="158"/>
      <c r="G535" s="158"/>
      <c r="H535" s="158"/>
      <c r="I535" s="158"/>
      <c r="J535" s="158"/>
      <c r="K535" s="159"/>
      <c r="M535" s="158"/>
    </row>
    <row r="536" spans="3:13" ht="15" x14ac:dyDescent="0.25">
      <c r="C536" s="157"/>
      <c r="D536" s="158"/>
      <c r="E536" s="158"/>
      <c r="F536" s="158"/>
      <c r="G536" s="158"/>
      <c r="H536" s="158"/>
      <c r="I536" s="158"/>
      <c r="J536" s="158"/>
      <c r="K536" s="159"/>
      <c r="M536" s="158"/>
    </row>
    <row r="537" spans="3:13" ht="15" x14ac:dyDescent="0.25">
      <c r="C537" s="157"/>
      <c r="D537" s="158"/>
      <c r="E537" s="158"/>
      <c r="F537" s="158"/>
      <c r="G537" s="158"/>
      <c r="H537" s="158"/>
      <c r="I537" s="158"/>
      <c r="J537" s="158"/>
      <c r="K537" s="159"/>
      <c r="M537" s="158"/>
    </row>
    <row r="538" spans="3:13" ht="15" x14ac:dyDescent="0.25">
      <c r="C538" s="157"/>
      <c r="D538" s="158"/>
      <c r="E538" s="158"/>
      <c r="F538" s="158"/>
      <c r="G538" s="158"/>
      <c r="H538" s="158"/>
      <c r="I538" s="158"/>
      <c r="J538" s="158"/>
      <c r="K538" s="159"/>
      <c r="M538" s="158"/>
    </row>
    <row r="539" spans="3:13" ht="15" x14ac:dyDescent="0.25">
      <c r="C539" s="157"/>
      <c r="D539" s="158"/>
      <c r="E539" s="158"/>
      <c r="F539" s="158"/>
      <c r="G539" s="158"/>
      <c r="H539" s="158"/>
      <c r="I539" s="158"/>
      <c r="J539" s="158"/>
      <c r="K539" s="159"/>
      <c r="M539" s="158"/>
    </row>
    <row r="540" spans="3:13" ht="15" x14ac:dyDescent="0.25">
      <c r="C540" s="157"/>
      <c r="D540" s="158"/>
      <c r="E540" s="158"/>
      <c r="F540" s="158"/>
      <c r="G540" s="158"/>
      <c r="H540" s="158"/>
      <c r="I540" s="158"/>
      <c r="J540" s="158"/>
      <c r="K540" s="159"/>
      <c r="M540" s="158"/>
    </row>
    <row r="541" spans="3:13" ht="15" x14ac:dyDescent="0.25">
      <c r="C541" s="157"/>
      <c r="D541" s="158"/>
      <c r="E541" s="158"/>
      <c r="F541" s="158"/>
      <c r="G541" s="158"/>
      <c r="H541" s="158"/>
      <c r="I541" s="158"/>
      <c r="J541" s="158"/>
      <c r="K541" s="159"/>
      <c r="M541" s="158"/>
    </row>
    <row r="542" spans="3:13" ht="15" x14ac:dyDescent="0.25">
      <c r="C542" s="157"/>
      <c r="D542" s="158"/>
      <c r="E542" s="158"/>
      <c r="F542" s="158"/>
      <c r="G542" s="158"/>
      <c r="H542" s="158"/>
      <c r="I542" s="158"/>
      <c r="J542" s="158"/>
      <c r="K542" s="159"/>
      <c r="M542" s="158"/>
    </row>
    <row r="543" spans="3:13" ht="15" x14ac:dyDescent="0.25">
      <c r="C543" s="157"/>
      <c r="D543" s="158"/>
      <c r="E543" s="158"/>
      <c r="F543" s="158"/>
      <c r="G543" s="158"/>
      <c r="H543" s="158"/>
      <c r="I543" s="158"/>
      <c r="J543" s="158"/>
      <c r="K543" s="159"/>
      <c r="M543" s="158"/>
    </row>
    <row r="544" spans="3:13" ht="15" x14ac:dyDescent="0.25">
      <c r="C544" s="157"/>
      <c r="D544" s="158"/>
      <c r="E544" s="158"/>
      <c r="F544" s="158"/>
      <c r="G544" s="158"/>
      <c r="H544" s="158"/>
      <c r="I544" s="158"/>
      <c r="J544" s="158"/>
      <c r="K544" s="159"/>
      <c r="M544" s="158"/>
    </row>
    <row r="545" spans="3:13" ht="15" x14ac:dyDescent="0.25">
      <c r="C545" s="157"/>
      <c r="D545" s="158"/>
      <c r="E545" s="158"/>
      <c r="F545" s="158"/>
      <c r="G545" s="158"/>
      <c r="H545" s="158"/>
      <c r="I545" s="158"/>
      <c r="J545" s="158"/>
      <c r="K545" s="159"/>
      <c r="M545" s="158"/>
    </row>
    <row r="546" spans="3:13" ht="15" x14ac:dyDescent="0.25">
      <c r="C546" s="157"/>
      <c r="D546" s="158"/>
      <c r="E546" s="158"/>
      <c r="F546" s="158"/>
      <c r="G546" s="158"/>
      <c r="H546" s="158"/>
      <c r="I546" s="158"/>
      <c r="J546" s="158"/>
      <c r="K546" s="159"/>
      <c r="M546" s="158"/>
    </row>
    <row r="547" spans="3:13" ht="15" x14ac:dyDescent="0.25">
      <c r="C547" s="157"/>
      <c r="D547" s="158"/>
      <c r="E547" s="158"/>
      <c r="F547" s="158"/>
      <c r="G547" s="158"/>
      <c r="H547" s="158"/>
      <c r="I547" s="158"/>
      <c r="J547" s="158"/>
      <c r="K547" s="159"/>
      <c r="M547" s="158"/>
    </row>
    <row r="548" spans="3:13" ht="15" x14ac:dyDescent="0.25">
      <c r="C548" s="157"/>
      <c r="D548" s="158"/>
      <c r="E548" s="158"/>
      <c r="F548" s="158"/>
      <c r="G548" s="158"/>
      <c r="H548" s="158"/>
      <c r="I548" s="158"/>
      <c r="J548" s="158"/>
      <c r="K548" s="159"/>
      <c r="M548" s="158"/>
    </row>
    <row r="549" spans="3:13" ht="15" x14ac:dyDescent="0.25">
      <c r="C549" s="157"/>
      <c r="D549" s="158"/>
      <c r="E549" s="158"/>
      <c r="F549" s="158"/>
      <c r="G549" s="158"/>
      <c r="H549" s="158"/>
      <c r="I549" s="158"/>
      <c r="J549" s="158"/>
      <c r="K549" s="159"/>
      <c r="M549" s="158"/>
    </row>
    <row r="550" spans="3:13" ht="15" x14ac:dyDescent="0.25">
      <c r="C550" s="157"/>
      <c r="D550" s="158"/>
      <c r="E550" s="158"/>
      <c r="F550" s="158"/>
      <c r="G550" s="158"/>
      <c r="H550" s="158"/>
      <c r="I550" s="158"/>
      <c r="J550" s="158"/>
      <c r="K550" s="159"/>
      <c r="M550" s="158"/>
    </row>
    <row r="551" spans="3:13" ht="15" x14ac:dyDescent="0.25">
      <c r="C551" s="157"/>
      <c r="D551" s="158"/>
      <c r="E551" s="158"/>
      <c r="F551" s="158"/>
      <c r="G551" s="158"/>
      <c r="H551" s="158"/>
      <c r="I551" s="158"/>
      <c r="J551" s="158"/>
      <c r="K551" s="159"/>
      <c r="M551" s="158"/>
    </row>
    <row r="552" spans="3:13" ht="15" x14ac:dyDescent="0.25">
      <c r="C552" s="157"/>
      <c r="D552" s="158"/>
      <c r="E552" s="158"/>
      <c r="F552" s="158"/>
      <c r="G552" s="158"/>
      <c r="H552" s="158"/>
      <c r="I552" s="158"/>
      <c r="J552" s="158"/>
      <c r="K552" s="159"/>
      <c r="M552" s="158"/>
    </row>
    <row r="553" spans="3:13" ht="15" x14ac:dyDescent="0.25">
      <c r="C553" s="157"/>
      <c r="D553" s="158"/>
      <c r="E553" s="158"/>
      <c r="F553" s="158"/>
      <c r="G553" s="158"/>
      <c r="H553" s="158"/>
      <c r="I553" s="158"/>
      <c r="J553" s="158"/>
      <c r="K553" s="159"/>
      <c r="M553" s="158"/>
    </row>
    <row r="554" spans="3:13" ht="15" x14ac:dyDescent="0.25">
      <c r="C554" s="157"/>
      <c r="D554" s="158"/>
      <c r="E554" s="158"/>
      <c r="F554" s="158"/>
      <c r="G554" s="158"/>
      <c r="H554" s="158"/>
      <c r="I554" s="158"/>
      <c r="J554" s="158"/>
      <c r="K554" s="159"/>
      <c r="M554" s="158"/>
    </row>
    <row r="555" spans="3:13" ht="15" x14ac:dyDescent="0.25">
      <c r="C555" s="157"/>
      <c r="D555" s="158"/>
      <c r="E555" s="158"/>
      <c r="F555" s="158"/>
      <c r="G555" s="158"/>
      <c r="H555" s="158"/>
      <c r="I555" s="158"/>
      <c r="J555" s="158"/>
      <c r="K555" s="159"/>
      <c r="M555" s="158"/>
    </row>
    <row r="556" spans="3:13" ht="15" x14ac:dyDescent="0.25">
      <c r="C556" s="157"/>
      <c r="D556" s="158"/>
      <c r="E556" s="158"/>
      <c r="F556" s="158"/>
      <c r="G556" s="158"/>
      <c r="H556" s="158"/>
      <c r="I556" s="158"/>
      <c r="J556" s="158"/>
      <c r="K556" s="159"/>
      <c r="M556" s="158"/>
    </row>
    <row r="557" spans="3:13" ht="15" x14ac:dyDescent="0.25">
      <c r="C557" s="157"/>
      <c r="D557" s="158"/>
      <c r="E557" s="158"/>
      <c r="F557" s="158"/>
      <c r="G557" s="158"/>
      <c r="H557" s="158"/>
      <c r="I557" s="158"/>
      <c r="J557" s="158"/>
      <c r="K557" s="159"/>
      <c r="M557" s="158"/>
    </row>
    <row r="558" spans="3:13" ht="15" x14ac:dyDescent="0.25">
      <c r="C558" s="157"/>
      <c r="D558" s="158"/>
      <c r="E558" s="158"/>
      <c r="F558" s="158"/>
      <c r="G558" s="158"/>
      <c r="H558" s="158"/>
      <c r="I558" s="158"/>
      <c r="J558" s="158"/>
      <c r="K558" s="159"/>
      <c r="M558" s="158"/>
    </row>
    <row r="559" spans="3:13" ht="15" x14ac:dyDescent="0.25">
      <c r="C559" s="157"/>
      <c r="D559" s="158"/>
      <c r="E559" s="158"/>
      <c r="F559" s="158"/>
      <c r="G559" s="158"/>
      <c r="H559" s="158"/>
      <c r="I559" s="158"/>
      <c r="J559" s="158"/>
      <c r="K559" s="159"/>
      <c r="M559" s="158"/>
    </row>
    <row r="560" spans="3:13" ht="15" x14ac:dyDescent="0.25">
      <c r="C560" s="157"/>
      <c r="D560" s="158"/>
      <c r="E560" s="158"/>
      <c r="F560" s="158"/>
      <c r="G560" s="158"/>
      <c r="H560" s="158"/>
      <c r="I560" s="158"/>
      <c r="J560" s="158"/>
      <c r="K560" s="159"/>
      <c r="M560" s="158"/>
    </row>
    <row r="561" spans="3:13" ht="15" x14ac:dyDescent="0.25">
      <c r="C561" s="157"/>
      <c r="D561" s="158"/>
      <c r="E561" s="158"/>
      <c r="F561" s="158"/>
      <c r="G561" s="158"/>
      <c r="H561" s="158"/>
      <c r="I561" s="158"/>
      <c r="J561" s="158"/>
      <c r="K561" s="159"/>
      <c r="M561" s="158"/>
    </row>
    <row r="562" spans="3:13" ht="15" x14ac:dyDescent="0.25">
      <c r="C562" s="157"/>
      <c r="D562" s="158"/>
      <c r="E562" s="158"/>
      <c r="F562" s="158"/>
      <c r="G562" s="158"/>
      <c r="H562" s="158"/>
      <c r="I562" s="158"/>
      <c r="J562" s="158"/>
      <c r="K562" s="159"/>
      <c r="M562" s="158"/>
    </row>
    <row r="563" spans="3:13" ht="15" x14ac:dyDescent="0.25">
      <c r="C563" s="157"/>
      <c r="D563" s="158"/>
      <c r="E563" s="158"/>
      <c r="F563" s="158"/>
      <c r="G563" s="158"/>
      <c r="H563" s="158"/>
      <c r="I563" s="158"/>
      <c r="J563" s="158"/>
      <c r="K563" s="159"/>
      <c r="M563" s="158"/>
    </row>
    <row r="564" spans="3:13" ht="15" x14ac:dyDescent="0.25">
      <c r="C564" s="157"/>
      <c r="D564" s="158"/>
      <c r="E564" s="158"/>
      <c r="F564" s="158"/>
      <c r="G564" s="158"/>
      <c r="H564" s="158"/>
      <c r="I564" s="158"/>
      <c r="J564" s="158"/>
      <c r="K564" s="159"/>
      <c r="M564" s="158"/>
    </row>
    <row r="565" spans="3:13" ht="15" x14ac:dyDescent="0.25">
      <c r="C565" s="157"/>
      <c r="D565" s="158"/>
      <c r="E565" s="158"/>
      <c r="F565" s="158"/>
      <c r="G565" s="158"/>
      <c r="H565" s="158"/>
      <c r="I565" s="158"/>
      <c r="J565" s="158"/>
      <c r="K565" s="159"/>
      <c r="M565" s="158"/>
    </row>
    <row r="566" spans="3:13" ht="15" x14ac:dyDescent="0.25">
      <c r="C566" s="157"/>
      <c r="D566" s="158"/>
      <c r="E566" s="158"/>
      <c r="F566" s="158"/>
      <c r="G566" s="158"/>
      <c r="H566" s="158"/>
      <c r="I566" s="158"/>
      <c r="J566" s="158"/>
      <c r="K566" s="159"/>
      <c r="M566" s="158"/>
    </row>
    <row r="567" spans="3:13" ht="15" x14ac:dyDescent="0.25">
      <c r="C567" s="157"/>
      <c r="D567" s="158"/>
      <c r="E567" s="158"/>
      <c r="F567" s="158"/>
      <c r="G567" s="158"/>
      <c r="H567" s="158"/>
      <c r="I567" s="158"/>
      <c r="J567" s="158"/>
      <c r="K567" s="159"/>
      <c r="M567" s="158"/>
    </row>
    <row r="568" spans="3:13" ht="15" x14ac:dyDescent="0.25">
      <c r="C568" s="157"/>
      <c r="D568" s="158"/>
      <c r="E568" s="158"/>
      <c r="F568" s="158"/>
      <c r="G568" s="158"/>
      <c r="H568" s="158"/>
      <c r="I568" s="158"/>
      <c r="J568" s="158"/>
      <c r="K568" s="159"/>
      <c r="M568" s="158"/>
    </row>
    <row r="569" spans="3:13" ht="15" x14ac:dyDescent="0.25">
      <c r="C569" s="157"/>
      <c r="D569" s="158"/>
      <c r="E569" s="158"/>
      <c r="F569" s="158"/>
      <c r="G569" s="158"/>
      <c r="H569" s="158"/>
      <c r="I569" s="158"/>
      <c r="J569" s="158"/>
      <c r="K569" s="159"/>
      <c r="M569" s="158"/>
    </row>
    <row r="570" spans="3:13" ht="15" x14ac:dyDescent="0.25">
      <c r="C570" s="157"/>
      <c r="D570" s="158"/>
      <c r="E570" s="158"/>
      <c r="F570" s="158"/>
      <c r="G570" s="158"/>
      <c r="H570" s="158"/>
      <c r="I570" s="158"/>
      <c r="J570" s="158"/>
      <c r="K570" s="159"/>
      <c r="M570" s="158"/>
    </row>
    <row r="571" spans="3:13" ht="15" x14ac:dyDescent="0.25">
      <c r="C571" s="157"/>
      <c r="D571" s="158"/>
      <c r="E571" s="158"/>
      <c r="F571" s="158"/>
      <c r="G571" s="158"/>
      <c r="H571" s="158"/>
      <c r="I571" s="158"/>
      <c r="J571" s="158"/>
      <c r="K571" s="159"/>
      <c r="M571" s="158"/>
    </row>
    <row r="572" spans="3:13" ht="15" x14ac:dyDescent="0.25">
      <c r="C572" s="157"/>
      <c r="D572" s="158"/>
      <c r="E572" s="158"/>
      <c r="F572" s="158"/>
      <c r="G572" s="158"/>
      <c r="H572" s="158"/>
      <c r="I572" s="158"/>
      <c r="J572" s="158"/>
      <c r="K572" s="159"/>
      <c r="M572" s="158"/>
    </row>
    <row r="573" spans="3:13" ht="15" x14ac:dyDescent="0.25">
      <c r="C573" s="157"/>
      <c r="D573" s="158"/>
      <c r="E573" s="158"/>
      <c r="F573" s="158"/>
      <c r="G573" s="158"/>
      <c r="H573" s="158"/>
      <c r="I573" s="158"/>
      <c r="J573" s="158"/>
      <c r="K573" s="159"/>
      <c r="M573" s="158"/>
    </row>
    <row r="574" spans="3:13" ht="15" x14ac:dyDescent="0.25">
      <c r="C574" s="157"/>
      <c r="D574" s="158"/>
      <c r="E574" s="158"/>
      <c r="F574" s="158"/>
      <c r="G574" s="158"/>
      <c r="H574" s="158"/>
      <c r="I574" s="158"/>
      <c r="J574" s="158"/>
      <c r="K574" s="159"/>
      <c r="M574" s="158"/>
    </row>
    <row r="575" spans="3:13" ht="15" x14ac:dyDescent="0.25">
      <c r="C575" s="157"/>
      <c r="D575" s="158"/>
      <c r="E575" s="158"/>
      <c r="F575" s="158"/>
      <c r="G575" s="158"/>
      <c r="H575" s="158"/>
      <c r="I575" s="158"/>
      <c r="J575" s="158"/>
      <c r="K575" s="159"/>
      <c r="M575" s="158"/>
    </row>
    <row r="576" spans="3:13" ht="15" x14ac:dyDescent="0.25">
      <c r="C576" s="157"/>
      <c r="D576" s="158"/>
      <c r="E576" s="158"/>
      <c r="F576" s="158"/>
      <c r="G576" s="158"/>
      <c r="H576" s="158"/>
      <c r="I576" s="158"/>
      <c r="J576" s="158"/>
      <c r="K576" s="159"/>
      <c r="M576" s="158"/>
    </row>
    <row r="577" spans="3:13" ht="15" x14ac:dyDescent="0.25">
      <c r="C577" s="157"/>
      <c r="D577" s="158"/>
      <c r="E577" s="158"/>
      <c r="F577" s="158"/>
      <c r="G577" s="158"/>
      <c r="H577" s="158"/>
      <c r="I577" s="158"/>
      <c r="J577" s="158"/>
      <c r="K577" s="159"/>
      <c r="M577" s="158"/>
    </row>
    <row r="578" spans="3:13" ht="15" x14ac:dyDescent="0.25">
      <c r="C578" s="157"/>
      <c r="D578" s="158"/>
      <c r="E578" s="158"/>
      <c r="F578" s="158"/>
      <c r="G578" s="158"/>
      <c r="H578" s="158"/>
      <c r="I578" s="158"/>
      <c r="J578" s="158"/>
      <c r="K578" s="159"/>
      <c r="M578" s="158"/>
    </row>
    <row r="579" spans="3:13" ht="15" x14ac:dyDescent="0.25">
      <c r="C579" s="157"/>
      <c r="D579" s="158"/>
      <c r="E579" s="158"/>
      <c r="F579" s="158"/>
      <c r="G579" s="158"/>
      <c r="H579" s="158"/>
      <c r="I579" s="158"/>
      <c r="J579" s="158"/>
      <c r="K579" s="159"/>
      <c r="M579" s="158"/>
    </row>
    <row r="580" spans="3:13" ht="15" x14ac:dyDescent="0.25">
      <c r="C580" s="157"/>
      <c r="D580" s="158"/>
      <c r="E580" s="158"/>
      <c r="F580" s="158"/>
      <c r="G580" s="158"/>
      <c r="H580" s="158"/>
      <c r="I580" s="158"/>
      <c r="J580" s="158"/>
      <c r="K580" s="159"/>
      <c r="M580" s="158"/>
    </row>
    <row r="581" spans="3:13" ht="15" x14ac:dyDescent="0.25">
      <c r="C581" s="157"/>
      <c r="D581" s="158"/>
      <c r="E581" s="158"/>
      <c r="F581" s="158"/>
      <c r="G581" s="158"/>
      <c r="H581" s="158"/>
      <c r="I581" s="158"/>
      <c r="J581" s="158"/>
      <c r="K581" s="159"/>
      <c r="M581" s="158"/>
    </row>
    <row r="582" spans="3:13" ht="15" x14ac:dyDescent="0.25">
      <c r="C582" s="157"/>
      <c r="D582" s="158"/>
      <c r="E582" s="158"/>
      <c r="F582" s="158"/>
      <c r="G582" s="158"/>
      <c r="H582" s="158"/>
      <c r="I582" s="158"/>
      <c r="J582" s="158"/>
      <c r="K582" s="159"/>
      <c r="M582" s="158"/>
    </row>
    <row r="583" spans="3:13" ht="15" x14ac:dyDescent="0.25">
      <c r="C583" s="157"/>
      <c r="D583" s="158"/>
      <c r="E583" s="158"/>
      <c r="F583" s="158"/>
      <c r="G583" s="158"/>
      <c r="H583" s="158"/>
      <c r="I583" s="158"/>
      <c r="J583" s="158"/>
      <c r="K583" s="159"/>
      <c r="M583" s="158"/>
    </row>
    <row r="584" spans="3:13" ht="15" x14ac:dyDescent="0.25">
      <c r="C584" s="157"/>
      <c r="D584" s="158"/>
      <c r="E584" s="158"/>
      <c r="F584" s="158"/>
      <c r="G584" s="158"/>
      <c r="H584" s="158"/>
      <c r="I584" s="158"/>
      <c r="J584" s="158"/>
      <c r="K584" s="159"/>
      <c r="M584" s="158"/>
    </row>
    <row r="585" spans="3:13" ht="15" x14ac:dyDescent="0.25">
      <c r="C585" s="157"/>
      <c r="D585" s="158"/>
      <c r="E585" s="158"/>
      <c r="F585" s="158"/>
      <c r="G585" s="158"/>
      <c r="H585" s="158"/>
      <c r="I585" s="158"/>
      <c r="J585" s="158"/>
      <c r="K585" s="159"/>
      <c r="M585" s="158"/>
    </row>
    <row r="586" spans="3:13" ht="15" x14ac:dyDescent="0.25">
      <c r="C586" s="157"/>
      <c r="D586" s="158"/>
      <c r="E586" s="158"/>
      <c r="F586" s="158"/>
      <c r="G586" s="158"/>
      <c r="H586" s="158"/>
      <c r="I586" s="158"/>
      <c r="J586" s="158"/>
      <c r="K586" s="159"/>
      <c r="M586" s="158"/>
    </row>
    <row r="587" spans="3:13" ht="15" x14ac:dyDescent="0.25">
      <c r="C587" s="157"/>
      <c r="D587" s="158"/>
      <c r="E587" s="158"/>
      <c r="F587" s="158"/>
      <c r="G587" s="158"/>
      <c r="H587" s="158"/>
      <c r="I587" s="158"/>
      <c r="J587" s="158"/>
      <c r="K587" s="159"/>
      <c r="M587" s="158"/>
    </row>
    <row r="588" spans="3:13" ht="15" x14ac:dyDescent="0.25">
      <c r="C588" s="157"/>
      <c r="D588" s="158"/>
      <c r="E588" s="158"/>
      <c r="F588" s="158"/>
      <c r="G588" s="158"/>
      <c r="H588" s="158"/>
      <c r="I588" s="158"/>
      <c r="J588" s="158"/>
      <c r="K588" s="159"/>
      <c r="M588" s="158"/>
    </row>
    <row r="589" spans="3:13" ht="15" x14ac:dyDescent="0.25">
      <c r="C589" s="157"/>
      <c r="D589" s="158"/>
      <c r="E589" s="158"/>
      <c r="F589" s="158"/>
      <c r="G589" s="158"/>
      <c r="H589" s="158"/>
      <c r="I589" s="158"/>
      <c r="J589" s="158"/>
      <c r="K589" s="159"/>
      <c r="M589" s="158"/>
    </row>
    <row r="590" spans="3:13" ht="15" x14ac:dyDescent="0.25">
      <c r="C590" s="157"/>
      <c r="D590" s="158"/>
      <c r="E590" s="158"/>
      <c r="F590" s="158"/>
      <c r="G590" s="158"/>
      <c r="H590" s="158"/>
      <c r="I590" s="158"/>
      <c r="J590" s="158"/>
      <c r="K590" s="159"/>
      <c r="M590" s="158"/>
    </row>
    <row r="591" spans="3:13" ht="15" x14ac:dyDescent="0.25">
      <c r="C591" s="157"/>
      <c r="D591" s="158"/>
      <c r="E591" s="158"/>
      <c r="F591" s="158"/>
      <c r="G591" s="158"/>
      <c r="H591" s="158"/>
      <c r="I591" s="158"/>
      <c r="J591" s="158"/>
      <c r="K591" s="159"/>
      <c r="M591" s="158"/>
    </row>
    <row r="592" spans="3:13" ht="15" x14ac:dyDescent="0.25">
      <c r="C592" s="157"/>
      <c r="D592" s="158"/>
      <c r="E592" s="158"/>
      <c r="F592" s="158"/>
      <c r="G592" s="158"/>
      <c r="H592" s="158"/>
      <c r="I592" s="158"/>
      <c r="J592" s="158"/>
      <c r="K592" s="159"/>
      <c r="M592" s="158"/>
    </row>
    <row r="593" spans="3:13" ht="15" x14ac:dyDescent="0.25">
      <c r="C593" s="157"/>
      <c r="D593" s="158"/>
      <c r="E593" s="158"/>
      <c r="F593" s="158"/>
      <c r="G593" s="158"/>
      <c r="H593" s="158"/>
      <c r="I593" s="158"/>
      <c r="J593" s="158"/>
      <c r="K593" s="159"/>
      <c r="M593" s="158"/>
    </row>
    <row r="594" spans="3:13" ht="15" x14ac:dyDescent="0.25">
      <c r="C594" s="157"/>
      <c r="D594" s="158"/>
      <c r="E594" s="158"/>
      <c r="F594" s="158"/>
      <c r="G594" s="158"/>
      <c r="H594" s="158"/>
      <c r="I594" s="158"/>
      <c r="J594" s="158"/>
      <c r="K594" s="159"/>
      <c r="M594" s="158"/>
    </row>
    <row r="595" spans="3:13" ht="15" x14ac:dyDescent="0.25">
      <c r="C595" s="157"/>
      <c r="D595" s="158"/>
      <c r="E595" s="158"/>
      <c r="F595" s="158"/>
      <c r="G595" s="158"/>
      <c r="H595" s="158"/>
      <c r="I595" s="158"/>
      <c r="J595" s="158"/>
      <c r="K595" s="159"/>
      <c r="M595" s="158"/>
    </row>
    <row r="596" spans="3:13" ht="15" x14ac:dyDescent="0.25">
      <c r="C596" s="157"/>
      <c r="D596" s="158"/>
      <c r="E596" s="158"/>
      <c r="F596" s="158"/>
      <c r="G596" s="158"/>
      <c r="H596" s="158"/>
      <c r="I596" s="158"/>
      <c r="J596" s="158"/>
      <c r="K596" s="159"/>
      <c r="M596" s="158"/>
    </row>
    <row r="597" spans="3:13" ht="15" x14ac:dyDescent="0.25">
      <c r="C597" s="157"/>
      <c r="D597" s="158"/>
      <c r="E597" s="158"/>
      <c r="F597" s="158"/>
      <c r="G597" s="158"/>
      <c r="H597" s="158"/>
      <c r="I597" s="158"/>
      <c r="J597" s="158"/>
      <c r="K597" s="159"/>
      <c r="M597" s="158"/>
    </row>
    <row r="598" spans="3:13" ht="15" x14ac:dyDescent="0.25">
      <c r="C598" s="157"/>
      <c r="D598" s="158"/>
      <c r="E598" s="158"/>
      <c r="F598" s="158"/>
      <c r="G598" s="158"/>
      <c r="H598" s="158"/>
      <c r="I598" s="158"/>
      <c r="J598" s="158"/>
      <c r="K598" s="159"/>
      <c r="M598" s="158"/>
    </row>
    <row r="599" spans="3:13" ht="15" x14ac:dyDescent="0.25">
      <c r="C599" s="157"/>
      <c r="D599" s="158"/>
      <c r="E599" s="158"/>
      <c r="F599" s="158"/>
      <c r="G599" s="158"/>
      <c r="H599" s="158"/>
      <c r="I599" s="158"/>
      <c r="J599" s="158"/>
      <c r="K599" s="159"/>
      <c r="M599" s="158"/>
    </row>
    <row r="600" spans="3:13" ht="15" x14ac:dyDescent="0.25">
      <c r="C600" s="157"/>
      <c r="D600" s="158"/>
      <c r="E600" s="158"/>
      <c r="F600" s="158"/>
      <c r="G600" s="158"/>
      <c r="H600" s="158"/>
      <c r="I600" s="158"/>
      <c r="J600" s="158"/>
      <c r="K600" s="159"/>
      <c r="M600" s="158"/>
    </row>
    <row r="601" spans="3:13" ht="15" x14ac:dyDescent="0.25">
      <c r="C601" s="157"/>
      <c r="D601" s="158"/>
      <c r="E601" s="158"/>
      <c r="F601" s="158"/>
      <c r="G601" s="158"/>
      <c r="H601" s="158"/>
      <c r="I601" s="158"/>
      <c r="J601" s="158"/>
      <c r="K601" s="159"/>
      <c r="M601" s="158"/>
    </row>
    <row r="602" spans="3:13" ht="15" x14ac:dyDescent="0.25">
      <c r="C602" s="157"/>
      <c r="D602" s="158"/>
      <c r="E602" s="158"/>
      <c r="F602" s="158"/>
      <c r="G602" s="158"/>
      <c r="H602" s="158"/>
      <c r="I602" s="158"/>
      <c r="J602" s="158"/>
      <c r="K602" s="159"/>
      <c r="M602" s="158"/>
    </row>
    <row r="603" spans="3:13" ht="15" x14ac:dyDescent="0.25">
      <c r="C603" s="157"/>
      <c r="D603" s="158"/>
      <c r="E603" s="158"/>
      <c r="F603" s="158"/>
      <c r="G603" s="158"/>
      <c r="H603" s="158"/>
      <c r="I603" s="158"/>
      <c r="J603" s="158"/>
      <c r="K603" s="159"/>
      <c r="M603" s="158"/>
    </row>
    <row r="604" spans="3:13" ht="15" x14ac:dyDescent="0.25">
      <c r="C604" s="157"/>
      <c r="D604" s="158"/>
      <c r="E604" s="158"/>
      <c r="F604" s="158"/>
      <c r="G604" s="158"/>
      <c r="H604" s="158"/>
      <c r="I604" s="158"/>
      <c r="J604" s="158"/>
      <c r="K604" s="159"/>
      <c r="M604" s="158"/>
    </row>
    <row r="605" spans="3:13" ht="15" x14ac:dyDescent="0.25">
      <c r="C605" s="157"/>
      <c r="D605" s="158"/>
      <c r="E605" s="158"/>
      <c r="F605" s="158"/>
      <c r="G605" s="158"/>
      <c r="H605" s="158"/>
      <c r="I605" s="158"/>
      <c r="J605" s="158"/>
      <c r="K605" s="159"/>
      <c r="M605" s="158"/>
    </row>
    <row r="606" spans="3:13" ht="15" x14ac:dyDescent="0.25">
      <c r="C606" s="157"/>
      <c r="D606" s="158"/>
      <c r="E606" s="158"/>
      <c r="F606" s="158"/>
      <c r="G606" s="158"/>
      <c r="H606" s="158"/>
      <c r="I606" s="158"/>
      <c r="J606" s="158"/>
      <c r="K606" s="159"/>
      <c r="M606" s="158"/>
    </row>
    <row r="607" spans="3:13" ht="15" x14ac:dyDescent="0.25">
      <c r="C607" s="157"/>
      <c r="D607" s="158"/>
      <c r="E607" s="158"/>
      <c r="F607" s="158"/>
      <c r="G607" s="158"/>
      <c r="H607" s="158"/>
      <c r="I607" s="158"/>
      <c r="J607" s="158"/>
      <c r="K607" s="159"/>
      <c r="M607" s="158"/>
    </row>
    <row r="608" spans="3:13" ht="15" x14ac:dyDescent="0.25">
      <c r="C608" s="157"/>
      <c r="D608" s="158"/>
      <c r="E608" s="158"/>
      <c r="F608" s="158"/>
      <c r="G608" s="158"/>
      <c r="H608" s="158"/>
      <c r="I608" s="158"/>
      <c r="J608" s="158"/>
      <c r="K608" s="159"/>
      <c r="M608" s="158"/>
    </row>
    <row r="609" spans="3:13" ht="15" x14ac:dyDescent="0.25">
      <c r="C609" s="157"/>
      <c r="D609" s="158"/>
      <c r="E609" s="158"/>
      <c r="F609" s="158"/>
      <c r="G609" s="158"/>
      <c r="H609" s="158"/>
      <c r="I609" s="158"/>
      <c r="J609" s="158"/>
      <c r="K609" s="159"/>
      <c r="M609" s="158"/>
    </row>
    <row r="610" spans="3:13" ht="15" x14ac:dyDescent="0.25">
      <c r="C610" s="157"/>
      <c r="D610" s="158"/>
      <c r="E610" s="158"/>
      <c r="F610" s="158"/>
      <c r="G610" s="158"/>
      <c r="H610" s="158"/>
      <c r="I610" s="158"/>
      <c r="J610" s="158"/>
      <c r="K610" s="159"/>
      <c r="M610" s="158"/>
    </row>
    <row r="611" spans="3:13" ht="15" x14ac:dyDescent="0.25">
      <c r="C611" s="157"/>
      <c r="D611" s="158"/>
      <c r="E611" s="158"/>
      <c r="F611" s="158"/>
      <c r="G611" s="158"/>
      <c r="H611" s="158"/>
      <c r="I611" s="158"/>
      <c r="J611" s="158"/>
      <c r="K611" s="159"/>
    </row>
    <row r="612" spans="3:13" ht="15" x14ac:dyDescent="0.25">
      <c r="C612" s="157"/>
      <c r="D612" s="158"/>
      <c r="E612" s="158"/>
      <c r="F612" s="158"/>
      <c r="G612" s="158"/>
      <c r="H612" s="158"/>
      <c r="I612" s="158"/>
      <c r="J612" s="158"/>
      <c r="K612" s="159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838</v>
      </c>
      <c r="C1" t="s">
        <v>126</v>
      </c>
      <c r="D1" t="s">
        <v>10</v>
      </c>
      <c r="E1" t="s">
        <v>839</v>
      </c>
      <c r="F1" t="s">
        <v>840</v>
      </c>
      <c r="G1" t="s">
        <v>841</v>
      </c>
      <c r="H1" t="s">
        <v>842</v>
      </c>
      <c r="I1" t="s">
        <v>843</v>
      </c>
      <c r="J1" t="s">
        <v>143</v>
      </c>
      <c r="N1" t="s">
        <v>126</v>
      </c>
      <c r="P1" t="s">
        <v>844</v>
      </c>
    </row>
    <row r="2" spans="1:16" x14ac:dyDescent="0.25">
      <c r="A2">
        <v>11</v>
      </c>
      <c r="B2" t="str">
        <f>CONCATENATE(C2,";",D2)</f>
        <v>BBL;1</v>
      </c>
      <c r="C2" t="s">
        <v>134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134</v>
      </c>
      <c r="P2" t="s">
        <v>845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134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131</v>
      </c>
      <c r="P3" t="s">
        <v>846</v>
      </c>
    </row>
    <row r="4" spans="1:16" x14ac:dyDescent="0.25">
      <c r="A4">
        <v>13</v>
      </c>
      <c r="B4" t="str">
        <f t="shared" si="0"/>
        <v>BBL;3</v>
      </c>
      <c r="C4" t="s">
        <v>134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 x14ac:dyDescent="0.25">
      <c r="A5">
        <v>14</v>
      </c>
      <c r="B5" t="str">
        <f t="shared" si="0"/>
        <v>BBL;4</v>
      </c>
      <c r="C5" t="s">
        <v>134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131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131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131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131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131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847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5" t="s">
        <v>848</v>
      </c>
      <c r="C5" s="11"/>
      <c r="D5" s="5"/>
      <c r="E5" s="5"/>
      <c r="F5" s="11" t="s">
        <v>849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"/>
      <c r="X5" s="10"/>
    </row>
    <row r="6" spans="1:24" ht="15.75" thickBot="1" x14ac:dyDescent="0.3">
      <c r="A6" s="13"/>
      <c r="B6" s="55"/>
      <c r="C6" s="47"/>
      <c r="D6" s="5"/>
      <c r="E6" s="245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7"/>
      <c r="X6" s="12"/>
    </row>
    <row r="7" spans="1:24" ht="15.75" thickBot="1" x14ac:dyDescent="0.3">
      <c r="A7" s="13"/>
      <c r="B7" s="19" t="s">
        <v>850</v>
      </c>
      <c r="C7" s="19" t="s">
        <v>851</v>
      </c>
      <c r="D7" s="5"/>
      <c r="E7" s="218"/>
      <c r="F7" s="48" t="s">
        <v>852</v>
      </c>
      <c r="G7" s="48"/>
      <c r="H7" s="248" t="s">
        <v>853</v>
      </c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18"/>
      <c r="X7" s="12"/>
    </row>
    <row r="8" spans="1:24" ht="15.75" thickBot="1" x14ac:dyDescent="0.3">
      <c r="A8" s="13"/>
      <c r="B8" s="43" t="s">
        <v>854</v>
      </c>
      <c r="C8" s="44">
        <v>1</v>
      </c>
      <c r="D8" s="5"/>
      <c r="E8" s="249"/>
      <c r="F8" s="250"/>
      <c r="G8" s="250">
        <f>IF(ISERROR(VLOOKUP($D$5,Crebolijst!$A:$C,3,0)),0,VLOOKUP($D$5,Crebolijst!$A:$C,3,0))</f>
        <v>0</v>
      </c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1"/>
      <c r="X8" s="12"/>
    </row>
    <row r="9" spans="1:24" ht="15.75" thickBot="1" x14ac:dyDescent="0.3">
      <c r="A9" s="13"/>
      <c r="B9" s="9" t="s">
        <v>855</v>
      </c>
      <c r="C9" s="9" t="s">
        <v>856</v>
      </c>
      <c r="D9" s="5"/>
      <c r="E9" s="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5"/>
      <c r="X9" s="12"/>
    </row>
    <row r="10" spans="1:24" ht="15.75" thickBot="1" x14ac:dyDescent="0.3">
      <c r="A10" s="13"/>
      <c r="B10" s="39" t="s">
        <v>131</v>
      </c>
      <c r="C10" s="40">
        <v>1</v>
      </c>
      <c r="D10" s="5"/>
      <c r="E10" s="239" t="s">
        <v>857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1"/>
      <c r="X10" s="12"/>
    </row>
    <row r="11" spans="1:24" ht="15.75" thickBot="1" x14ac:dyDescent="0.3">
      <c r="A11" s="13"/>
      <c r="B11" s="5"/>
      <c r="C11" s="5"/>
      <c r="D11" s="5"/>
      <c r="E11" s="5"/>
      <c r="F11" s="23"/>
      <c r="G11" s="23"/>
      <c r="H11" s="23"/>
      <c r="I11" s="24"/>
      <c r="J11" s="24"/>
      <c r="K11" s="24"/>
      <c r="L11" s="23"/>
      <c r="M11" s="24"/>
      <c r="N11" s="24"/>
      <c r="O11" s="24"/>
      <c r="P11" s="23"/>
      <c r="Q11" s="24"/>
      <c r="R11" s="24"/>
      <c r="S11" s="24"/>
      <c r="T11" s="23"/>
      <c r="U11" s="23"/>
      <c r="V11" s="23"/>
      <c r="W11" s="5"/>
      <c r="X11" s="12"/>
    </row>
    <row r="12" spans="1:24" ht="15.75" thickBot="1" x14ac:dyDescent="0.3">
      <c r="A12" s="13"/>
      <c r="B12" s="26" t="s">
        <v>858</v>
      </c>
      <c r="C12" s="16"/>
      <c r="D12" s="5"/>
      <c r="E12" s="239" t="s">
        <v>859</v>
      </c>
      <c r="F12" s="240"/>
      <c r="G12" s="241"/>
      <c r="H12" s="22"/>
      <c r="I12" s="242" t="s">
        <v>860</v>
      </c>
      <c r="J12" s="243"/>
      <c r="K12" s="244"/>
      <c r="L12" s="22"/>
      <c r="M12" s="242" t="s">
        <v>861</v>
      </c>
      <c r="N12" s="243"/>
      <c r="O12" s="244"/>
      <c r="P12" s="15"/>
      <c r="Q12" s="242" t="s">
        <v>862</v>
      </c>
      <c r="R12" s="243"/>
      <c r="S12" s="244"/>
      <c r="T12" s="15"/>
      <c r="U12" s="239" t="s">
        <v>863</v>
      </c>
      <c r="V12" s="240"/>
      <c r="W12" s="241"/>
      <c r="X12" s="12"/>
    </row>
    <row r="13" spans="1:24" ht="19.5" thickBot="1" x14ac:dyDescent="0.3">
      <c r="A13" s="13"/>
      <c r="B13" s="51">
        <v>0.05</v>
      </c>
      <c r="C13" s="17" t="s">
        <v>124</v>
      </c>
      <c r="D13" s="16"/>
      <c r="E13" s="5"/>
      <c r="F13" s="52">
        <v>600</v>
      </c>
      <c r="G13" s="45" t="e">
        <f>IF(F13&lt;VLOOKUP($A$13,Variabelen!$C$5:$E$13,2,0),"!","")</f>
        <v>#N/A</v>
      </c>
      <c r="H13" s="22"/>
      <c r="I13" s="22"/>
      <c r="J13" s="41">
        <v>0</v>
      </c>
      <c r="K13" s="22"/>
      <c r="L13" s="22"/>
      <c r="M13" s="22"/>
      <c r="N13" s="41">
        <v>0</v>
      </c>
      <c r="O13" s="22"/>
      <c r="P13" s="22"/>
      <c r="Q13" s="22"/>
      <c r="R13" s="41">
        <v>0</v>
      </c>
      <c r="S13" s="22"/>
      <c r="T13" s="22"/>
      <c r="U13" s="22" t="s">
        <v>864</v>
      </c>
      <c r="V13" s="53">
        <f>SUM(F13,J13,N13,R13)</f>
        <v>600</v>
      </c>
      <c r="W13" s="45" t="e">
        <f>IF(V13&lt;VLOOKUP($A$13,Variabelen!$C$5:$E$13,3,0),"!","")</f>
        <v>#N/A</v>
      </c>
      <c r="X13" s="12"/>
    </row>
    <row r="14" spans="1:24" ht="19.5" thickBot="1" x14ac:dyDescent="0.3">
      <c r="A14" s="13"/>
      <c r="B14" s="51">
        <v>0.05</v>
      </c>
      <c r="C14" s="17" t="s">
        <v>138</v>
      </c>
      <c r="D14" s="16"/>
      <c r="E14" s="5"/>
      <c r="F14" s="41">
        <v>300</v>
      </c>
      <c r="G14" s="45" t="e">
        <f>IF(F14&lt;VLOOKUP($A$13,Variabelen!$C$18:$E$25,2,0),"!","")</f>
        <v>#N/A</v>
      </c>
      <c r="H14" s="22"/>
      <c r="I14" s="22"/>
      <c r="J14" s="41">
        <v>0</v>
      </c>
      <c r="K14" s="22"/>
      <c r="L14" s="22"/>
      <c r="M14" s="22"/>
      <c r="N14" s="41">
        <v>0</v>
      </c>
      <c r="O14" s="22"/>
      <c r="P14" s="22"/>
      <c r="Q14" s="22"/>
      <c r="R14" s="41">
        <v>480</v>
      </c>
      <c r="S14" s="22"/>
      <c r="T14" s="22"/>
      <c r="U14" s="22" t="s">
        <v>864</v>
      </c>
      <c r="V14" s="7">
        <f>SUM(F14,J14,N14,R14)</f>
        <v>780</v>
      </c>
      <c r="W14" s="45" t="e">
        <f>IF(V14&lt;VLOOKUP($A$13,Variabelen!$C$18:$E$25,3,0),"!","")</f>
        <v>#N/A</v>
      </c>
      <c r="X14" s="12"/>
    </row>
    <row r="15" spans="1:24" ht="18.75" x14ac:dyDescent="0.25">
      <c r="A15" s="13"/>
      <c r="B15" s="5"/>
      <c r="C15" s="17" t="s">
        <v>863</v>
      </c>
      <c r="D15" s="18"/>
      <c r="E15" s="5"/>
      <c r="F15" s="53">
        <f>SUM(F13:F14)</f>
        <v>900</v>
      </c>
      <c r="G15" s="22"/>
      <c r="H15" s="22"/>
      <c r="I15" s="22"/>
      <c r="J15" s="7">
        <f>SUM(J13:J14)</f>
        <v>0</v>
      </c>
      <c r="K15" s="22"/>
      <c r="L15" s="22"/>
      <c r="M15" s="22"/>
      <c r="N15" s="7">
        <f>SUM(N13:N14)</f>
        <v>0</v>
      </c>
      <c r="O15" s="22"/>
      <c r="P15" s="22"/>
      <c r="Q15" s="22"/>
      <c r="R15" s="7">
        <f>SUM(R13:R14)</f>
        <v>480</v>
      </c>
      <c r="S15" s="22"/>
      <c r="T15" s="22"/>
      <c r="U15" s="22" t="s">
        <v>864</v>
      </c>
      <c r="V15" s="53">
        <f>SUM(F15,J15,N15,R15)</f>
        <v>1380</v>
      </c>
      <c r="W15" s="45" t="e">
        <f>IF(V15&lt;VLOOKUP($A$13,Variabelen!$C$29:$D$37,2,0),"!","")</f>
        <v>#N/A</v>
      </c>
      <c r="X15" s="12"/>
    </row>
    <row r="16" spans="1:24" ht="15.75" thickBot="1" x14ac:dyDescent="0.3">
      <c r="A16" s="14"/>
      <c r="B16" s="46" t="str">
        <f>CONCATENATE(B10,";",C8)</f>
        <v>BOL;1</v>
      </c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9"/>
      <c r="X16" s="21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workbookViewId="0">
      <selection activeCell="W37" sqref="W37"/>
    </sheetView>
  </sheetViews>
  <sheetFormatPr defaultRowHeight="12.75" x14ac:dyDescent="0.2"/>
  <cols>
    <col min="1" max="1" width="1.7109375" style="179" customWidth="1"/>
    <col min="2" max="2" width="1.7109375" style="25" customWidth="1"/>
    <col min="3" max="3" width="15.7109375" style="25" customWidth="1"/>
    <col min="4" max="4" width="12.7109375" style="25" customWidth="1"/>
    <col min="5" max="6" width="1.7109375" style="25" customWidth="1"/>
    <col min="7" max="7" width="11.7109375" style="192" customWidth="1"/>
    <col min="8" max="8" width="4.5703125" style="192" customWidth="1"/>
    <col min="9" max="10" width="1.7109375" style="192" customWidth="1"/>
    <col min="11" max="11" width="11.7109375" style="192" customWidth="1"/>
    <col min="12" max="14" width="1.7109375" style="192" customWidth="1"/>
    <col min="15" max="15" width="11.7109375" style="192" customWidth="1"/>
    <col min="16" max="18" width="1.7109375" style="192" customWidth="1"/>
    <col min="19" max="19" width="11.7109375" style="192" customWidth="1"/>
    <col min="20" max="22" width="1.7109375" style="192" customWidth="1"/>
    <col min="23" max="23" width="11.7109375" style="192" customWidth="1"/>
    <col min="24" max="24" width="3.140625" style="25" customWidth="1"/>
    <col min="25" max="25" width="6.85546875" style="25" customWidth="1"/>
    <col min="26" max="26" width="8.85546875" style="179"/>
    <col min="27" max="41" width="9.140625" style="179"/>
    <col min="42" max="43" width="8.85546875" style="179"/>
    <col min="44" max="44" width="12.140625" style="179" customWidth="1"/>
    <col min="45" max="45" width="8.85546875" style="179" customWidth="1"/>
    <col min="46" max="51" width="5.28515625" style="179" customWidth="1"/>
    <col min="52" max="58" width="8.85546875" style="179" customWidth="1"/>
    <col min="59" max="125" width="8.85546875" style="179"/>
    <col min="126" max="261" width="8.85546875" style="25"/>
    <col min="262" max="262" width="1.7109375" style="25" customWidth="1"/>
    <col min="263" max="263" width="27.85546875" style="25" customWidth="1"/>
    <col min="264" max="264" width="22.42578125" style="25" customWidth="1"/>
    <col min="265" max="265" width="2.5703125" style="25" customWidth="1"/>
    <col min="266" max="266" width="2.85546875" style="25" customWidth="1"/>
    <col min="267" max="267" width="13.7109375" style="25" customWidth="1"/>
    <col min="268" max="268" width="2.85546875" style="25" customWidth="1"/>
    <col min="269" max="269" width="4.28515625" style="25" customWidth="1"/>
    <col min="270" max="270" width="2.85546875" style="25" customWidth="1"/>
    <col min="271" max="271" width="13.7109375" style="25" customWidth="1"/>
    <col min="272" max="272" width="2.85546875" style="25" customWidth="1"/>
    <col min="273" max="273" width="4.28515625" style="25" customWidth="1"/>
    <col min="274" max="274" width="2.85546875" style="25" customWidth="1"/>
    <col min="275" max="275" width="13.7109375" style="25" customWidth="1"/>
    <col min="276" max="276" width="2.85546875" style="25" customWidth="1"/>
    <col min="277" max="277" width="4.28515625" style="25" customWidth="1"/>
    <col min="278" max="278" width="2.85546875" style="25" customWidth="1"/>
    <col min="279" max="279" width="13.7109375" style="25" customWidth="1"/>
    <col min="280" max="280" width="2.85546875" style="25" customWidth="1"/>
    <col min="281" max="281" width="2" style="25" customWidth="1"/>
    <col min="282" max="282" width="8.85546875" style="25" customWidth="1"/>
    <col min="283" max="283" width="15.42578125" style="25" customWidth="1"/>
    <col min="284" max="286" width="8.85546875" style="25"/>
    <col min="287" max="287" width="15.42578125" style="25" customWidth="1"/>
    <col min="288" max="289" width="8.85546875" style="25"/>
    <col min="290" max="290" width="11.42578125" style="25" customWidth="1"/>
    <col min="291" max="291" width="15.42578125" style="25" customWidth="1"/>
    <col min="292" max="517" width="8.85546875" style="25"/>
    <col min="518" max="518" width="1.7109375" style="25" customWidth="1"/>
    <col min="519" max="519" width="27.85546875" style="25" customWidth="1"/>
    <col min="520" max="520" width="22.42578125" style="25" customWidth="1"/>
    <col min="521" max="521" width="2.5703125" style="25" customWidth="1"/>
    <col min="522" max="522" width="2.85546875" style="25" customWidth="1"/>
    <col min="523" max="523" width="13.7109375" style="25" customWidth="1"/>
    <col min="524" max="524" width="2.85546875" style="25" customWidth="1"/>
    <col min="525" max="525" width="4.28515625" style="25" customWidth="1"/>
    <col min="526" max="526" width="2.85546875" style="25" customWidth="1"/>
    <col min="527" max="527" width="13.7109375" style="25" customWidth="1"/>
    <col min="528" max="528" width="2.85546875" style="25" customWidth="1"/>
    <col min="529" max="529" width="4.28515625" style="25" customWidth="1"/>
    <col min="530" max="530" width="2.85546875" style="25" customWidth="1"/>
    <col min="531" max="531" width="13.7109375" style="25" customWidth="1"/>
    <col min="532" max="532" width="2.85546875" style="25" customWidth="1"/>
    <col min="533" max="533" width="4.28515625" style="25" customWidth="1"/>
    <col min="534" max="534" width="2.85546875" style="25" customWidth="1"/>
    <col min="535" max="535" width="13.7109375" style="25" customWidth="1"/>
    <col min="536" max="536" width="2.85546875" style="25" customWidth="1"/>
    <col min="537" max="537" width="2" style="25" customWidth="1"/>
    <col min="538" max="538" width="8.85546875" style="25" customWidth="1"/>
    <col min="539" max="539" width="15.42578125" style="25" customWidth="1"/>
    <col min="540" max="542" width="8.85546875" style="25"/>
    <col min="543" max="543" width="15.42578125" style="25" customWidth="1"/>
    <col min="544" max="545" width="8.85546875" style="25"/>
    <col min="546" max="546" width="11.42578125" style="25" customWidth="1"/>
    <col min="547" max="547" width="15.42578125" style="25" customWidth="1"/>
    <col min="548" max="773" width="8.85546875" style="25"/>
    <col min="774" max="774" width="1.7109375" style="25" customWidth="1"/>
    <col min="775" max="775" width="27.85546875" style="25" customWidth="1"/>
    <col min="776" max="776" width="22.42578125" style="25" customWidth="1"/>
    <col min="777" max="777" width="2.5703125" style="25" customWidth="1"/>
    <col min="778" max="778" width="2.85546875" style="25" customWidth="1"/>
    <col min="779" max="779" width="13.7109375" style="25" customWidth="1"/>
    <col min="780" max="780" width="2.85546875" style="25" customWidth="1"/>
    <col min="781" max="781" width="4.28515625" style="25" customWidth="1"/>
    <col min="782" max="782" width="2.85546875" style="25" customWidth="1"/>
    <col min="783" max="783" width="13.7109375" style="25" customWidth="1"/>
    <col min="784" max="784" width="2.85546875" style="25" customWidth="1"/>
    <col min="785" max="785" width="4.28515625" style="25" customWidth="1"/>
    <col min="786" max="786" width="2.85546875" style="25" customWidth="1"/>
    <col min="787" max="787" width="13.7109375" style="25" customWidth="1"/>
    <col min="788" max="788" width="2.85546875" style="25" customWidth="1"/>
    <col min="789" max="789" width="4.28515625" style="25" customWidth="1"/>
    <col min="790" max="790" width="2.85546875" style="25" customWidth="1"/>
    <col min="791" max="791" width="13.7109375" style="25" customWidth="1"/>
    <col min="792" max="792" width="2.85546875" style="25" customWidth="1"/>
    <col min="793" max="793" width="2" style="25" customWidth="1"/>
    <col min="794" max="794" width="8.85546875" style="25" customWidth="1"/>
    <col min="795" max="795" width="15.42578125" style="25" customWidth="1"/>
    <col min="796" max="798" width="8.85546875" style="25"/>
    <col min="799" max="799" width="15.42578125" style="25" customWidth="1"/>
    <col min="800" max="801" width="8.85546875" style="25"/>
    <col min="802" max="802" width="11.42578125" style="25" customWidth="1"/>
    <col min="803" max="803" width="15.42578125" style="25" customWidth="1"/>
    <col min="804" max="1029" width="8.85546875" style="25"/>
    <col min="1030" max="1030" width="1.7109375" style="25" customWidth="1"/>
    <col min="1031" max="1031" width="27.85546875" style="25" customWidth="1"/>
    <col min="1032" max="1032" width="22.42578125" style="25" customWidth="1"/>
    <col min="1033" max="1033" width="2.5703125" style="25" customWidth="1"/>
    <col min="1034" max="1034" width="2.85546875" style="25" customWidth="1"/>
    <col min="1035" max="1035" width="13.7109375" style="25" customWidth="1"/>
    <col min="1036" max="1036" width="2.85546875" style="25" customWidth="1"/>
    <col min="1037" max="1037" width="4.28515625" style="25" customWidth="1"/>
    <col min="1038" max="1038" width="2.85546875" style="25" customWidth="1"/>
    <col min="1039" max="1039" width="13.7109375" style="25" customWidth="1"/>
    <col min="1040" max="1040" width="2.85546875" style="25" customWidth="1"/>
    <col min="1041" max="1041" width="4.28515625" style="25" customWidth="1"/>
    <col min="1042" max="1042" width="2.85546875" style="25" customWidth="1"/>
    <col min="1043" max="1043" width="13.7109375" style="25" customWidth="1"/>
    <col min="1044" max="1044" width="2.85546875" style="25" customWidth="1"/>
    <col min="1045" max="1045" width="4.28515625" style="25" customWidth="1"/>
    <col min="1046" max="1046" width="2.85546875" style="25" customWidth="1"/>
    <col min="1047" max="1047" width="13.7109375" style="25" customWidth="1"/>
    <col min="1048" max="1048" width="2.85546875" style="25" customWidth="1"/>
    <col min="1049" max="1049" width="2" style="25" customWidth="1"/>
    <col min="1050" max="1050" width="8.85546875" style="25" customWidth="1"/>
    <col min="1051" max="1051" width="15.42578125" style="25" customWidth="1"/>
    <col min="1052" max="1054" width="8.85546875" style="25"/>
    <col min="1055" max="1055" width="15.42578125" style="25" customWidth="1"/>
    <col min="1056" max="1057" width="8.85546875" style="25"/>
    <col min="1058" max="1058" width="11.42578125" style="25" customWidth="1"/>
    <col min="1059" max="1059" width="15.42578125" style="25" customWidth="1"/>
    <col min="1060" max="1285" width="8.85546875" style="25"/>
    <col min="1286" max="1286" width="1.7109375" style="25" customWidth="1"/>
    <col min="1287" max="1287" width="27.85546875" style="25" customWidth="1"/>
    <col min="1288" max="1288" width="22.42578125" style="25" customWidth="1"/>
    <col min="1289" max="1289" width="2.5703125" style="25" customWidth="1"/>
    <col min="1290" max="1290" width="2.85546875" style="25" customWidth="1"/>
    <col min="1291" max="1291" width="13.7109375" style="25" customWidth="1"/>
    <col min="1292" max="1292" width="2.85546875" style="25" customWidth="1"/>
    <col min="1293" max="1293" width="4.28515625" style="25" customWidth="1"/>
    <col min="1294" max="1294" width="2.85546875" style="25" customWidth="1"/>
    <col min="1295" max="1295" width="13.7109375" style="25" customWidth="1"/>
    <col min="1296" max="1296" width="2.85546875" style="25" customWidth="1"/>
    <col min="1297" max="1297" width="4.28515625" style="25" customWidth="1"/>
    <col min="1298" max="1298" width="2.85546875" style="25" customWidth="1"/>
    <col min="1299" max="1299" width="13.7109375" style="25" customWidth="1"/>
    <col min="1300" max="1300" width="2.85546875" style="25" customWidth="1"/>
    <col min="1301" max="1301" width="4.28515625" style="25" customWidth="1"/>
    <col min="1302" max="1302" width="2.85546875" style="25" customWidth="1"/>
    <col min="1303" max="1303" width="13.7109375" style="25" customWidth="1"/>
    <col min="1304" max="1304" width="2.85546875" style="25" customWidth="1"/>
    <col min="1305" max="1305" width="2" style="25" customWidth="1"/>
    <col min="1306" max="1306" width="8.85546875" style="25" customWidth="1"/>
    <col min="1307" max="1307" width="15.42578125" style="25" customWidth="1"/>
    <col min="1308" max="1310" width="8.85546875" style="25"/>
    <col min="1311" max="1311" width="15.42578125" style="25" customWidth="1"/>
    <col min="1312" max="1313" width="8.85546875" style="25"/>
    <col min="1314" max="1314" width="11.42578125" style="25" customWidth="1"/>
    <col min="1315" max="1315" width="15.42578125" style="25" customWidth="1"/>
    <col min="1316" max="1541" width="8.85546875" style="25"/>
    <col min="1542" max="1542" width="1.7109375" style="25" customWidth="1"/>
    <col min="1543" max="1543" width="27.85546875" style="25" customWidth="1"/>
    <col min="1544" max="1544" width="22.42578125" style="25" customWidth="1"/>
    <col min="1545" max="1545" width="2.5703125" style="25" customWidth="1"/>
    <col min="1546" max="1546" width="2.85546875" style="25" customWidth="1"/>
    <col min="1547" max="1547" width="13.7109375" style="25" customWidth="1"/>
    <col min="1548" max="1548" width="2.85546875" style="25" customWidth="1"/>
    <col min="1549" max="1549" width="4.28515625" style="25" customWidth="1"/>
    <col min="1550" max="1550" width="2.85546875" style="25" customWidth="1"/>
    <col min="1551" max="1551" width="13.7109375" style="25" customWidth="1"/>
    <col min="1552" max="1552" width="2.85546875" style="25" customWidth="1"/>
    <col min="1553" max="1553" width="4.28515625" style="25" customWidth="1"/>
    <col min="1554" max="1554" width="2.85546875" style="25" customWidth="1"/>
    <col min="1555" max="1555" width="13.7109375" style="25" customWidth="1"/>
    <col min="1556" max="1556" width="2.85546875" style="25" customWidth="1"/>
    <col min="1557" max="1557" width="4.28515625" style="25" customWidth="1"/>
    <col min="1558" max="1558" width="2.85546875" style="25" customWidth="1"/>
    <col min="1559" max="1559" width="13.7109375" style="25" customWidth="1"/>
    <col min="1560" max="1560" width="2.85546875" style="25" customWidth="1"/>
    <col min="1561" max="1561" width="2" style="25" customWidth="1"/>
    <col min="1562" max="1562" width="8.85546875" style="25" customWidth="1"/>
    <col min="1563" max="1563" width="15.42578125" style="25" customWidth="1"/>
    <col min="1564" max="1566" width="8.85546875" style="25"/>
    <col min="1567" max="1567" width="15.42578125" style="25" customWidth="1"/>
    <col min="1568" max="1569" width="8.85546875" style="25"/>
    <col min="1570" max="1570" width="11.42578125" style="25" customWidth="1"/>
    <col min="1571" max="1571" width="15.42578125" style="25" customWidth="1"/>
    <col min="1572" max="1797" width="8.85546875" style="25"/>
    <col min="1798" max="1798" width="1.7109375" style="25" customWidth="1"/>
    <col min="1799" max="1799" width="27.85546875" style="25" customWidth="1"/>
    <col min="1800" max="1800" width="22.42578125" style="25" customWidth="1"/>
    <col min="1801" max="1801" width="2.5703125" style="25" customWidth="1"/>
    <col min="1802" max="1802" width="2.85546875" style="25" customWidth="1"/>
    <col min="1803" max="1803" width="13.7109375" style="25" customWidth="1"/>
    <col min="1804" max="1804" width="2.85546875" style="25" customWidth="1"/>
    <col min="1805" max="1805" width="4.28515625" style="25" customWidth="1"/>
    <col min="1806" max="1806" width="2.85546875" style="25" customWidth="1"/>
    <col min="1807" max="1807" width="13.7109375" style="25" customWidth="1"/>
    <col min="1808" max="1808" width="2.85546875" style="25" customWidth="1"/>
    <col min="1809" max="1809" width="4.28515625" style="25" customWidth="1"/>
    <col min="1810" max="1810" width="2.85546875" style="25" customWidth="1"/>
    <col min="1811" max="1811" width="13.7109375" style="25" customWidth="1"/>
    <col min="1812" max="1812" width="2.85546875" style="25" customWidth="1"/>
    <col min="1813" max="1813" width="4.28515625" style="25" customWidth="1"/>
    <col min="1814" max="1814" width="2.85546875" style="25" customWidth="1"/>
    <col min="1815" max="1815" width="13.7109375" style="25" customWidth="1"/>
    <col min="1816" max="1816" width="2.85546875" style="25" customWidth="1"/>
    <col min="1817" max="1817" width="2" style="25" customWidth="1"/>
    <col min="1818" max="1818" width="8.85546875" style="25" customWidth="1"/>
    <col min="1819" max="1819" width="15.42578125" style="25" customWidth="1"/>
    <col min="1820" max="1822" width="8.85546875" style="25"/>
    <col min="1823" max="1823" width="15.42578125" style="25" customWidth="1"/>
    <col min="1824" max="1825" width="8.85546875" style="25"/>
    <col min="1826" max="1826" width="11.42578125" style="25" customWidth="1"/>
    <col min="1827" max="1827" width="15.42578125" style="25" customWidth="1"/>
    <col min="1828" max="2053" width="8.85546875" style="25"/>
    <col min="2054" max="2054" width="1.7109375" style="25" customWidth="1"/>
    <col min="2055" max="2055" width="27.85546875" style="25" customWidth="1"/>
    <col min="2056" max="2056" width="22.42578125" style="25" customWidth="1"/>
    <col min="2057" max="2057" width="2.5703125" style="25" customWidth="1"/>
    <col min="2058" max="2058" width="2.85546875" style="25" customWidth="1"/>
    <col min="2059" max="2059" width="13.7109375" style="25" customWidth="1"/>
    <col min="2060" max="2060" width="2.85546875" style="25" customWidth="1"/>
    <col min="2061" max="2061" width="4.28515625" style="25" customWidth="1"/>
    <col min="2062" max="2062" width="2.85546875" style="25" customWidth="1"/>
    <col min="2063" max="2063" width="13.7109375" style="25" customWidth="1"/>
    <col min="2064" max="2064" width="2.85546875" style="25" customWidth="1"/>
    <col min="2065" max="2065" width="4.28515625" style="25" customWidth="1"/>
    <col min="2066" max="2066" width="2.85546875" style="25" customWidth="1"/>
    <col min="2067" max="2067" width="13.7109375" style="25" customWidth="1"/>
    <col min="2068" max="2068" width="2.85546875" style="25" customWidth="1"/>
    <col min="2069" max="2069" width="4.28515625" style="25" customWidth="1"/>
    <col min="2070" max="2070" width="2.85546875" style="25" customWidth="1"/>
    <col min="2071" max="2071" width="13.7109375" style="25" customWidth="1"/>
    <col min="2072" max="2072" width="2.85546875" style="25" customWidth="1"/>
    <col min="2073" max="2073" width="2" style="25" customWidth="1"/>
    <col min="2074" max="2074" width="8.85546875" style="25" customWidth="1"/>
    <col min="2075" max="2075" width="15.42578125" style="25" customWidth="1"/>
    <col min="2076" max="2078" width="8.85546875" style="25"/>
    <col min="2079" max="2079" width="15.42578125" style="25" customWidth="1"/>
    <col min="2080" max="2081" width="8.85546875" style="25"/>
    <col min="2082" max="2082" width="11.42578125" style="25" customWidth="1"/>
    <col min="2083" max="2083" width="15.42578125" style="25" customWidth="1"/>
    <col min="2084" max="2309" width="8.85546875" style="25"/>
    <col min="2310" max="2310" width="1.7109375" style="25" customWidth="1"/>
    <col min="2311" max="2311" width="27.85546875" style="25" customWidth="1"/>
    <col min="2312" max="2312" width="22.42578125" style="25" customWidth="1"/>
    <col min="2313" max="2313" width="2.5703125" style="25" customWidth="1"/>
    <col min="2314" max="2314" width="2.85546875" style="25" customWidth="1"/>
    <col min="2315" max="2315" width="13.7109375" style="25" customWidth="1"/>
    <col min="2316" max="2316" width="2.85546875" style="25" customWidth="1"/>
    <col min="2317" max="2317" width="4.28515625" style="25" customWidth="1"/>
    <col min="2318" max="2318" width="2.85546875" style="25" customWidth="1"/>
    <col min="2319" max="2319" width="13.7109375" style="25" customWidth="1"/>
    <col min="2320" max="2320" width="2.85546875" style="25" customWidth="1"/>
    <col min="2321" max="2321" width="4.28515625" style="25" customWidth="1"/>
    <col min="2322" max="2322" width="2.85546875" style="25" customWidth="1"/>
    <col min="2323" max="2323" width="13.7109375" style="25" customWidth="1"/>
    <col min="2324" max="2324" width="2.85546875" style="25" customWidth="1"/>
    <col min="2325" max="2325" width="4.28515625" style="25" customWidth="1"/>
    <col min="2326" max="2326" width="2.85546875" style="25" customWidth="1"/>
    <col min="2327" max="2327" width="13.7109375" style="25" customWidth="1"/>
    <col min="2328" max="2328" width="2.85546875" style="25" customWidth="1"/>
    <col min="2329" max="2329" width="2" style="25" customWidth="1"/>
    <col min="2330" max="2330" width="8.85546875" style="25" customWidth="1"/>
    <col min="2331" max="2331" width="15.42578125" style="25" customWidth="1"/>
    <col min="2332" max="2334" width="8.85546875" style="25"/>
    <col min="2335" max="2335" width="15.42578125" style="25" customWidth="1"/>
    <col min="2336" max="2337" width="8.85546875" style="25"/>
    <col min="2338" max="2338" width="11.42578125" style="25" customWidth="1"/>
    <col min="2339" max="2339" width="15.42578125" style="25" customWidth="1"/>
    <col min="2340" max="2565" width="8.85546875" style="25"/>
    <col min="2566" max="2566" width="1.7109375" style="25" customWidth="1"/>
    <col min="2567" max="2567" width="27.85546875" style="25" customWidth="1"/>
    <col min="2568" max="2568" width="22.42578125" style="25" customWidth="1"/>
    <col min="2569" max="2569" width="2.5703125" style="25" customWidth="1"/>
    <col min="2570" max="2570" width="2.85546875" style="25" customWidth="1"/>
    <col min="2571" max="2571" width="13.7109375" style="25" customWidth="1"/>
    <col min="2572" max="2572" width="2.85546875" style="25" customWidth="1"/>
    <col min="2573" max="2573" width="4.28515625" style="25" customWidth="1"/>
    <col min="2574" max="2574" width="2.85546875" style="25" customWidth="1"/>
    <col min="2575" max="2575" width="13.7109375" style="25" customWidth="1"/>
    <col min="2576" max="2576" width="2.85546875" style="25" customWidth="1"/>
    <col min="2577" max="2577" width="4.28515625" style="25" customWidth="1"/>
    <col min="2578" max="2578" width="2.85546875" style="25" customWidth="1"/>
    <col min="2579" max="2579" width="13.7109375" style="25" customWidth="1"/>
    <col min="2580" max="2580" width="2.85546875" style="25" customWidth="1"/>
    <col min="2581" max="2581" width="4.28515625" style="25" customWidth="1"/>
    <col min="2582" max="2582" width="2.85546875" style="25" customWidth="1"/>
    <col min="2583" max="2583" width="13.7109375" style="25" customWidth="1"/>
    <col min="2584" max="2584" width="2.85546875" style="25" customWidth="1"/>
    <col min="2585" max="2585" width="2" style="25" customWidth="1"/>
    <col min="2586" max="2586" width="8.85546875" style="25" customWidth="1"/>
    <col min="2587" max="2587" width="15.42578125" style="25" customWidth="1"/>
    <col min="2588" max="2590" width="8.85546875" style="25"/>
    <col min="2591" max="2591" width="15.42578125" style="25" customWidth="1"/>
    <col min="2592" max="2593" width="8.85546875" style="25"/>
    <col min="2594" max="2594" width="11.42578125" style="25" customWidth="1"/>
    <col min="2595" max="2595" width="15.42578125" style="25" customWidth="1"/>
    <col min="2596" max="2821" width="8.85546875" style="25"/>
    <col min="2822" max="2822" width="1.7109375" style="25" customWidth="1"/>
    <col min="2823" max="2823" width="27.85546875" style="25" customWidth="1"/>
    <col min="2824" max="2824" width="22.42578125" style="25" customWidth="1"/>
    <col min="2825" max="2825" width="2.5703125" style="25" customWidth="1"/>
    <col min="2826" max="2826" width="2.85546875" style="25" customWidth="1"/>
    <col min="2827" max="2827" width="13.7109375" style="25" customWidth="1"/>
    <col min="2828" max="2828" width="2.85546875" style="25" customWidth="1"/>
    <col min="2829" max="2829" width="4.28515625" style="25" customWidth="1"/>
    <col min="2830" max="2830" width="2.85546875" style="25" customWidth="1"/>
    <col min="2831" max="2831" width="13.7109375" style="25" customWidth="1"/>
    <col min="2832" max="2832" width="2.85546875" style="25" customWidth="1"/>
    <col min="2833" max="2833" width="4.28515625" style="25" customWidth="1"/>
    <col min="2834" max="2834" width="2.85546875" style="25" customWidth="1"/>
    <col min="2835" max="2835" width="13.7109375" style="25" customWidth="1"/>
    <col min="2836" max="2836" width="2.85546875" style="25" customWidth="1"/>
    <col min="2837" max="2837" width="4.28515625" style="25" customWidth="1"/>
    <col min="2838" max="2838" width="2.85546875" style="25" customWidth="1"/>
    <col min="2839" max="2839" width="13.7109375" style="25" customWidth="1"/>
    <col min="2840" max="2840" width="2.85546875" style="25" customWidth="1"/>
    <col min="2841" max="2841" width="2" style="25" customWidth="1"/>
    <col min="2842" max="2842" width="8.85546875" style="25" customWidth="1"/>
    <col min="2843" max="2843" width="15.42578125" style="25" customWidth="1"/>
    <col min="2844" max="2846" width="8.85546875" style="25"/>
    <col min="2847" max="2847" width="15.42578125" style="25" customWidth="1"/>
    <col min="2848" max="2849" width="8.85546875" style="25"/>
    <col min="2850" max="2850" width="11.42578125" style="25" customWidth="1"/>
    <col min="2851" max="2851" width="15.42578125" style="25" customWidth="1"/>
    <col min="2852" max="3077" width="8.85546875" style="25"/>
    <col min="3078" max="3078" width="1.7109375" style="25" customWidth="1"/>
    <col min="3079" max="3079" width="27.85546875" style="25" customWidth="1"/>
    <col min="3080" max="3080" width="22.42578125" style="25" customWidth="1"/>
    <col min="3081" max="3081" width="2.5703125" style="25" customWidth="1"/>
    <col min="3082" max="3082" width="2.85546875" style="25" customWidth="1"/>
    <col min="3083" max="3083" width="13.7109375" style="25" customWidth="1"/>
    <col min="3084" max="3084" width="2.85546875" style="25" customWidth="1"/>
    <col min="3085" max="3085" width="4.28515625" style="25" customWidth="1"/>
    <col min="3086" max="3086" width="2.85546875" style="25" customWidth="1"/>
    <col min="3087" max="3087" width="13.7109375" style="25" customWidth="1"/>
    <col min="3088" max="3088" width="2.85546875" style="25" customWidth="1"/>
    <col min="3089" max="3089" width="4.28515625" style="25" customWidth="1"/>
    <col min="3090" max="3090" width="2.85546875" style="25" customWidth="1"/>
    <col min="3091" max="3091" width="13.7109375" style="25" customWidth="1"/>
    <col min="3092" max="3092" width="2.85546875" style="25" customWidth="1"/>
    <col min="3093" max="3093" width="4.28515625" style="25" customWidth="1"/>
    <col min="3094" max="3094" width="2.85546875" style="25" customWidth="1"/>
    <col min="3095" max="3095" width="13.7109375" style="25" customWidth="1"/>
    <col min="3096" max="3096" width="2.85546875" style="25" customWidth="1"/>
    <col min="3097" max="3097" width="2" style="25" customWidth="1"/>
    <col min="3098" max="3098" width="8.85546875" style="25" customWidth="1"/>
    <col min="3099" max="3099" width="15.42578125" style="25" customWidth="1"/>
    <col min="3100" max="3102" width="8.85546875" style="25"/>
    <col min="3103" max="3103" width="15.42578125" style="25" customWidth="1"/>
    <col min="3104" max="3105" width="8.85546875" style="25"/>
    <col min="3106" max="3106" width="11.42578125" style="25" customWidth="1"/>
    <col min="3107" max="3107" width="15.42578125" style="25" customWidth="1"/>
    <col min="3108" max="3333" width="8.85546875" style="25"/>
    <col min="3334" max="3334" width="1.7109375" style="25" customWidth="1"/>
    <col min="3335" max="3335" width="27.85546875" style="25" customWidth="1"/>
    <col min="3336" max="3336" width="22.42578125" style="25" customWidth="1"/>
    <col min="3337" max="3337" width="2.5703125" style="25" customWidth="1"/>
    <col min="3338" max="3338" width="2.85546875" style="25" customWidth="1"/>
    <col min="3339" max="3339" width="13.7109375" style="25" customWidth="1"/>
    <col min="3340" max="3340" width="2.85546875" style="25" customWidth="1"/>
    <col min="3341" max="3341" width="4.28515625" style="25" customWidth="1"/>
    <col min="3342" max="3342" width="2.85546875" style="25" customWidth="1"/>
    <col min="3343" max="3343" width="13.7109375" style="25" customWidth="1"/>
    <col min="3344" max="3344" width="2.85546875" style="25" customWidth="1"/>
    <col min="3345" max="3345" width="4.28515625" style="25" customWidth="1"/>
    <col min="3346" max="3346" width="2.85546875" style="25" customWidth="1"/>
    <col min="3347" max="3347" width="13.7109375" style="25" customWidth="1"/>
    <col min="3348" max="3348" width="2.85546875" style="25" customWidth="1"/>
    <col min="3349" max="3349" width="4.28515625" style="25" customWidth="1"/>
    <col min="3350" max="3350" width="2.85546875" style="25" customWidth="1"/>
    <col min="3351" max="3351" width="13.7109375" style="25" customWidth="1"/>
    <col min="3352" max="3352" width="2.85546875" style="25" customWidth="1"/>
    <col min="3353" max="3353" width="2" style="25" customWidth="1"/>
    <col min="3354" max="3354" width="8.85546875" style="25" customWidth="1"/>
    <col min="3355" max="3355" width="15.42578125" style="25" customWidth="1"/>
    <col min="3356" max="3358" width="8.85546875" style="25"/>
    <col min="3359" max="3359" width="15.42578125" style="25" customWidth="1"/>
    <col min="3360" max="3361" width="8.85546875" style="25"/>
    <col min="3362" max="3362" width="11.42578125" style="25" customWidth="1"/>
    <col min="3363" max="3363" width="15.42578125" style="25" customWidth="1"/>
    <col min="3364" max="3589" width="8.85546875" style="25"/>
    <col min="3590" max="3590" width="1.7109375" style="25" customWidth="1"/>
    <col min="3591" max="3591" width="27.85546875" style="25" customWidth="1"/>
    <col min="3592" max="3592" width="22.42578125" style="25" customWidth="1"/>
    <col min="3593" max="3593" width="2.5703125" style="25" customWidth="1"/>
    <col min="3594" max="3594" width="2.85546875" style="25" customWidth="1"/>
    <col min="3595" max="3595" width="13.7109375" style="25" customWidth="1"/>
    <col min="3596" max="3596" width="2.85546875" style="25" customWidth="1"/>
    <col min="3597" max="3597" width="4.28515625" style="25" customWidth="1"/>
    <col min="3598" max="3598" width="2.85546875" style="25" customWidth="1"/>
    <col min="3599" max="3599" width="13.7109375" style="25" customWidth="1"/>
    <col min="3600" max="3600" width="2.85546875" style="25" customWidth="1"/>
    <col min="3601" max="3601" width="4.28515625" style="25" customWidth="1"/>
    <col min="3602" max="3602" width="2.85546875" style="25" customWidth="1"/>
    <col min="3603" max="3603" width="13.7109375" style="25" customWidth="1"/>
    <col min="3604" max="3604" width="2.85546875" style="25" customWidth="1"/>
    <col min="3605" max="3605" width="4.28515625" style="25" customWidth="1"/>
    <col min="3606" max="3606" width="2.85546875" style="25" customWidth="1"/>
    <col min="3607" max="3607" width="13.7109375" style="25" customWidth="1"/>
    <col min="3608" max="3608" width="2.85546875" style="25" customWidth="1"/>
    <col min="3609" max="3609" width="2" style="25" customWidth="1"/>
    <col min="3610" max="3610" width="8.85546875" style="25" customWidth="1"/>
    <col min="3611" max="3611" width="15.42578125" style="25" customWidth="1"/>
    <col min="3612" max="3614" width="8.85546875" style="25"/>
    <col min="3615" max="3615" width="15.42578125" style="25" customWidth="1"/>
    <col min="3616" max="3617" width="8.85546875" style="25"/>
    <col min="3618" max="3618" width="11.42578125" style="25" customWidth="1"/>
    <col min="3619" max="3619" width="15.42578125" style="25" customWidth="1"/>
    <col min="3620" max="3845" width="8.85546875" style="25"/>
    <col min="3846" max="3846" width="1.7109375" style="25" customWidth="1"/>
    <col min="3847" max="3847" width="27.85546875" style="25" customWidth="1"/>
    <col min="3848" max="3848" width="22.42578125" style="25" customWidth="1"/>
    <col min="3849" max="3849" width="2.5703125" style="25" customWidth="1"/>
    <col min="3850" max="3850" width="2.85546875" style="25" customWidth="1"/>
    <col min="3851" max="3851" width="13.7109375" style="25" customWidth="1"/>
    <col min="3852" max="3852" width="2.85546875" style="25" customWidth="1"/>
    <col min="3853" max="3853" width="4.28515625" style="25" customWidth="1"/>
    <col min="3854" max="3854" width="2.85546875" style="25" customWidth="1"/>
    <col min="3855" max="3855" width="13.7109375" style="25" customWidth="1"/>
    <col min="3856" max="3856" width="2.85546875" style="25" customWidth="1"/>
    <col min="3857" max="3857" width="4.28515625" style="25" customWidth="1"/>
    <col min="3858" max="3858" width="2.85546875" style="25" customWidth="1"/>
    <col min="3859" max="3859" width="13.7109375" style="25" customWidth="1"/>
    <col min="3860" max="3860" width="2.85546875" style="25" customWidth="1"/>
    <col min="3861" max="3861" width="4.28515625" style="25" customWidth="1"/>
    <col min="3862" max="3862" width="2.85546875" style="25" customWidth="1"/>
    <col min="3863" max="3863" width="13.7109375" style="25" customWidth="1"/>
    <col min="3864" max="3864" width="2.85546875" style="25" customWidth="1"/>
    <col min="3865" max="3865" width="2" style="25" customWidth="1"/>
    <col min="3866" max="3866" width="8.85546875" style="25" customWidth="1"/>
    <col min="3867" max="3867" width="15.42578125" style="25" customWidth="1"/>
    <col min="3868" max="3870" width="8.85546875" style="25"/>
    <col min="3871" max="3871" width="15.42578125" style="25" customWidth="1"/>
    <col min="3872" max="3873" width="8.85546875" style="25"/>
    <col min="3874" max="3874" width="11.42578125" style="25" customWidth="1"/>
    <col min="3875" max="3875" width="15.42578125" style="25" customWidth="1"/>
    <col min="3876" max="4101" width="8.85546875" style="25"/>
    <col min="4102" max="4102" width="1.7109375" style="25" customWidth="1"/>
    <col min="4103" max="4103" width="27.85546875" style="25" customWidth="1"/>
    <col min="4104" max="4104" width="22.42578125" style="25" customWidth="1"/>
    <col min="4105" max="4105" width="2.5703125" style="25" customWidth="1"/>
    <col min="4106" max="4106" width="2.85546875" style="25" customWidth="1"/>
    <col min="4107" max="4107" width="13.7109375" style="25" customWidth="1"/>
    <col min="4108" max="4108" width="2.85546875" style="25" customWidth="1"/>
    <col min="4109" max="4109" width="4.28515625" style="25" customWidth="1"/>
    <col min="4110" max="4110" width="2.85546875" style="25" customWidth="1"/>
    <col min="4111" max="4111" width="13.7109375" style="25" customWidth="1"/>
    <col min="4112" max="4112" width="2.85546875" style="25" customWidth="1"/>
    <col min="4113" max="4113" width="4.28515625" style="25" customWidth="1"/>
    <col min="4114" max="4114" width="2.85546875" style="25" customWidth="1"/>
    <col min="4115" max="4115" width="13.7109375" style="25" customWidth="1"/>
    <col min="4116" max="4116" width="2.85546875" style="25" customWidth="1"/>
    <col min="4117" max="4117" width="4.28515625" style="25" customWidth="1"/>
    <col min="4118" max="4118" width="2.85546875" style="25" customWidth="1"/>
    <col min="4119" max="4119" width="13.7109375" style="25" customWidth="1"/>
    <col min="4120" max="4120" width="2.85546875" style="25" customWidth="1"/>
    <col min="4121" max="4121" width="2" style="25" customWidth="1"/>
    <col min="4122" max="4122" width="8.85546875" style="25" customWidth="1"/>
    <col min="4123" max="4123" width="15.42578125" style="25" customWidth="1"/>
    <col min="4124" max="4126" width="8.85546875" style="25"/>
    <col min="4127" max="4127" width="15.42578125" style="25" customWidth="1"/>
    <col min="4128" max="4129" width="8.85546875" style="25"/>
    <col min="4130" max="4130" width="11.42578125" style="25" customWidth="1"/>
    <col min="4131" max="4131" width="15.42578125" style="25" customWidth="1"/>
    <col min="4132" max="4357" width="8.85546875" style="25"/>
    <col min="4358" max="4358" width="1.7109375" style="25" customWidth="1"/>
    <col min="4359" max="4359" width="27.85546875" style="25" customWidth="1"/>
    <col min="4360" max="4360" width="22.42578125" style="25" customWidth="1"/>
    <col min="4361" max="4361" width="2.5703125" style="25" customWidth="1"/>
    <col min="4362" max="4362" width="2.85546875" style="25" customWidth="1"/>
    <col min="4363" max="4363" width="13.7109375" style="25" customWidth="1"/>
    <col min="4364" max="4364" width="2.85546875" style="25" customWidth="1"/>
    <col min="4365" max="4365" width="4.28515625" style="25" customWidth="1"/>
    <col min="4366" max="4366" width="2.85546875" style="25" customWidth="1"/>
    <col min="4367" max="4367" width="13.7109375" style="25" customWidth="1"/>
    <col min="4368" max="4368" width="2.85546875" style="25" customWidth="1"/>
    <col min="4369" max="4369" width="4.28515625" style="25" customWidth="1"/>
    <col min="4370" max="4370" width="2.85546875" style="25" customWidth="1"/>
    <col min="4371" max="4371" width="13.7109375" style="25" customWidth="1"/>
    <col min="4372" max="4372" width="2.85546875" style="25" customWidth="1"/>
    <col min="4373" max="4373" width="4.28515625" style="25" customWidth="1"/>
    <col min="4374" max="4374" width="2.85546875" style="25" customWidth="1"/>
    <col min="4375" max="4375" width="13.7109375" style="25" customWidth="1"/>
    <col min="4376" max="4376" width="2.85546875" style="25" customWidth="1"/>
    <col min="4377" max="4377" width="2" style="25" customWidth="1"/>
    <col min="4378" max="4378" width="8.85546875" style="25" customWidth="1"/>
    <col min="4379" max="4379" width="15.42578125" style="25" customWidth="1"/>
    <col min="4380" max="4382" width="8.85546875" style="25"/>
    <col min="4383" max="4383" width="15.42578125" style="25" customWidth="1"/>
    <col min="4384" max="4385" width="8.85546875" style="25"/>
    <col min="4386" max="4386" width="11.42578125" style="25" customWidth="1"/>
    <col min="4387" max="4387" width="15.42578125" style="25" customWidth="1"/>
    <col min="4388" max="4613" width="8.85546875" style="25"/>
    <col min="4614" max="4614" width="1.7109375" style="25" customWidth="1"/>
    <col min="4615" max="4615" width="27.85546875" style="25" customWidth="1"/>
    <col min="4616" max="4616" width="22.42578125" style="25" customWidth="1"/>
    <col min="4617" max="4617" width="2.5703125" style="25" customWidth="1"/>
    <col min="4618" max="4618" width="2.85546875" style="25" customWidth="1"/>
    <col min="4619" max="4619" width="13.7109375" style="25" customWidth="1"/>
    <col min="4620" max="4620" width="2.85546875" style="25" customWidth="1"/>
    <col min="4621" max="4621" width="4.28515625" style="25" customWidth="1"/>
    <col min="4622" max="4622" width="2.85546875" style="25" customWidth="1"/>
    <col min="4623" max="4623" width="13.7109375" style="25" customWidth="1"/>
    <col min="4624" max="4624" width="2.85546875" style="25" customWidth="1"/>
    <col min="4625" max="4625" width="4.28515625" style="25" customWidth="1"/>
    <col min="4626" max="4626" width="2.85546875" style="25" customWidth="1"/>
    <col min="4627" max="4627" width="13.7109375" style="25" customWidth="1"/>
    <col min="4628" max="4628" width="2.85546875" style="25" customWidth="1"/>
    <col min="4629" max="4629" width="4.28515625" style="25" customWidth="1"/>
    <col min="4630" max="4630" width="2.85546875" style="25" customWidth="1"/>
    <col min="4631" max="4631" width="13.7109375" style="25" customWidth="1"/>
    <col min="4632" max="4632" width="2.85546875" style="25" customWidth="1"/>
    <col min="4633" max="4633" width="2" style="25" customWidth="1"/>
    <col min="4634" max="4634" width="8.85546875" style="25" customWidth="1"/>
    <col min="4635" max="4635" width="15.42578125" style="25" customWidth="1"/>
    <col min="4636" max="4638" width="8.85546875" style="25"/>
    <col min="4639" max="4639" width="15.42578125" style="25" customWidth="1"/>
    <col min="4640" max="4641" width="8.85546875" style="25"/>
    <col min="4642" max="4642" width="11.42578125" style="25" customWidth="1"/>
    <col min="4643" max="4643" width="15.42578125" style="25" customWidth="1"/>
    <col min="4644" max="4869" width="8.85546875" style="25"/>
    <col min="4870" max="4870" width="1.7109375" style="25" customWidth="1"/>
    <col min="4871" max="4871" width="27.85546875" style="25" customWidth="1"/>
    <col min="4872" max="4872" width="22.42578125" style="25" customWidth="1"/>
    <col min="4873" max="4873" width="2.5703125" style="25" customWidth="1"/>
    <col min="4874" max="4874" width="2.85546875" style="25" customWidth="1"/>
    <col min="4875" max="4875" width="13.7109375" style="25" customWidth="1"/>
    <col min="4876" max="4876" width="2.85546875" style="25" customWidth="1"/>
    <col min="4877" max="4877" width="4.28515625" style="25" customWidth="1"/>
    <col min="4878" max="4878" width="2.85546875" style="25" customWidth="1"/>
    <col min="4879" max="4879" width="13.7109375" style="25" customWidth="1"/>
    <col min="4880" max="4880" width="2.85546875" style="25" customWidth="1"/>
    <col min="4881" max="4881" width="4.28515625" style="25" customWidth="1"/>
    <col min="4882" max="4882" width="2.85546875" style="25" customWidth="1"/>
    <col min="4883" max="4883" width="13.7109375" style="25" customWidth="1"/>
    <col min="4884" max="4884" width="2.85546875" style="25" customWidth="1"/>
    <col min="4885" max="4885" width="4.28515625" style="25" customWidth="1"/>
    <col min="4886" max="4886" width="2.85546875" style="25" customWidth="1"/>
    <col min="4887" max="4887" width="13.7109375" style="25" customWidth="1"/>
    <col min="4888" max="4888" width="2.85546875" style="25" customWidth="1"/>
    <col min="4889" max="4889" width="2" style="25" customWidth="1"/>
    <col min="4890" max="4890" width="8.85546875" style="25" customWidth="1"/>
    <col min="4891" max="4891" width="15.42578125" style="25" customWidth="1"/>
    <col min="4892" max="4894" width="8.85546875" style="25"/>
    <col min="4895" max="4895" width="15.42578125" style="25" customWidth="1"/>
    <col min="4896" max="4897" width="8.85546875" style="25"/>
    <col min="4898" max="4898" width="11.42578125" style="25" customWidth="1"/>
    <col min="4899" max="4899" width="15.42578125" style="25" customWidth="1"/>
    <col min="4900" max="5125" width="8.85546875" style="25"/>
    <col min="5126" max="5126" width="1.7109375" style="25" customWidth="1"/>
    <col min="5127" max="5127" width="27.85546875" style="25" customWidth="1"/>
    <col min="5128" max="5128" width="22.42578125" style="25" customWidth="1"/>
    <col min="5129" max="5129" width="2.5703125" style="25" customWidth="1"/>
    <col min="5130" max="5130" width="2.85546875" style="25" customWidth="1"/>
    <col min="5131" max="5131" width="13.7109375" style="25" customWidth="1"/>
    <col min="5132" max="5132" width="2.85546875" style="25" customWidth="1"/>
    <col min="5133" max="5133" width="4.28515625" style="25" customWidth="1"/>
    <col min="5134" max="5134" width="2.85546875" style="25" customWidth="1"/>
    <col min="5135" max="5135" width="13.7109375" style="25" customWidth="1"/>
    <col min="5136" max="5136" width="2.85546875" style="25" customWidth="1"/>
    <col min="5137" max="5137" width="4.28515625" style="25" customWidth="1"/>
    <col min="5138" max="5138" width="2.85546875" style="25" customWidth="1"/>
    <col min="5139" max="5139" width="13.7109375" style="25" customWidth="1"/>
    <col min="5140" max="5140" width="2.85546875" style="25" customWidth="1"/>
    <col min="5141" max="5141" width="4.28515625" style="25" customWidth="1"/>
    <col min="5142" max="5142" width="2.85546875" style="25" customWidth="1"/>
    <col min="5143" max="5143" width="13.7109375" style="25" customWidth="1"/>
    <col min="5144" max="5144" width="2.85546875" style="25" customWidth="1"/>
    <col min="5145" max="5145" width="2" style="25" customWidth="1"/>
    <col min="5146" max="5146" width="8.85546875" style="25" customWidth="1"/>
    <col min="5147" max="5147" width="15.42578125" style="25" customWidth="1"/>
    <col min="5148" max="5150" width="8.85546875" style="25"/>
    <col min="5151" max="5151" width="15.42578125" style="25" customWidth="1"/>
    <col min="5152" max="5153" width="8.85546875" style="25"/>
    <col min="5154" max="5154" width="11.42578125" style="25" customWidth="1"/>
    <col min="5155" max="5155" width="15.42578125" style="25" customWidth="1"/>
    <col min="5156" max="5381" width="8.85546875" style="25"/>
    <col min="5382" max="5382" width="1.7109375" style="25" customWidth="1"/>
    <col min="5383" max="5383" width="27.85546875" style="25" customWidth="1"/>
    <col min="5384" max="5384" width="22.42578125" style="25" customWidth="1"/>
    <col min="5385" max="5385" width="2.5703125" style="25" customWidth="1"/>
    <col min="5386" max="5386" width="2.85546875" style="25" customWidth="1"/>
    <col min="5387" max="5387" width="13.7109375" style="25" customWidth="1"/>
    <col min="5388" max="5388" width="2.85546875" style="25" customWidth="1"/>
    <col min="5389" max="5389" width="4.28515625" style="25" customWidth="1"/>
    <col min="5390" max="5390" width="2.85546875" style="25" customWidth="1"/>
    <col min="5391" max="5391" width="13.7109375" style="25" customWidth="1"/>
    <col min="5392" max="5392" width="2.85546875" style="25" customWidth="1"/>
    <col min="5393" max="5393" width="4.28515625" style="25" customWidth="1"/>
    <col min="5394" max="5394" width="2.85546875" style="25" customWidth="1"/>
    <col min="5395" max="5395" width="13.7109375" style="25" customWidth="1"/>
    <col min="5396" max="5396" width="2.85546875" style="25" customWidth="1"/>
    <col min="5397" max="5397" width="4.28515625" style="25" customWidth="1"/>
    <col min="5398" max="5398" width="2.85546875" style="25" customWidth="1"/>
    <col min="5399" max="5399" width="13.7109375" style="25" customWidth="1"/>
    <col min="5400" max="5400" width="2.85546875" style="25" customWidth="1"/>
    <col min="5401" max="5401" width="2" style="25" customWidth="1"/>
    <col min="5402" max="5402" width="8.85546875" style="25" customWidth="1"/>
    <col min="5403" max="5403" width="15.42578125" style="25" customWidth="1"/>
    <col min="5404" max="5406" width="8.85546875" style="25"/>
    <col min="5407" max="5407" width="15.42578125" style="25" customWidth="1"/>
    <col min="5408" max="5409" width="8.85546875" style="25"/>
    <col min="5410" max="5410" width="11.42578125" style="25" customWidth="1"/>
    <col min="5411" max="5411" width="15.42578125" style="25" customWidth="1"/>
    <col min="5412" max="5637" width="8.85546875" style="25"/>
    <col min="5638" max="5638" width="1.7109375" style="25" customWidth="1"/>
    <col min="5639" max="5639" width="27.85546875" style="25" customWidth="1"/>
    <col min="5640" max="5640" width="22.42578125" style="25" customWidth="1"/>
    <col min="5641" max="5641" width="2.5703125" style="25" customWidth="1"/>
    <col min="5642" max="5642" width="2.85546875" style="25" customWidth="1"/>
    <col min="5643" max="5643" width="13.7109375" style="25" customWidth="1"/>
    <col min="5644" max="5644" width="2.85546875" style="25" customWidth="1"/>
    <col min="5645" max="5645" width="4.28515625" style="25" customWidth="1"/>
    <col min="5646" max="5646" width="2.85546875" style="25" customWidth="1"/>
    <col min="5647" max="5647" width="13.7109375" style="25" customWidth="1"/>
    <col min="5648" max="5648" width="2.85546875" style="25" customWidth="1"/>
    <col min="5649" max="5649" width="4.28515625" style="25" customWidth="1"/>
    <col min="5650" max="5650" width="2.85546875" style="25" customWidth="1"/>
    <col min="5651" max="5651" width="13.7109375" style="25" customWidth="1"/>
    <col min="5652" max="5652" width="2.85546875" style="25" customWidth="1"/>
    <col min="5653" max="5653" width="4.28515625" style="25" customWidth="1"/>
    <col min="5654" max="5654" width="2.85546875" style="25" customWidth="1"/>
    <col min="5655" max="5655" width="13.7109375" style="25" customWidth="1"/>
    <col min="5656" max="5656" width="2.85546875" style="25" customWidth="1"/>
    <col min="5657" max="5657" width="2" style="25" customWidth="1"/>
    <col min="5658" max="5658" width="8.85546875" style="25" customWidth="1"/>
    <col min="5659" max="5659" width="15.42578125" style="25" customWidth="1"/>
    <col min="5660" max="5662" width="8.85546875" style="25"/>
    <col min="5663" max="5663" width="15.42578125" style="25" customWidth="1"/>
    <col min="5664" max="5665" width="8.85546875" style="25"/>
    <col min="5666" max="5666" width="11.42578125" style="25" customWidth="1"/>
    <col min="5667" max="5667" width="15.42578125" style="25" customWidth="1"/>
    <col min="5668" max="5893" width="8.85546875" style="25"/>
    <col min="5894" max="5894" width="1.7109375" style="25" customWidth="1"/>
    <col min="5895" max="5895" width="27.85546875" style="25" customWidth="1"/>
    <col min="5896" max="5896" width="22.42578125" style="25" customWidth="1"/>
    <col min="5897" max="5897" width="2.5703125" style="25" customWidth="1"/>
    <col min="5898" max="5898" width="2.85546875" style="25" customWidth="1"/>
    <col min="5899" max="5899" width="13.7109375" style="25" customWidth="1"/>
    <col min="5900" max="5900" width="2.85546875" style="25" customWidth="1"/>
    <col min="5901" max="5901" width="4.28515625" style="25" customWidth="1"/>
    <col min="5902" max="5902" width="2.85546875" style="25" customWidth="1"/>
    <col min="5903" max="5903" width="13.7109375" style="25" customWidth="1"/>
    <col min="5904" max="5904" width="2.85546875" style="25" customWidth="1"/>
    <col min="5905" max="5905" width="4.28515625" style="25" customWidth="1"/>
    <col min="5906" max="5906" width="2.85546875" style="25" customWidth="1"/>
    <col min="5907" max="5907" width="13.7109375" style="25" customWidth="1"/>
    <col min="5908" max="5908" width="2.85546875" style="25" customWidth="1"/>
    <col min="5909" max="5909" width="4.28515625" style="25" customWidth="1"/>
    <col min="5910" max="5910" width="2.85546875" style="25" customWidth="1"/>
    <col min="5911" max="5911" width="13.7109375" style="25" customWidth="1"/>
    <col min="5912" max="5912" width="2.85546875" style="25" customWidth="1"/>
    <col min="5913" max="5913" width="2" style="25" customWidth="1"/>
    <col min="5914" max="5914" width="8.85546875" style="25" customWidth="1"/>
    <col min="5915" max="5915" width="15.42578125" style="25" customWidth="1"/>
    <col min="5916" max="5918" width="8.85546875" style="25"/>
    <col min="5919" max="5919" width="15.42578125" style="25" customWidth="1"/>
    <col min="5920" max="5921" width="8.85546875" style="25"/>
    <col min="5922" max="5922" width="11.42578125" style="25" customWidth="1"/>
    <col min="5923" max="5923" width="15.42578125" style="25" customWidth="1"/>
    <col min="5924" max="6149" width="8.85546875" style="25"/>
    <col min="6150" max="6150" width="1.7109375" style="25" customWidth="1"/>
    <col min="6151" max="6151" width="27.85546875" style="25" customWidth="1"/>
    <col min="6152" max="6152" width="22.42578125" style="25" customWidth="1"/>
    <col min="6153" max="6153" width="2.5703125" style="25" customWidth="1"/>
    <col min="6154" max="6154" width="2.85546875" style="25" customWidth="1"/>
    <col min="6155" max="6155" width="13.7109375" style="25" customWidth="1"/>
    <col min="6156" max="6156" width="2.85546875" style="25" customWidth="1"/>
    <col min="6157" max="6157" width="4.28515625" style="25" customWidth="1"/>
    <col min="6158" max="6158" width="2.85546875" style="25" customWidth="1"/>
    <col min="6159" max="6159" width="13.7109375" style="25" customWidth="1"/>
    <col min="6160" max="6160" width="2.85546875" style="25" customWidth="1"/>
    <col min="6161" max="6161" width="4.28515625" style="25" customWidth="1"/>
    <col min="6162" max="6162" width="2.85546875" style="25" customWidth="1"/>
    <col min="6163" max="6163" width="13.7109375" style="25" customWidth="1"/>
    <col min="6164" max="6164" width="2.85546875" style="25" customWidth="1"/>
    <col min="6165" max="6165" width="4.28515625" style="25" customWidth="1"/>
    <col min="6166" max="6166" width="2.85546875" style="25" customWidth="1"/>
    <col min="6167" max="6167" width="13.7109375" style="25" customWidth="1"/>
    <col min="6168" max="6168" width="2.85546875" style="25" customWidth="1"/>
    <col min="6169" max="6169" width="2" style="25" customWidth="1"/>
    <col min="6170" max="6170" width="8.85546875" style="25" customWidth="1"/>
    <col min="6171" max="6171" width="15.42578125" style="25" customWidth="1"/>
    <col min="6172" max="6174" width="8.85546875" style="25"/>
    <col min="6175" max="6175" width="15.42578125" style="25" customWidth="1"/>
    <col min="6176" max="6177" width="8.85546875" style="25"/>
    <col min="6178" max="6178" width="11.42578125" style="25" customWidth="1"/>
    <col min="6179" max="6179" width="15.42578125" style="25" customWidth="1"/>
    <col min="6180" max="6405" width="8.85546875" style="25"/>
    <col min="6406" max="6406" width="1.7109375" style="25" customWidth="1"/>
    <col min="6407" max="6407" width="27.85546875" style="25" customWidth="1"/>
    <col min="6408" max="6408" width="22.42578125" style="25" customWidth="1"/>
    <col min="6409" max="6409" width="2.5703125" style="25" customWidth="1"/>
    <col min="6410" max="6410" width="2.85546875" style="25" customWidth="1"/>
    <col min="6411" max="6411" width="13.7109375" style="25" customWidth="1"/>
    <col min="6412" max="6412" width="2.85546875" style="25" customWidth="1"/>
    <col min="6413" max="6413" width="4.28515625" style="25" customWidth="1"/>
    <col min="6414" max="6414" width="2.85546875" style="25" customWidth="1"/>
    <col min="6415" max="6415" width="13.7109375" style="25" customWidth="1"/>
    <col min="6416" max="6416" width="2.85546875" style="25" customWidth="1"/>
    <col min="6417" max="6417" width="4.28515625" style="25" customWidth="1"/>
    <col min="6418" max="6418" width="2.85546875" style="25" customWidth="1"/>
    <col min="6419" max="6419" width="13.7109375" style="25" customWidth="1"/>
    <col min="6420" max="6420" width="2.85546875" style="25" customWidth="1"/>
    <col min="6421" max="6421" width="4.28515625" style="25" customWidth="1"/>
    <col min="6422" max="6422" width="2.85546875" style="25" customWidth="1"/>
    <col min="6423" max="6423" width="13.7109375" style="25" customWidth="1"/>
    <col min="6424" max="6424" width="2.85546875" style="25" customWidth="1"/>
    <col min="6425" max="6425" width="2" style="25" customWidth="1"/>
    <col min="6426" max="6426" width="8.85546875" style="25" customWidth="1"/>
    <col min="6427" max="6427" width="15.42578125" style="25" customWidth="1"/>
    <col min="6428" max="6430" width="8.85546875" style="25"/>
    <col min="6431" max="6431" width="15.42578125" style="25" customWidth="1"/>
    <col min="6432" max="6433" width="8.85546875" style="25"/>
    <col min="6434" max="6434" width="11.42578125" style="25" customWidth="1"/>
    <col min="6435" max="6435" width="15.42578125" style="25" customWidth="1"/>
    <col min="6436" max="6661" width="8.85546875" style="25"/>
    <col min="6662" max="6662" width="1.7109375" style="25" customWidth="1"/>
    <col min="6663" max="6663" width="27.85546875" style="25" customWidth="1"/>
    <col min="6664" max="6664" width="22.42578125" style="25" customWidth="1"/>
    <col min="6665" max="6665" width="2.5703125" style="25" customWidth="1"/>
    <col min="6666" max="6666" width="2.85546875" style="25" customWidth="1"/>
    <col min="6667" max="6667" width="13.7109375" style="25" customWidth="1"/>
    <col min="6668" max="6668" width="2.85546875" style="25" customWidth="1"/>
    <col min="6669" max="6669" width="4.28515625" style="25" customWidth="1"/>
    <col min="6670" max="6670" width="2.85546875" style="25" customWidth="1"/>
    <col min="6671" max="6671" width="13.7109375" style="25" customWidth="1"/>
    <col min="6672" max="6672" width="2.85546875" style="25" customWidth="1"/>
    <col min="6673" max="6673" width="4.28515625" style="25" customWidth="1"/>
    <col min="6674" max="6674" width="2.85546875" style="25" customWidth="1"/>
    <col min="6675" max="6675" width="13.7109375" style="25" customWidth="1"/>
    <col min="6676" max="6676" width="2.85546875" style="25" customWidth="1"/>
    <col min="6677" max="6677" width="4.28515625" style="25" customWidth="1"/>
    <col min="6678" max="6678" width="2.85546875" style="25" customWidth="1"/>
    <col min="6679" max="6679" width="13.7109375" style="25" customWidth="1"/>
    <col min="6680" max="6680" width="2.85546875" style="25" customWidth="1"/>
    <col min="6681" max="6681" width="2" style="25" customWidth="1"/>
    <col min="6682" max="6682" width="8.85546875" style="25" customWidth="1"/>
    <col min="6683" max="6683" width="15.42578125" style="25" customWidth="1"/>
    <col min="6684" max="6686" width="8.85546875" style="25"/>
    <col min="6687" max="6687" width="15.42578125" style="25" customWidth="1"/>
    <col min="6688" max="6689" width="8.85546875" style="25"/>
    <col min="6690" max="6690" width="11.42578125" style="25" customWidth="1"/>
    <col min="6691" max="6691" width="15.42578125" style="25" customWidth="1"/>
    <col min="6692" max="6917" width="8.85546875" style="25"/>
    <col min="6918" max="6918" width="1.7109375" style="25" customWidth="1"/>
    <col min="6919" max="6919" width="27.85546875" style="25" customWidth="1"/>
    <col min="6920" max="6920" width="22.42578125" style="25" customWidth="1"/>
    <col min="6921" max="6921" width="2.5703125" style="25" customWidth="1"/>
    <col min="6922" max="6922" width="2.85546875" style="25" customWidth="1"/>
    <col min="6923" max="6923" width="13.7109375" style="25" customWidth="1"/>
    <col min="6924" max="6924" width="2.85546875" style="25" customWidth="1"/>
    <col min="6925" max="6925" width="4.28515625" style="25" customWidth="1"/>
    <col min="6926" max="6926" width="2.85546875" style="25" customWidth="1"/>
    <col min="6927" max="6927" width="13.7109375" style="25" customWidth="1"/>
    <col min="6928" max="6928" width="2.85546875" style="25" customWidth="1"/>
    <col min="6929" max="6929" width="4.28515625" style="25" customWidth="1"/>
    <col min="6930" max="6930" width="2.85546875" style="25" customWidth="1"/>
    <col min="6931" max="6931" width="13.7109375" style="25" customWidth="1"/>
    <col min="6932" max="6932" width="2.85546875" style="25" customWidth="1"/>
    <col min="6933" max="6933" width="4.28515625" style="25" customWidth="1"/>
    <col min="6934" max="6934" width="2.85546875" style="25" customWidth="1"/>
    <col min="6935" max="6935" width="13.7109375" style="25" customWidth="1"/>
    <col min="6936" max="6936" width="2.85546875" style="25" customWidth="1"/>
    <col min="6937" max="6937" width="2" style="25" customWidth="1"/>
    <col min="6938" max="6938" width="8.85546875" style="25" customWidth="1"/>
    <col min="6939" max="6939" width="15.42578125" style="25" customWidth="1"/>
    <col min="6940" max="6942" width="8.85546875" style="25"/>
    <col min="6943" max="6943" width="15.42578125" style="25" customWidth="1"/>
    <col min="6944" max="6945" width="8.85546875" style="25"/>
    <col min="6946" max="6946" width="11.42578125" style="25" customWidth="1"/>
    <col min="6947" max="6947" width="15.42578125" style="25" customWidth="1"/>
    <col min="6948" max="7173" width="8.85546875" style="25"/>
    <col min="7174" max="7174" width="1.7109375" style="25" customWidth="1"/>
    <col min="7175" max="7175" width="27.85546875" style="25" customWidth="1"/>
    <col min="7176" max="7176" width="22.42578125" style="25" customWidth="1"/>
    <col min="7177" max="7177" width="2.5703125" style="25" customWidth="1"/>
    <col min="7178" max="7178" width="2.85546875" style="25" customWidth="1"/>
    <col min="7179" max="7179" width="13.7109375" style="25" customWidth="1"/>
    <col min="7180" max="7180" width="2.85546875" style="25" customWidth="1"/>
    <col min="7181" max="7181" width="4.28515625" style="25" customWidth="1"/>
    <col min="7182" max="7182" width="2.85546875" style="25" customWidth="1"/>
    <col min="7183" max="7183" width="13.7109375" style="25" customWidth="1"/>
    <col min="7184" max="7184" width="2.85546875" style="25" customWidth="1"/>
    <col min="7185" max="7185" width="4.28515625" style="25" customWidth="1"/>
    <col min="7186" max="7186" width="2.85546875" style="25" customWidth="1"/>
    <col min="7187" max="7187" width="13.7109375" style="25" customWidth="1"/>
    <col min="7188" max="7188" width="2.85546875" style="25" customWidth="1"/>
    <col min="7189" max="7189" width="4.28515625" style="25" customWidth="1"/>
    <col min="7190" max="7190" width="2.85546875" style="25" customWidth="1"/>
    <col min="7191" max="7191" width="13.7109375" style="25" customWidth="1"/>
    <col min="7192" max="7192" width="2.85546875" style="25" customWidth="1"/>
    <col min="7193" max="7193" width="2" style="25" customWidth="1"/>
    <col min="7194" max="7194" width="8.85546875" style="25" customWidth="1"/>
    <col min="7195" max="7195" width="15.42578125" style="25" customWidth="1"/>
    <col min="7196" max="7198" width="8.85546875" style="25"/>
    <col min="7199" max="7199" width="15.42578125" style="25" customWidth="1"/>
    <col min="7200" max="7201" width="8.85546875" style="25"/>
    <col min="7202" max="7202" width="11.42578125" style="25" customWidth="1"/>
    <col min="7203" max="7203" width="15.42578125" style="25" customWidth="1"/>
    <col min="7204" max="7429" width="8.85546875" style="25"/>
    <col min="7430" max="7430" width="1.7109375" style="25" customWidth="1"/>
    <col min="7431" max="7431" width="27.85546875" style="25" customWidth="1"/>
    <col min="7432" max="7432" width="22.42578125" style="25" customWidth="1"/>
    <col min="7433" max="7433" width="2.5703125" style="25" customWidth="1"/>
    <col min="7434" max="7434" width="2.85546875" style="25" customWidth="1"/>
    <col min="7435" max="7435" width="13.7109375" style="25" customWidth="1"/>
    <col min="7436" max="7436" width="2.85546875" style="25" customWidth="1"/>
    <col min="7437" max="7437" width="4.28515625" style="25" customWidth="1"/>
    <col min="7438" max="7438" width="2.85546875" style="25" customWidth="1"/>
    <col min="7439" max="7439" width="13.7109375" style="25" customWidth="1"/>
    <col min="7440" max="7440" width="2.85546875" style="25" customWidth="1"/>
    <col min="7441" max="7441" width="4.28515625" style="25" customWidth="1"/>
    <col min="7442" max="7442" width="2.85546875" style="25" customWidth="1"/>
    <col min="7443" max="7443" width="13.7109375" style="25" customWidth="1"/>
    <col min="7444" max="7444" width="2.85546875" style="25" customWidth="1"/>
    <col min="7445" max="7445" width="4.28515625" style="25" customWidth="1"/>
    <col min="7446" max="7446" width="2.85546875" style="25" customWidth="1"/>
    <col min="7447" max="7447" width="13.7109375" style="25" customWidth="1"/>
    <col min="7448" max="7448" width="2.85546875" style="25" customWidth="1"/>
    <col min="7449" max="7449" width="2" style="25" customWidth="1"/>
    <col min="7450" max="7450" width="8.85546875" style="25" customWidth="1"/>
    <col min="7451" max="7451" width="15.42578125" style="25" customWidth="1"/>
    <col min="7452" max="7454" width="8.85546875" style="25"/>
    <col min="7455" max="7455" width="15.42578125" style="25" customWidth="1"/>
    <col min="7456" max="7457" width="8.85546875" style="25"/>
    <col min="7458" max="7458" width="11.42578125" style="25" customWidth="1"/>
    <col min="7459" max="7459" width="15.42578125" style="25" customWidth="1"/>
    <col min="7460" max="7685" width="8.85546875" style="25"/>
    <col min="7686" max="7686" width="1.7109375" style="25" customWidth="1"/>
    <col min="7687" max="7687" width="27.85546875" style="25" customWidth="1"/>
    <col min="7688" max="7688" width="22.42578125" style="25" customWidth="1"/>
    <col min="7689" max="7689" width="2.5703125" style="25" customWidth="1"/>
    <col min="7690" max="7690" width="2.85546875" style="25" customWidth="1"/>
    <col min="7691" max="7691" width="13.7109375" style="25" customWidth="1"/>
    <col min="7692" max="7692" width="2.85546875" style="25" customWidth="1"/>
    <col min="7693" max="7693" width="4.28515625" style="25" customWidth="1"/>
    <col min="7694" max="7694" width="2.85546875" style="25" customWidth="1"/>
    <col min="7695" max="7695" width="13.7109375" style="25" customWidth="1"/>
    <col min="7696" max="7696" width="2.85546875" style="25" customWidth="1"/>
    <col min="7697" max="7697" width="4.28515625" style="25" customWidth="1"/>
    <col min="7698" max="7698" width="2.85546875" style="25" customWidth="1"/>
    <col min="7699" max="7699" width="13.7109375" style="25" customWidth="1"/>
    <col min="7700" max="7700" width="2.85546875" style="25" customWidth="1"/>
    <col min="7701" max="7701" width="4.28515625" style="25" customWidth="1"/>
    <col min="7702" max="7702" width="2.85546875" style="25" customWidth="1"/>
    <col min="7703" max="7703" width="13.7109375" style="25" customWidth="1"/>
    <col min="7704" max="7704" width="2.85546875" style="25" customWidth="1"/>
    <col min="7705" max="7705" width="2" style="25" customWidth="1"/>
    <col min="7706" max="7706" width="8.85546875" style="25" customWidth="1"/>
    <col min="7707" max="7707" width="15.42578125" style="25" customWidth="1"/>
    <col min="7708" max="7710" width="8.85546875" style="25"/>
    <col min="7711" max="7711" width="15.42578125" style="25" customWidth="1"/>
    <col min="7712" max="7713" width="8.85546875" style="25"/>
    <col min="7714" max="7714" width="11.42578125" style="25" customWidth="1"/>
    <col min="7715" max="7715" width="15.42578125" style="25" customWidth="1"/>
    <col min="7716" max="7941" width="8.85546875" style="25"/>
    <col min="7942" max="7942" width="1.7109375" style="25" customWidth="1"/>
    <col min="7943" max="7943" width="27.85546875" style="25" customWidth="1"/>
    <col min="7944" max="7944" width="22.42578125" style="25" customWidth="1"/>
    <col min="7945" max="7945" width="2.5703125" style="25" customWidth="1"/>
    <col min="7946" max="7946" width="2.85546875" style="25" customWidth="1"/>
    <col min="7947" max="7947" width="13.7109375" style="25" customWidth="1"/>
    <col min="7948" max="7948" width="2.85546875" style="25" customWidth="1"/>
    <col min="7949" max="7949" width="4.28515625" style="25" customWidth="1"/>
    <col min="7950" max="7950" width="2.85546875" style="25" customWidth="1"/>
    <col min="7951" max="7951" width="13.7109375" style="25" customWidth="1"/>
    <col min="7952" max="7952" width="2.85546875" style="25" customWidth="1"/>
    <col min="7953" max="7953" width="4.28515625" style="25" customWidth="1"/>
    <col min="7954" max="7954" width="2.85546875" style="25" customWidth="1"/>
    <col min="7955" max="7955" width="13.7109375" style="25" customWidth="1"/>
    <col min="7956" max="7956" width="2.85546875" style="25" customWidth="1"/>
    <col min="7957" max="7957" width="4.28515625" style="25" customWidth="1"/>
    <col min="7958" max="7958" width="2.85546875" style="25" customWidth="1"/>
    <col min="7959" max="7959" width="13.7109375" style="25" customWidth="1"/>
    <col min="7960" max="7960" width="2.85546875" style="25" customWidth="1"/>
    <col min="7961" max="7961" width="2" style="25" customWidth="1"/>
    <col min="7962" max="7962" width="8.85546875" style="25" customWidth="1"/>
    <col min="7963" max="7963" width="15.42578125" style="25" customWidth="1"/>
    <col min="7964" max="7966" width="8.85546875" style="25"/>
    <col min="7967" max="7967" width="15.42578125" style="25" customWidth="1"/>
    <col min="7968" max="7969" width="8.85546875" style="25"/>
    <col min="7970" max="7970" width="11.42578125" style="25" customWidth="1"/>
    <col min="7971" max="7971" width="15.42578125" style="25" customWidth="1"/>
    <col min="7972" max="8197" width="8.85546875" style="25"/>
    <col min="8198" max="8198" width="1.7109375" style="25" customWidth="1"/>
    <col min="8199" max="8199" width="27.85546875" style="25" customWidth="1"/>
    <col min="8200" max="8200" width="22.42578125" style="25" customWidth="1"/>
    <col min="8201" max="8201" width="2.5703125" style="25" customWidth="1"/>
    <col min="8202" max="8202" width="2.85546875" style="25" customWidth="1"/>
    <col min="8203" max="8203" width="13.7109375" style="25" customWidth="1"/>
    <col min="8204" max="8204" width="2.85546875" style="25" customWidth="1"/>
    <col min="8205" max="8205" width="4.28515625" style="25" customWidth="1"/>
    <col min="8206" max="8206" width="2.85546875" style="25" customWidth="1"/>
    <col min="8207" max="8207" width="13.7109375" style="25" customWidth="1"/>
    <col min="8208" max="8208" width="2.85546875" style="25" customWidth="1"/>
    <col min="8209" max="8209" width="4.28515625" style="25" customWidth="1"/>
    <col min="8210" max="8210" width="2.85546875" style="25" customWidth="1"/>
    <col min="8211" max="8211" width="13.7109375" style="25" customWidth="1"/>
    <col min="8212" max="8212" width="2.85546875" style="25" customWidth="1"/>
    <col min="8213" max="8213" width="4.28515625" style="25" customWidth="1"/>
    <col min="8214" max="8214" width="2.85546875" style="25" customWidth="1"/>
    <col min="8215" max="8215" width="13.7109375" style="25" customWidth="1"/>
    <col min="8216" max="8216" width="2.85546875" style="25" customWidth="1"/>
    <col min="8217" max="8217" width="2" style="25" customWidth="1"/>
    <col min="8218" max="8218" width="8.85546875" style="25" customWidth="1"/>
    <col min="8219" max="8219" width="15.42578125" style="25" customWidth="1"/>
    <col min="8220" max="8222" width="8.85546875" style="25"/>
    <col min="8223" max="8223" width="15.42578125" style="25" customWidth="1"/>
    <col min="8224" max="8225" width="8.85546875" style="25"/>
    <col min="8226" max="8226" width="11.42578125" style="25" customWidth="1"/>
    <col min="8227" max="8227" width="15.42578125" style="25" customWidth="1"/>
    <col min="8228" max="8453" width="8.85546875" style="25"/>
    <col min="8454" max="8454" width="1.7109375" style="25" customWidth="1"/>
    <col min="8455" max="8455" width="27.85546875" style="25" customWidth="1"/>
    <col min="8456" max="8456" width="22.42578125" style="25" customWidth="1"/>
    <col min="8457" max="8457" width="2.5703125" style="25" customWidth="1"/>
    <col min="8458" max="8458" width="2.85546875" style="25" customWidth="1"/>
    <col min="8459" max="8459" width="13.7109375" style="25" customWidth="1"/>
    <col min="8460" max="8460" width="2.85546875" style="25" customWidth="1"/>
    <col min="8461" max="8461" width="4.28515625" style="25" customWidth="1"/>
    <col min="8462" max="8462" width="2.85546875" style="25" customWidth="1"/>
    <col min="8463" max="8463" width="13.7109375" style="25" customWidth="1"/>
    <col min="8464" max="8464" width="2.85546875" style="25" customWidth="1"/>
    <col min="8465" max="8465" width="4.28515625" style="25" customWidth="1"/>
    <col min="8466" max="8466" width="2.85546875" style="25" customWidth="1"/>
    <col min="8467" max="8467" width="13.7109375" style="25" customWidth="1"/>
    <col min="8468" max="8468" width="2.85546875" style="25" customWidth="1"/>
    <col min="8469" max="8469" width="4.28515625" style="25" customWidth="1"/>
    <col min="8470" max="8470" width="2.85546875" style="25" customWidth="1"/>
    <col min="8471" max="8471" width="13.7109375" style="25" customWidth="1"/>
    <col min="8472" max="8472" width="2.85546875" style="25" customWidth="1"/>
    <col min="8473" max="8473" width="2" style="25" customWidth="1"/>
    <col min="8474" max="8474" width="8.85546875" style="25" customWidth="1"/>
    <col min="8475" max="8475" width="15.42578125" style="25" customWidth="1"/>
    <col min="8476" max="8478" width="8.85546875" style="25"/>
    <col min="8479" max="8479" width="15.42578125" style="25" customWidth="1"/>
    <col min="8480" max="8481" width="8.85546875" style="25"/>
    <col min="8482" max="8482" width="11.42578125" style="25" customWidth="1"/>
    <col min="8483" max="8483" width="15.42578125" style="25" customWidth="1"/>
    <col min="8484" max="8709" width="8.85546875" style="25"/>
    <col min="8710" max="8710" width="1.7109375" style="25" customWidth="1"/>
    <col min="8711" max="8711" width="27.85546875" style="25" customWidth="1"/>
    <col min="8712" max="8712" width="22.42578125" style="25" customWidth="1"/>
    <col min="8713" max="8713" width="2.5703125" style="25" customWidth="1"/>
    <col min="8714" max="8714" width="2.85546875" style="25" customWidth="1"/>
    <col min="8715" max="8715" width="13.7109375" style="25" customWidth="1"/>
    <col min="8716" max="8716" width="2.85546875" style="25" customWidth="1"/>
    <col min="8717" max="8717" width="4.28515625" style="25" customWidth="1"/>
    <col min="8718" max="8718" width="2.85546875" style="25" customWidth="1"/>
    <col min="8719" max="8719" width="13.7109375" style="25" customWidth="1"/>
    <col min="8720" max="8720" width="2.85546875" style="25" customWidth="1"/>
    <col min="8721" max="8721" width="4.28515625" style="25" customWidth="1"/>
    <col min="8722" max="8722" width="2.85546875" style="25" customWidth="1"/>
    <col min="8723" max="8723" width="13.7109375" style="25" customWidth="1"/>
    <col min="8724" max="8724" width="2.85546875" style="25" customWidth="1"/>
    <col min="8725" max="8725" width="4.28515625" style="25" customWidth="1"/>
    <col min="8726" max="8726" width="2.85546875" style="25" customWidth="1"/>
    <col min="8727" max="8727" width="13.7109375" style="25" customWidth="1"/>
    <col min="8728" max="8728" width="2.85546875" style="25" customWidth="1"/>
    <col min="8729" max="8729" width="2" style="25" customWidth="1"/>
    <col min="8730" max="8730" width="8.85546875" style="25" customWidth="1"/>
    <col min="8731" max="8731" width="15.42578125" style="25" customWidth="1"/>
    <col min="8732" max="8734" width="8.85546875" style="25"/>
    <col min="8735" max="8735" width="15.42578125" style="25" customWidth="1"/>
    <col min="8736" max="8737" width="8.85546875" style="25"/>
    <col min="8738" max="8738" width="11.42578125" style="25" customWidth="1"/>
    <col min="8739" max="8739" width="15.42578125" style="25" customWidth="1"/>
    <col min="8740" max="8965" width="8.85546875" style="25"/>
    <col min="8966" max="8966" width="1.7109375" style="25" customWidth="1"/>
    <col min="8967" max="8967" width="27.85546875" style="25" customWidth="1"/>
    <col min="8968" max="8968" width="22.42578125" style="25" customWidth="1"/>
    <col min="8969" max="8969" width="2.5703125" style="25" customWidth="1"/>
    <col min="8970" max="8970" width="2.85546875" style="25" customWidth="1"/>
    <col min="8971" max="8971" width="13.7109375" style="25" customWidth="1"/>
    <col min="8972" max="8972" width="2.85546875" style="25" customWidth="1"/>
    <col min="8973" max="8973" width="4.28515625" style="25" customWidth="1"/>
    <col min="8974" max="8974" width="2.85546875" style="25" customWidth="1"/>
    <col min="8975" max="8975" width="13.7109375" style="25" customWidth="1"/>
    <col min="8976" max="8976" width="2.85546875" style="25" customWidth="1"/>
    <col min="8977" max="8977" width="4.28515625" style="25" customWidth="1"/>
    <col min="8978" max="8978" width="2.85546875" style="25" customWidth="1"/>
    <col min="8979" max="8979" width="13.7109375" style="25" customWidth="1"/>
    <col min="8980" max="8980" width="2.85546875" style="25" customWidth="1"/>
    <col min="8981" max="8981" width="4.28515625" style="25" customWidth="1"/>
    <col min="8982" max="8982" width="2.85546875" style="25" customWidth="1"/>
    <col min="8983" max="8983" width="13.7109375" style="25" customWidth="1"/>
    <col min="8984" max="8984" width="2.85546875" style="25" customWidth="1"/>
    <col min="8985" max="8985" width="2" style="25" customWidth="1"/>
    <col min="8986" max="8986" width="8.85546875" style="25" customWidth="1"/>
    <col min="8987" max="8987" width="15.42578125" style="25" customWidth="1"/>
    <col min="8988" max="8990" width="8.85546875" style="25"/>
    <col min="8991" max="8991" width="15.42578125" style="25" customWidth="1"/>
    <col min="8992" max="8993" width="8.85546875" style="25"/>
    <col min="8994" max="8994" width="11.42578125" style="25" customWidth="1"/>
    <col min="8995" max="8995" width="15.42578125" style="25" customWidth="1"/>
    <col min="8996" max="9221" width="8.85546875" style="25"/>
    <col min="9222" max="9222" width="1.7109375" style="25" customWidth="1"/>
    <col min="9223" max="9223" width="27.85546875" style="25" customWidth="1"/>
    <col min="9224" max="9224" width="22.42578125" style="25" customWidth="1"/>
    <col min="9225" max="9225" width="2.5703125" style="25" customWidth="1"/>
    <col min="9226" max="9226" width="2.85546875" style="25" customWidth="1"/>
    <col min="9227" max="9227" width="13.7109375" style="25" customWidth="1"/>
    <col min="9228" max="9228" width="2.85546875" style="25" customWidth="1"/>
    <col min="9229" max="9229" width="4.28515625" style="25" customWidth="1"/>
    <col min="9230" max="9230" width="2.85546875" style="25" customWidth="1"/>
    <col min="9231" max="9231" width="13.7109375" style="25" customWidth="1"/>
    <col min="9232" max="9232" width="2.85546875" style="25" customWidth="1"/>
    <col min="9233" max="9233" width="4.28515625" style="25" customWidth="1"/>
    <col min="9234" max="9234" width="2.85546875" style="25" customWidth="1"/>
    <col min="9235" max="9235" width="13.7109375" style="25" customWidth="1"/>
    <col min="9236" max="9236" width="2.85546875" style="25" customWidth="1"/>
    <col min="9237" max="9237" width="4.28515625" style="25" customWidth="1"/>
    <col min="9238" max="9238" width="2.85546875" style="25" customWidth="1"/>
    <col min="9239" max="9239" width="13.7109375" style="25" customWidth="1"/>
    <col min="9240" max="9240" width="2.85546875" style="25" customWidth="1"/>
    <col min="9241" max="9241" width="2" style="25" customWidth="1"/>
    <col min="9242" max="9242" width="8.85546875" style="25" customWidth="1"/>
    <col min="9243" max="9243" width="15.42578125" style="25" customWidth="1"/>
    <col min="9244" max="9246" width="8.85546875" style="25"/>
    <col min="9247" max="9247" width="15.42578125" style="25" customWidth="1"/>
    <col min="9248" max="9249" width="8.85546875" style="25"/>
    <col min="9250" max="9250" width="11.42578125" style="25" customWidth="1"/>
    <col min="9251" max="9251" width="15.42578125" style="25" customWidth="1"/>
    <col min="9252" max="9477" width="8.85546875" style="25"/>
    <col min="9478" max="9478" width="1.7109375" style="25" customWidth="1"/>
    <col min="9479" max="9479" width="27.85546875" style="25" customWidth="1"/>
    <col min="9480" max="9480" width="22.42578125" style="25" customWidth="1"/>
    <col min="9481" max="9481" width="2.5703125" style="25" customWidth="1"/>
    <col min="9482" max="9482" width="2.85546875" style="25" customWidth="1"/>
    <col min="9483" max="9483" width="13.7109375" style="25" customWidth="1"/>
    <col min="9484" max="9484" width="2.85546875" style="25" customWidth="1"/>
    <col min="9485" max="9485" width="4.28515625" style="25" customWidth="1"/>
    <col min="9486" max="9486" width="2.85546875" style="25" customWidth="1"/>
    <col min="9487" max="9487" width="13.7109375" style="25" customWidth="1"/>
    <col min="9488" max="9488" width="2.85546875" style="25" customWidth="1"/>
    <col min="9489" max="9489" width="4.28515625" style="25" customWidth="1"/>
    <col min="9490" max="9490" width="2.85546875" style="25" customWidth="1"/>
    <col min="9491" max="9491" width="13.7109375" style="25" customWidth="1"/>
    <col min="9492" max="9492" width="2.85546875" style="25" customWidth="1"/>
    <col min="9493" max="9493" width="4.28515625" style="25" customWidth="1"/>
    <col min="9494" max="9494" width="2.85546875" style="25" customWidth="1"/>
    <col min="9495" max="9495" width="13.7109375" style="25" customWidth="1"/>
    <col min="9496" max="9496" width="2.85546875" style="25" customWidth="1"/>
    <col min="9497" max="9497" width="2" style="25" customWidth="1"/>
    <col min="9498" max="9498" width="8.85546875" style="25" customWidth="1"/>
    <col min="9499" max="9499" width="15.42578125" style="25" customWidth="1"/>
    <col min="9500" max="9502" width="8.85546875" style="25"/>
    <col min="9503" max="9503" width="15.42578125" style="25" customWidth="1"/>
    <col min="9504" max="9505" width="8.85546875" style="25"/>
    <col min="9506" max="9506" width="11.42578125" style="25" customWidth="1"/>
    <col min="9507" max="9507" width="15.42578125" style="25" customWidth="1"/>
    <col min="9508" max="9733" width="8.85546875" style="25"/>
    <col min="9734" max="9734" width="1.7109375" style="25" customWidth="1"/>
    <col min="9735" max="9735" width="27.85546875" style="25" customWidth="1"/>
    <col min="9736" max="9736" width="22.42578125" style="25" customWidth="1"/>
    <col min="9737" max="9737" width="2.5703125" style="25" customWidth="1"/>
    <col min="9738" max="9738" width="2.85546875" style="25" customWidth="1"/>
    <col min="9739" max="9739" width="13.7109375" style="25" customWidth="1"/>
    <col min="9740" max="9740" width="2.85546875" style="25" customWidth="1"/>
    <col min="9741" max="9741" width="4.28515625" style="25" customWidth="1"/>
    <col min="9742" max="9742" width="2.85546875" style="25" customWidth="1"/>
    <col min="9743" max="9743" width="13.7109375" style="25" customWidth="1"/>
    <col min="9744" max="9744" width="2.85546875" style="25" customWidth="1"/>
    <col min="9745" max="9745" width="4.28515625" style="25" customWidth="1"/>
    <col min="9746" max="9746" width="2.85546875" style="25" customWidth="1"/>
    <col min="9747" max="9747" width="13.7109375" style="25" customWidth="1"/>
    <col min="9748" max="9748" width="2.85546875" style="25" customWidth="1"/>
    <col min="9749" max="9749" width="4.28515625" style="25" customWidth="1"/>
    <col min="9750" max="9750" width="2.85546875" style="25" customWidth="1"/>
    <col min="9751" max="9751" width="13.7109375" style="25" customWidth="1"/>
    <col min="9752" max="9752" width="2.85546875" style="25" customWidth="1"/>
    <col min="9753" max="9753" width="2" style="25" customWidth="1"/>
    <col min="9754" max="9754" width="8.85546875" style="25" customWidth="1"/>
    <col min="9755" max="9755" width="15.42578125" style="25" customWidth="1"/>
    <col min="9756" max="9758" width="8.85546875" style="25"/>
    <col min="9759" max="9759" width="15.42578125" style="25" customWidth="1"/>
    <col min="9760" max="9761" width="8.85546875" style="25"/>
    <col min="9762" max="9762" width="11.42578125" style="25" customWidth="1"/>
    <col min="9763" max="9763" width="15.42578125" style="25" customWidth="1"/>
    <col min="9764" max="9989" width="8.85546875" style="25"/>
    <col min="9990" max="9990" width="1.7109375" style="25" customWidth="1"/>
    <col min="9991" max="9991" width="27.85546875" style="25" customWidth="1"/>
    <col min="9992" max="9992" width="22.42578125" style="25" customWidth="1"/>
    <col min="9993" max="9993" width="2.5703125" style="25" customWidth="1"/>
    <col min="9994" max="9994" width="2.85546875" style="25" customWidth="1"/>
    <col min="9995" max="9995" width="13.7109375" style="25" customWidth="1"/>
    <col min="9996" max="9996" width="2.85546875" style="25" customWidth="1"/>
    <col min="9997" max="9997" width="4.28515625" style="25" customWidth="1"/>
    <col min="9998" max="9998" width="2.85546875" style="25" customWidth="1"/>
    <col min="9999" max="9999" width="13.7109375" style="25" customWidth="1"/>
    <col min="10000" max="10000" width="2.85546875" style="25" customWidth="1"/>
    <col min="10001" max="10001" width="4.28515625" style="25" customWidth="1"/>
    <col min="10002" max="10002" width="2.85546875" style="25" customWidth="1"/>
    <col min="10003" max="10003" width="13.7109375" style="25" customWidth="1"/>
    <col min="10004" max="10004" width="2.85546875" style="25" customWidth="1"/>
    <col min="10005" max="10005" width="4.28515625" style="25" customWidth="1"/>
    <col min="10006" max="10006" width="2.85546875" style="25" customWidth="1"/>
    <col min="10007" max="10007" width="13.7109375" style="25" customWidth="1"/>
    <col min="10008" max="10008" width="2.85546875" style="25" customWidth="1"/>
    <col min="10009" max="10009" width="2" style="25" customWidth="1"/>
    <col min="10010" max="10010" width="8.85546875" style="25" customWidth="1"/>
    <col min="10011" max="10011" width="15.42578125" style="25" customWidth="1"/>
    <col min="10012" max="10014" width="8.85546875" style="25"/>
    <col min="10015" max="10015" width="15.42578125" style="25" customWidth="1"/>
    <col min="10016" max="10017" width="8.85546875" style="25"/>
    <col min="10018" max="10018" width="11.42578125" style="25" customWidth="1"/>
    <col min="10019" max="10019" width="15.42578125" style="25" customWidth="1"/>
    <col min="10020" max="10245" width="8.85546875" style="25"/>
    <col min="10246" max="10246" width="1.7109375" style="25" customWidth="1"/>
    <col min="10247" max="10247" width="27.85546875" style="25" customWidth="1"/>
    <col min="10248" max="10248" width="22.42578125" style="25" customWidth="1"/>
    <col min="10249" max="10249" width="2.5703125" style="25" customWidth="1"/>
    <col min="10250" max="10250" width="2.85546875" style="25" customWidth="1"/>
    <col min="10251" max="10251" width="13.7109375" style="25" customWidth="1"/>
    <col min="10252" max="10252" width="2.85546875" style="25" customWidth="1"/>
    <col min="10253" max="10253" width="4.28515625" style="25" customWidth="1"/>
    <col min="10254" max="10254" width="2.85546875" style="25" customWidth="1"/>
    <col min="10255" max="10255" width="13.7109375" style="25" customWidth="1"/>
    <col min="10256" max="10256" width="2.85546875" style="25" customWidth="1"/>
    <col min="10257" max="10257" width="4.28515625" style="25" customWidth="1"/>
    <col min="10258" max="10258" width="2.85546875" style="25" customWidth="1"/>
    <col min="10259" max="10259" width="13.7109375" style="25" customWidth="1"/>
    <col min="10260" max="10260" width="2.85546875" style="25" customWidth="1"/>
    <col min="10261" max="10261" width="4.28515625" style="25" customWidth="1"/>
    <col min="10262" max="10262" width="2.85546875" style="25" customWidth="1"/>
    <col min="10263" max="10263" width="13.7109375" style="25" customWidth="1"/>
    <col min="10264" max="10264" width="2.85546875" style="25" customWidth="1"/>
    <col min="10265" max="10265" width="2" style="25" customWidth="1"/>
    <col min="10266" max="10266" width="8.85546875" style="25" customWidth="1"/>
    <col min="10267" max="10267" width="15.42578125" style="25" customWidth="1"/>
    <col min="10268" max="10270" width="8.85546875" style="25"/>
    <col min="10271" max="10271" width="15.42578125" style="25" customWidth="1"/>
    <col min="10272" max="10273" width="8.85546875" style="25"/>
    <col min="10274" max="10274" width="11.42578125" style="25" customWidth="1"/>
    <col min="10275" max="10275" width="15.42578125" style="25" customWidth="1"/>
    <col min="10276" max="10501" width="8.85546875" style="25"/>
    <col min="10502" max="10502" width="1.7109375" style="25" customWidth="1"/>
    <col min="10503" max="10503" width="27.85546875" style="25" customWidth="1"/>
    <col min="10504" max="10504" width="22.42578125" style="25" customWidth="1"/>
    <col min="10505" max="10505" width="2.5703125" style="25" customWidth="1"/>
    <col min="10506" max="10506" width="2.85546875" style="25" customWidth="1"/>
    <col min="10507" max="10507" width="13.7109375" style="25" customWidth="1"/>
    <col min="10508" max="10508" width="2.85546875" style="25" customWidth="1"/>
    <col min="10509" max="10509" width="4.28515625" style="25" customWidth="1"/>
    <col min="10510" max="10510" width="2.85546875" style="25" customWidth="1"/>
    <col min="10511" max="10511" width="13.7109375" style="25" customWidth="1"/>
    <col min="10512" max="10512" width="2.85546875" style="25" customWidth="1"/>
    <col min="10513" max="10513" width="4.28515625" style="25" customWidth="1"/>
    <col min="10514" max="10514" width="2.85546875" style="25" customWidth="1"/>
    <col min="10515" max="10515" width="13.7109375" style="25" customWidth="1"/>
    <col min="10516" max="10516" width="2.85546875" style="25" customWidth="1"/>
    <col min="10517" max="10517" width="4.28515625" style="25" customWidth="1"/>
    <col min="10518" max="10518" width="2.85546875" style="25" customWidth="1"/>
    <col min="10519" max="10519" width="13.7109375" style="25" customWidth="1"/>
    <col min="10520" max="10520" width="2.85546875" style="25" customWidth="1"/>
    <col min="10521" max="10521" width="2" style="25" customWidth="1"/>
    <col min="10522" max="10522" width="8.85546875" style="25" customWidth="1"/>
    <col min="10523" max="10523" width="15.42578125" style="25" customWidth="1"/>
    <col min="10524" max="10526" width="8.85546875" style="25"/>
    <col min="10527" max="10527" width="15.42578125" style="25" customWidth="1"/>
    <col min="10528" max="10529" width="8.85546875" style="25"/>
    <col min="10530" max="10530" width="11.42578125" style="25" customWidth="1"/>
    <col min="10531" max="10531" width="15.42578125" style="25" customWidth="1"/>
    <col min="10532" max="10757" width="8.85546875" style="25"/>
    <col min="10758" max="10758" width="1.7109375" style="25" customWidth="1"/>
    <col min="10759" max="10759" width="27.85546875" style="25" customWidth="1"/>
    <col min="10760" max="10760" width="22.42578125" style="25" customWidth="1"/>
    <col min="10761" max="10761" width="2.5703125" style="25" customWidth="1"/>
    <col min="10762" max="10762" width="2.85546875" style="25" customWidth="1"/>
    <col min="10763" max="10763" width="13.7109375" style="25" customWidth="1"/>
    <col min="10764" max="10764" width="2.85546875" style="25" customWidth="1"/>
    <col min="10765" max="10765" width="4.28515625" style="25" customWidth="1"/>
    <col min="10766" max="10766" width="2.85546875" style="25" customWidth="1"/>
    <col min="10767" max="10767" width="13.7109375" style="25" customWidth="1"/>
    <col min="10768" max="10768" width="2.85546875" style="25" customWidth="1"/>
    <col min="10769" max="10769" width="4.28515625" style="25" customWidth="1"/>
    <col min="10770" max="10770" width="2.85546875" style="25" customWidth="1"/>
    <col min="10771" max="10771" width="13.7109375" style="25" customWidth="1"/>
    <col min="10772" max="10772" width="2.85546875" style="25" customWidth="1"/>
    <col min="10773" max="10773" width="4.28515625" style="25" customWidth="1"/>
    <col min="10774" max="10774" width="2.85546875" style="25" customWidth="1"/>
    <col min="10775" max="10775" width="13.7109375" style="25" customWidth="1"/>
    <col min="10776" max="10776" width="2.85546875" style="25" customWidth="1"/>
    <col min="10777" max="10777" width="2" style="25" customWidth="1"/>
    <col min="10778" max="10778" width="8.85546875" style="25" customWidth="1"/>
    <col min="10779" max="10779" width="15.42578125" style="25" customWidth="1"/>
    <col min="10780" max="10782" width="8.85546875" style="25"/>
    <col min="10783" max="10783" width="15.42578125" style="25" customWidth="1"/>
    <col min="10784" max="10785" width="8.85546875" style="25"/>
    <col min="10786" max="10786" width="11.42578125" style="25" customWidth="1"/>
    <col min="10787" max="10787" width="15.42578125" style="25" customWidth="1"/>
    <col min="10788" max="11013" width="8.85546875" style="25"/>
    <col min="11014" max="11014" width="1.7109375" style="25" customWidth="1"/>
    <col min="11015" max="11015" width="27.85546875" style="25" customWidth="1"/>
    <col min="11016" max="11016" width="22.42578125" style="25" customWidth="1"/>
    <col min="11017" max="11017" width="2.5703125" style="25" customWidth="1"/>
    <col min="11018" max="11018" width="2.85546875" style="25" customWidth="1"/>
    <col min="11019" max="11019" width="13.7109375" style="25" customWidth="1"/>
    <col min="11020" max="11020" width="2.85546875" style="25" customWidth="1"/>
    <col min="11021" max="11021" width="4.28515625" style="25" customWidth="1"/>
    <col min="11022" max="11022" width="2.85546875" style="25" customWidth="1"/>
    <col min="11023" max="11023" width="13.7109375" style="25" customWidth="1"/>
    <col min="11024" max="11024" width="2.85546875" style="25" customWidth="1"/>
    <col min="11025" max="11025" width="4.28515625" style="25" customWidth="1"/>
    <col min="11026" max="11026" width="2.85546875" style="25" customWidth="1"/>
    <col min="11027" max="11027" width="13.7109375" style="25" customWidth="1"/>
    <col min="11028" max="11028" width="2.85546875" style="25" customWidth="1"/>
    <col min="11029" max="11029" width="4.28515625" style="25" customWidth="1"/>
    <col min="11030" max="11030" width="2.85546875" style="25" customWidth="1"/>
    <col min="11031" max="11031" width="13.7109375" style="25" customWidth="1"/>
    <col min="11032" max="11032" width="2.85546875" style="25" customWidth="1"/>
    <col min="11033" max="11033" width="2" style="25" customWidth="1"/>
    <col min="11034" max="11034" width="8.85546875" style="25" customWidth="1"/>
    <col min="11035" max="11035" width="15.42578125" style="25" customWidth="1"/>
    <col min="11036" max="11038" width="8.85546875" style="25"/>
    <col min="11039" max="11039" width="15.42578125" style="25" customWidth="1"/>
    <col min="11040" max="11041" width="8.85546875" style="25"/>
    <col min="11042" max="11042" width="11.42578125" style="25" customWidth="1"/>
    <col min="11043" max="11043" width="15.42578125" style="25" customWidth="1"/>
    <col min="11044" max="11269" width="8.85546875" style="25"/>
    <col min="11270" max="11270" width="1.7109375" style="25" customWidth="1"/>
    <col min="11271" max="11271" width="27.85546875" style="25" customWidth="1"/>
    <col min="11272" max="11272" width="22.42578125" style="25" customWidth="1"/>
    <col min="11273" max="11273" width="2.5703125" style="25" customWidth="1"/>
    <col min="11274" max="11274" width="2.85546875" style="25" customWidth="1"/>
    <col min="11275" max="11275" width="13.7109375" style="25" customWidth="1"/>
    <col min="11276" max="11276" width="2.85546875" style="25" customWidth="1"/>
    <col min="11277" max="11277" width="4.28515625" style="25" customWidth="1"/>
    <col min="11278" max="11278" width="2.85546875" style="25" customWidth="1"/>
    <col min="11279" max="11279" width="13.7109375" style="25" customWidth="1"/>
    <col min="11280" max="11280" width="2.85546875" style="25" customWidth="1"/>
    <col min="11281" max="11281" width="4.28515625" style="25" customWidth="1"/>
    <col min="11282" max="11282" width="2.85546875" style="25" customWidth="1"/>
    <col min="11283" max="11283" width="13.7109375" style="25" customWidth="1"/>
    <col min="11284" max="11284" width="2.85546875" style="25" customWidth="1"/>
    <col min="11285" max="11285" width="4.28515625" style="25" customWidth="1"/>
    <col min="11286" max="11286" width="2.85546875" style="25" customWidth="1"/>
    <col min="11287" max="11287" width="13.7109375" style="25" customWidth="1"/>
    <col min="11288" max="11288" width="2.85546875" style="25" customWidth="1"/>
    <col min="11289" max="11289" width="2" style="25" customWidth="1"/>
    <col min="11290" max="11290" width="8.85546875" style="25" customWidth="1"/>
    <col min="11291" max="11291" width="15.42578125" style="25" customWidth="1"/>
    <col min="11292" max="11294" width="8.85546875" style="25"/>
    <col min="11295" max="11295" width="15.42578125" style="25" customWidth="1"/>
    <col min="11296" max="11297" width="8.85546875" style="25"/>
    <col min="11298" max="11298" width="11.42578125" style="25" customWidth="1"/>
    <col min="11299" max="11299" width="15.42578125" style="25" customWidth="1"/>
    <col min="11300" max="11525" width="8.85546875" style="25"/>
    <col min="11526" max="11526" width="1.7109375" style="25" customWidth="1"/>
    <col min="11527" max="11527" width="27.85546875" style="25" customWidth="1"/>
    <col min="11528" max="11528" width="22.42578125" style="25" customWidth="1"/>
    <col min="11529" max="11529" width="2.5703125" style="25" customWidth="1"/>
    <col min="11530" max="11530" width="2.85546875" style="25" customWidth="1"/>
    <col min="11531" max="11531" width="13.7109375" style="25" customWidth="1"/>
    <col min="11532" max="11532" width="2.85546875" style="25" customWidth="1"/>
    <col min="11533" max="11533" width="4.28515625" style="25" customWidth="1"/>
    <col min="11534" max="11534" width="2.85546875" style="25" customWidth="1"/>
    <col min="11535" max="11535" width="13.7109375" style="25" customWidth="1"/>
    <col min="11536" max="11536" width="2.85546875" style="25" customWidth="1"/>
    <col min="11537" max="11537" width="4.28515625" style="25" customWidth="1"/>
    <col min="11538" max="11538" width="2.85546875" style="25" customWidth="1"/>
    <col min="11539" max="11539" width="13.7109375" style="25" customWidth="1"/>
    <col min="11540" max="11540" width="2.85546875" style="25" customWidth="1"/>
    <col min="11541" max="11541" width="4.28515625" style="25" customWidth="1"/>
    <col min="11542" max="11542" width="2.85546875" style="25" customWidth="1"/>
    <col min="11543" max="11543" width="13.7109375" style="25" customWidth="1"/>
    <col min="11544" max="11544" width="2.85546875" style="25" customWidth="1"/>
    <col min="11545" max="11545" width="2" style="25" customWidth="1"/>
    <col min="11546" max="11546" width="8.85546875" style="25" customWidth="1"/>
    <col min="11547" max="11547" width="15.42578125" style="25" customWidth="1"/>
    <col min="11548" max="11550" width="8.85546875" style="25"/>
    <col min="11551" max="11551" width="15.42578125" style="25" customWidth="1"/>
    <col min="11552" max="11553" width="8.85546875" style="25"/>
    <col min="11554" max="11554" width="11.42578125" style="25" customWidth="1"/>
    <col min="11555" max="11555" width="15.42578125" style="25" customWidth="1"/>
    <col min="11556" max="11781" width="8.85546875" style="25"/>
    <col min="11782" max="11782" width="1.7109375" style="25" customWidth="1"/>
    <col min="11783" max="11783" width="27.85546875" style="25" customWidth="1"/>
    <col min="11784" max="11784" width="22.42578125" style="25" customWidth="1"/>
    <col min="11785" max="11785" width="2.5703125" style="25" customWidth="1"/>
    <col min="11786" max="11786" width="2.85546875" style="25" customWidth="1"/>
    <col min="11787" max="11787" width="13.7109375" style="25" customWidth="1"/>
    <col min="11788" max="11788" width="2.85546875" style="25" customWidth="1"/>
    <col min="11789" max="11789" width="4.28515625" style="25" customWidth="1"/>
    <col min="11790" max="11790" width="2.85546875" style="25" customWidth="1"/>
    <col min="11791" max="11791" width="13.7109375" style="25" customWidth="1"/>
    <col min="11792" max="11792" width="2.85546875" style="25" customWidth="1"/>
    <col min="11793" max="11793" width="4.28515625" style="25" customWidth="1"/>
    <col min="11794" max="11794" width="2.85546875" style="25" customWidth="1"/>
    <col min="11795" max="11795" width="13.7109375" style="25" customWidth="1"/>
    <col min="11796" max="11796" width="2.85546875" style="25" customWidth="1"/>
    <col min="11797" max="11797" width="4.28515625" style="25" customWidth="1"/>
    <col min="11798" max="11798" width="2.85546875" style="25" customWidth="1"/>
    <col min="11799" max="11799" width="13.7109375" style="25" customWidth="1"/>
    <col min="11800" max="11800" width="2.85546875" style="25" customWidth="1"/>
    <col min="11801" max="11801" width="2" style="25" customWidth="1"/>
    <col min="11802" max="11802" width="8.85546875" style="25" customWidth="1"/>
    <col min="11803" max="11803" width="15.42578125" style="25" customWidth="1"/>
    <col min="11804" max="11806" width="8.85546875" style="25"/>
    <col min="11807" max="11807" width="15.42578125" style="25" customWidth="1"/>
    <col min="11808" max="11809" width="8.85546875" style="25"/>
    <col min="11810" max="11810" width="11.42578125" style="25" customWidth="1"/>
    <col min="11811" max="11811" width="15.42578125" style="25" customWidth="1"/>
    <col min="11812" max="12037" width="8.85546875" style="25"/>
    <col min="12038" max="12038" width="1.7109375" style="25" customWidth="1"/>
    <col min="12039" max="12039" width="27.85546875" style="25" customWidth="1"/>
    <col min="12040" max="12040" width="22.42578125" style="25" customWidth="1"/>
    <col min="12041" max="12041" width="2.5703125" style="25" customWidth="1"/>
    <col min="12042" max="12042" width="2.85546875" style="25" customWidth="1"/>
    <col min="12043" max="12043" width="13.7109375" style="25" customWidth="1"/>
    <col min="12044" max="12044" width="2.85546875" style="25" customWidth="1"/>
    <col min="12045" max="12045" width="4.28515625" style="25" customWidth="1"/>
    <col min="12046" max="12046" width="2.85546875" style="25" customWidth="1"/>
    <col min="12047" max="12047" width="13.7109375" style="25" customWidth="1"/>
    <col min="12048" max="12048" width="2.85546875" style="25" customWidth="1"/>
    <col min="12049" max="12049" width="4.28515625" style="25" customWidth="1"/>
    <col min="12050" max="12050" width="2.85546875" style="25" customWidth="1"/>
    <col min="12051" max="12051" width="13.7109375" style="25" customWidth="1"/>
    <col min="12052" max="12052" width="2.85546875" style="25" customWidth="1"/>
    <col min="12053" max="12053" width="4.28515625" style="25" customWidth="1"/>
    <col min="12054" max="12054" width="2.85546875" style="25" customWidth="1"/>
    <col min="12055" max="12055" width="13.7109375" style="25" customWidth="1"/>
    <col min="12056" max="12056" width="2.85546875" style="25" customWidth="1"/>
    <col min="12057" max="12057" width="2" style="25" customWidth="1"/>
    <col min="12058" max="12058" width="8.85546875" style="25" customWidth="1"/>
    <col min="12059" max="12059" width="15.42578125" style="25" customWidth="1"/>
    <col min="12060" max="12062" width="8.85546875" style="25"/>
    <col min="12063" max="12063" width="15.42578125" style="25" customWidth="1"/>
    <col min="12064" max="12065" width="8.85546875" style="25"/>
    <col min="12066" max="12066" width="11.42578125" style="25" customWidth="1"/>
    <col min="12067" max="12067" width="15.42578125" style="25" customWidth="1"/>
    <col min="12068" max="12293" width="8.85546875" style="25"/>
    <col min="12294" max="12294" width="1.7109375" style="25" customWidth="1"/>
    <col min="12295" max="12295" width="27.85546875" style="25" customWidth="1"/>
    <col min="12296" max="12296" width="22.42578125" style="25" customWidth="1"/>
    <col min="12297" max="12297" width="2.5703125" style="25" customWidth="1"/>
    <col min="12298" max="12298" width="2.85546875" style="25" customWidth="1"/>
    <col min="12299" max="12299" width="13.7109375" style="25" customWidth="1"/>
    <col min="12300" max="12300" width="2.85546875" style="25" customWidth="1"/>
    <col min="12301" max="12301" width="4.28515625" style="25" customWidth="1"/>
    <col min="12302" max="12302" width="2.85546875" style="25" customWidth="1"/>
    <col min="12303" max="12303" width="13.7109375" style="25" customWidth="1"/>
    <col min="12304" max="12304" width="2.85546875" style="25" customWidth="1"/>
    <col min="12305" max="12305" width="4.28515625" style="25" customWidth="1"/>
    <col min="12306" max="12306" width="2.85546875" style="25" customWidth="1"/>
    <col min="12307" max="12307" width="13.7109375" style="25" customWidth="1"/>
    <col min="12308" max="12308" width="2.85546875" style="25" customWidth="1"/>
    <col min="12309" max="12309" width="4.28515625" style="25" customWidth="1"/>
    <col min="12310" max="12310" width="2.85546875" style="25" customWidth="1"/>
    <col min="12311" max="12311" width="13.7109375" style="25" customWidth="1"/>
    <col min="12312" max="12312" width="2.85546875" style="25" customWidth="1"/>
    <col min="12313" max="12313" width="2" style="25" customWidth="1"/>
    <col min="12314" max="12314" width="8.85546875" style="25" customWidth="1"/>
    <col min="12315" max="12315" width="15.42578125" style="25" customWidth="1"/>
    <col min="12316" max="12318" width="8.85546875" style="25"/>
    <col min="12319" max="12319" width="15.42578125" style="25" customWidth="1"/>
    <col min="12320" max="12321" width="8.85546875" style="25"/>
    <col min="12322" max="12322" width="11.42578125" style="25" customWidth="1"/>
    <col min="12323" max="12323" width="15.42578125" style="25" customWidth="1"/>
    <col min="12324" max="12549" width="8.85546875" style="25"/>
    <col min="12550" max="12550" width="1.7109375" style="25" customWidth="1"/>
    <col min="12551" max="12551" width="27.85546875" style="25" customWidth="1"/>
    <col min="12552" max="12552" width="22.42578125" style="25" customWidth="1"/>
    <col min="12553" max="12553" width="2.5703125" style="25" customWidth="1"/>
    <col min="12554" max="12554" width="2.85546875" style="25" customWidth="1"/>
    <col min="12555" max="12555" width="13.7109375" style="25" customWidth="1"/>
    <col min="12556" max="12556" width="2.85546875" style="25" customWidth="1"/>
    <col min="12557" max="12557" width="4.28515625" style="25" customWidth="1"/>
    <col min="12558" max="12558" width="2.85546875" style="25" customWidth="1"/>
    <col min="12559" max="12559" width="13.7109375" style="25" customWidth="1"/>
    <col min="12560" max="12560" width="2.85546875" style="25" customWidth="1"/>
    <col min="12561" max="12561" width="4.28515625" style="25" customWidth="1"/>
    <col min="12562" max="12562" width="2.85546875" style="25" customWidth="1"/>
    <col min="12563" max="12563" width="13.7109375" style="25" customWidth="1"/>
    <col min="12564" max="12564" width="2.85546875" style="25" customWidth="1"/>
    <col min="12565" max="12565" width="4.28515625" style="25" customWidth="1"/>
    <col min="12566" max="12566" width="2.85546875" style="25" customWidth="1"/>
    <col min="12567" max="12567" width="13.7109375" style="25" customWidth="1"/>
    <col min="12568" max="12568" width="2.85546875" style="25" customWidth="1"/>
    <col min="12569" max="12569" width="2" style="25" customWidth="1"/>
    <col min="12570" max="12570" width="8.85546875" style="25" customWidth="1"/>
    <col min="12571" max="12571" width="15.42578125" style="25" customWidth="1"/>
    <col min="12572" max="12574" width="8.85546875" style="25"/>
    <col min="12575" max="12575" width="15.42578125" style="25" customWidth="1"/>
    <col min="12576" max="12577" width="8.85546875" style="25"/>
    <col min="12578" max="12578" width="11.42578125" style="25" customWidth="1"/>
    <col min="12579" max="12579" width="15.42578125" style="25" customWidth="1"/>
    <col min="12580" max="12805" width="8.85546875" style="25"/>
    <col min="12806" max="12806" width="1.7109375" style="25" customWidth="1"/>
    <col min="12807" max="12807" width="27.85546875" style="25" customWidth="1"/>
    <col min="12808" max="12808" width="22.42578125" style="25" customWidth="1"/>
    <col min="12809" max="12809" width="2.5703125" style="25" customWidth="1"/>
    <col min="12810" max="12810" width="2.85546875" style="25" customWidth="1"/>
    <col min="12811" max="12811" width="13.7109375" style="25" customWidth="1"/>
    <col min="12812" max="12812" width="2.85546875" style="25" customWidth="1"/>
    <col min="12813" max="12813" width="4.28515625" style="25" customWidth="1"/>
    <col min="12814" max="12814" width="2.85546875" style="25" customWidth="1"/>
    <col min="12815" max="12815" width="13.7109375" style="25" customWidth="1"/>
    <col min="12816" max="12816" width="2.85546875" style="25" customWidth="1"/>
    <col min="12817" max="12817" width="4.28515625" style="25" customWidth="1"/>
    <col min="12818" max="12818" width="2.85546875" style="25" customWidth="1"/>
    <col min="12819" max="12819" width="13.7109375" style="25" customWidth="1"/>
    <col min="12820" max="12820" width="2.85546875" style="25" customWidth="1"/>
    <col min="12821" max="12821" width="4.28515625" style="25" customWidth="1"/>
    <col min="12822" max="12822" width="2.85546875" style="25" customWidth="1"/>
    <col min="12823" max="12823" width="13.7109375" style="25" customWidth="1"/>
    <col min="12824" max="12824" width="2.85546875" style="25" customWidth="1"/>
    <col min="12825" max="12825" width="2" style="25" customWidth="1"/>
    <col min="12826" max="12826" width="8.85546875" style="25" customWidth="1"/>
    <col min="12827" max="12827" width="15.42578125" style="25" customWidth="1"/>
    <col min="12828" max="12830" width="8.85546875" style="25"/>
    <col min="12831" max="12831" width="15.42578125" style="25" customWidth="1"/>
    <col min="12832" max="12833" width="8.85546875" style="25"/>
    <col min="12834" max="12834" width="11.42578125" style="25" customWidth="1"/>
    <col min="12835" max="12835" width="15.42578125" style="25" customWidth="1"/>
    <col min="12836" max="13061" width="8.85546875" style="25"/>
    <col min="13062" max="13062" width="1.7109375" style="25" customWidth="1"/>
    <col min="13063" max="13063" width="27.85546875" style="25" customWidth="1"/>
    <col min="13064" max="13064" width="22.42578125" style="25" customWidth="1"/>
    <col min="13065" max="13065" width="2.5703125" style="25" customWidth="1"/>
    <col min="13066" max="13066" width="2.85546875" style="25" customWidth="1"/>
    <col min="13067" max="13067" width="13.7109375" style="25" customWidth="1"/>
    <col min="13068" max="13068" width="2.85546875" style="25" customWidth="1"/>
    <col min="13069" max="13069" width="4.28515625" style="25" customWidth="1"/>
    <col min="13070" max="13070" width="2.85546875" style="25" customWidth="1"/>
    <col min="13071" max="13071" width="13.7109375" style="25" customWidth="1"/>
    <col min="13072" max="13072" width="2.85546875" style="25" customWidth="1"/>
    <col min="13073" max="13073" width="4.28515625" style="25" customWidth="1"/>
    <col min="13074" max="13074" width="2.85546875" style="25" customWidth="1"/>
    <col min="13075" max="13075" width="13.7109375" style="25" customWidth="1"/>
    <col min="13076" max="13076" width="2.85546875" style="25" customWidth="1"/>
    <col min="13077" max="13077" width="4.28515625" style="25" customWidth="1"/>
    <col min="13078" max="13078" width="2.85546875" style="25" customWidth="1"/>
    <col min="13079" max="13079" width="13.7109375" style="25" customWidth="1"/>
    <col min="13080" max="13080" width="2.85546875" style="25" customWidth="1"/>
    <col min="13081" max="13081" width="2" style="25" customWidth="1"/>
    <col min="13082" max="13082" width="8.85546875" style="25" customWidth="1"/>
    <col min="13083" max="13083" width="15.42578125" style="25" customWidth="1"/>
    <col min="13084" max="13086" width="8.85546875" style="25"/>
    <col min="13087" max="13087" width="15.42578125" style="25" customWidth="1"/>
    <col min="13088" max="13089" width="8.85546875" style="25"/>
    <col min="13090" max="13090" width="11.42578125" style="25" customWidth="1"/>
    <col min="13091" max="13091" width="15.42578125" style="25" customWidth="1"/>
    <col min="13092" max="13317" width="8.85546875" style="25"/>
    <col min="13318" max="13318" width="1.7109375" style="25" customWidth="1"/>
    <col min="13319" max="13319" width="27.85546875" style="25" customWidth="1"/>
    <col min="13320" max="13320" width="22.42578125" style="25" customWidth="1"/>
    <col min="13321" max="13321" width="2.5703125" style="25" customWidth="1"/>
    <col min="13322" max="13322" width="2.85546875" style="25" customWidth="1"/>
    <col min="13323" max="13323" width="13.7109375" style="25" customWidth="1"/>
    <col min="13324" max="13324" width="2.85546875" style="25" customWidth="1"/>
    <col min="13325" max="13325" width="4.28515625" style="25" customWidth="1"/>
    <col min="13326" max="13326" width="2.85546875" style="25" customWidth="1"/>
    <col min="13327" max="13327" width="13.7109375" style="25" customWidth="1"/>
    <col min="13328" max="13328" width="2.85546875" style="25" customWidth="1"/>
    <col min="13329" max="13329" width="4.28515625" style="25" customWidth="1"/>
    <col min="13330" max="13330" width="2.85546875" style="25" customWidth="1"/>
    <col min="13331" max="13331" width="13.7109375" style="25" customWidth="1"/>
    <col min="13332" max="13332" width="2.85546875" style="25" customWidth="1"/>
    <col min="13333" max="13333" width="4.28515625" style="25" customWidth="1"/>
    <col min="13334" max="13334" width="2.85546875" style="25" customWidth="1"/>
    <col min="13335" max="13335" width="13.7109375" style="25" customWidth="1"/>
    <col min="13336" max="13336" width="2.85546875" style="25" customWidth="1"/>
    <col min="13337" max="13337" width="2" style="25" customWidth="1"/>
    <col min="13338" max="13338" width="8.85546875" style="25" customWidth="1"/>
    <col min="13339" max="13339" width="15.42578125" style="25" customWidth="1"/>
    <col min="13340" max="13342" width="8.85546875" style="25"/>
    <col min="13343" max="13343" width="15.42578125" style="25" customWidth="1"/>
    <col min="13344" max="13345" width="8.85546875" style="25"/>
    <col min="13346" max="13346" width="11.42578125" style="25" customWidth="1"/>
    <col min="13347" max="13347" width="15.42578125" style="25" customWidth="1"/>
    <col min="13348" max="13573" width="8.85546875" style="25"/>
    <col min="13574" max="13574" width="1.7109375" style="25" customWidth="1"/>
    <col min="13575" max="13575" width="27.85546875" style="25" customWidth="1"/>
    <col min="13576" max="13576" width="22.42578125" style="25" customWidth="1"/>
    <col min="13577" max="13577" width="2.5703125" style="25" customWidth="1"/>
    <col min="13578" max="13578" width="2.85546875" style="25" customWidth="1"/>
    <col min="13579" max="13579" width="13.7109375" style="25" customWidth="1"/>
    <col min="13580" max="13580" width="2.85546875" style="25" customWidth="1"/>
    <col min="13581" max="13581" width="4.28515625" style="25" customWidth="1"/>
    <col min="13582" max="13582" width="2.85546875" style="25" customWidth="1"/>
    <col min="13583" max="13583" width="13.7109375" style="25" customWidth="1"/>
    <col min="13584" max="13584" width="2.85546875" style="25" customWidth="1"/>
    <col min="13585" max="13585" width="4.28515625" style="25" customWidth="1"/>
    <col min="13586" max="13586" width="2.85546875" style="25" customWidth="1"/>
    <col min="13587" max="13587" width="13.7109375" style="25" customWidth="1"/>
    <col min="13588" max="13588" width="2.85546875" style="25" customWidth="1"/>
    <col min="13589" max="13589" width="4.28515625" style="25" customWidth="1"/>
    <col min="13590" max="13590" width="2.85546875" style="25" customWidth="1"/>
    <col min="13591" max="13591" width="13.7109375" style="25" customWidth="1"/>
    <col min="13592" max="13592" width="2.85546875" style="25" customWidth="1"/>
    <col min="13593" max="13593" width="2" style="25" customWidth="1"/>
    <col min="13594" max="13594" width="8.85546875" style="25" customWidth="1"/>
    <col min="13595" max="13595" width="15.42578125" style="25" customWidth="1"/>
    <col min="13596" max="13598" width="8.85546875" style="25"/>
    <col min="13599" max="13599" width="15.42578125" style="25" customWidth="1"/>
    <col min="13600" max="13601" width="8.85546875" style="25"/>
    <col min="13602" max="13602" width="11.42578125" style="25" customWidth="1"/>
    <col min="13603" max="13603" width="15.42578125" style="25" customWidth="1"/>
    <col min="13604" max="13829" width="8.85546875" style="25"/>
    <col min="13830" max="13830" width="1.7109375" style="25" customWidth="1"/>
    <col min="13831" max="13831" width="27.85546875" style="25" customWidth="1"/>
    <col min="13832" max="13832" width="22.42578125" style="25" customWidth="1"/>
    <col min="13833" max="13833" width="2.5703125" style="25" customWidth="1"/>
    <col min="13834" max="13834" width="2.85546875" style="25" customWidth="1"/>
    <col min="13835" max="13835" width="13.7109375" style="25" customWidth="1"/>
    <col min="13836" max="13836" width="2.85546875" style="25" customWidth="1"/>
    <col min="13837" max="13837" width="4.28515625" style="25" customWidth="1"/>
    <col min="13838" max="13838" width="2.85546875" style="25" customWidth="1"/>
    <col min="13839" max="13839" width="13.7109375" style="25" customWidth="1"/>
    <col min="13840" max="13840" width="2.85546875" style="25" customWidth="1"/>
    <col min="13841" max="13841" width="4.28515625" style="25" customWidth="1"/>
    <col min="13842" max="13842" width="2.85546875" style="25" customWidth="1"/>
    <col min="13843" max="13843" width="13.7109375" style="25" customWidth="1"/>
    <col min="13844" max="13844" width="2.85546875" style="25" customWidth="1"/>
    <col min="13845" max="13845" width="4.28515625" style="25" customWidth="1"/>
    <col min="13846" max="13846" width="2.85546875" style="25" customWidth="1"/>
    <col min="13847" max="13847" width="13.7109375" style="25" customWidth="1"/>
    <col min="13848" max="13848" width="2.85546875" style="25" customWidth="1"/>
    <col min="13849" max="13849" width="2" style="25" customWidth="1"/>
    <col min="13850" max="13850" width="8.85546875" style="25" customWidth="1"/>
    <col min="13851" max="13851" width="15.42578125" style="25" customWidth="1"/>
    <col min="13852" max="13854" width="8.85546875" style="25"/>
    <col min="13855" max="13855" width="15.42578125" style="25" customWidth="1"/>
    <col min="13856" max="13857" width="8.85546875" style="25"/>
    <col min="13858" max="13858" width="11.42578125" style="25" customWidth="1"/>
    <col min="13859" max="13859" width="15.42578125" style="25" customWidth="1"/>
    <col min="13860" max="14085" width="8.85546875" style="25"/>
    <col min="14086" max="14086" width="1.7109375" style="25" customWidth="1"/>
    <col min="14087" max="14087" width="27.85546875" style="25" customWidth="1"/>
    <col min="14088" max="14088" width="22.42578125" style="25" customWidth="1"/>
    <col min="14089" max="14089" width="2.5703125" style="25" customWidth="1"/>
    <col min="14090" max="14090" width="2.85546875" style="25" customWidth="1"/>
    <col min="14091" max="14091" width="13.7109375" style="25" customWidth="1"/>
    <col min="14092" max="14092" width="2.85546875" style="25" customWidth="1"/>
    <col min="14093" max="14093" width="4.28515625" style="25" customWidth="1"/>
    <col min="14094" max="14094" width="2.85546875" style="25" customWidth="1"/>
    <col min="14095" max="14095" width="13.7109375" style="25" customWidth="1"/>
    <col min="14096" max="14096" width="2.85546875" style="25" customWidth="1"/>
    <col min="14097" max="14097" width="4.28515625" style="25" customWidth="1"/>
    <col min="14098" max="14098" width="2.85546875" style="25" customWidth="1"/>
    <col min="14099" max="14099" width="13.7109375" style="25" customWidth="1"/>
    <col min="14100" max="14100" width="2.85546875" style="25" customWidth="1"/>
    <col min="14101" max="14101" width="4.28515625" style="25" customWidth="1"/>
    <col min="14102" max="14102" width="2.85546875" style="25" customWidth="1"/>
    <col min="14103" max="14103" width="13.7109375" style="25" customWidth="1"/>
    <col min="14104" max="14104" width="2.85546875" style="25" customWidth="1"/>
    <col min="14105" max="14105" width="2" style="25" customWidth="1"/>
    <col min="14106" max="14106" width="8.85546875" style="25" customWidth="1"/>
    <col min="14107" max="14107" width="15.42578125" style="25" customWidth="1"/>
    <col min="14108" max="14110" width="8.85546875" style="25"/>
    <col min="14111" max="14111" width="15.42578125" style="25" customWidth="1"/>
    <col min="14112" max="14113" width="8.85546875" style="25"/>
    <col min="14114" max="14114" width="11.42578125" style="25" customWidth="1"/>
    <col min="14115" max="14115" width="15.42578125" style="25" customWidth="1"/>
    <col min="14116" max="14341" width="8.85546875" style="25"/>
    <col min="14342" max="14342" width="1.7109375" style="25" customWidth="1"/>
    <col min="14343" max="14343" width="27.85546875" style="25" customWidth="1"/>
    <col min="14344" max="14344" width="22.42578125" style="25" customWidth="1"/>
    <col min="14345" max="14345" width="2.5703125" style="25" customWidth="1"/>
    <col min="14346" max="14346" width="2.85546875" style="25" customWidth="1"/>
    <col min="14347" max="14347" width="13.7109375" style="25" customWidth="1"/>
    <col min="14348" max="14348" width="2.85546875" style="25" customWidth="1"/>
    <col min="14349" max="14349" width="4.28515625" style="25" customWidth="1"/>
    <col min="14350" max="14350" width="2.85546875" style="25" customWidth="1"/>
    <col min="14351" max="14351" width="13.7109375" style="25" customWidth="1"/>
    <col min="14352" max="14352" width="2.85546875" style="25" customWidth="1"/>
    <col min="14353" max="14353" width="4.28515625" style="25" customWidth="1"/>
    <col min="14354" max="14354" width="2.85546875" style="25" customWidth="1"/>
    <col min="14355" max="14355" width="13.7109375" style="25" customWidth="1"/>
    <col min="14356" max="14356" width="2.85546875" style="25" customWidth="1"/>
    <col min="14357" max="14357" width="4.28515625" style="25" customWidth="1"/>
    <col min="14358" max="14358" width="2.85546875" style="25" customWidth="1"/>
    <col min="14359" max="14359" width="13.7109375" style="25" customWidth="1"/>
    <col min="14360" max="14360" width="2.85546875" style="25" customWidth="1"/>
    <col min="14361" max="14361" width="2" style="25" customWidth="1"/>
    <col min="14362" max="14362" width="8.85546875" style="25" customWidth="1"/>
    <col min="14363" max="14363" width="15.42578125" style="25" customWidth="1"/>
    <col min="14364" max="14366" width="8.85546875" style="25"/>
    <col min="14367" max="14367" width="15.42578125" style="25" customWidth="1"/>
    <col min="14368" max="14369" width="8.85546875" style="25"/>
    <col min="14370" max="14370" width="11.42578125" style="25" customWidth="1"/>
    <col min="14371" max="14371" width="15.42578125" style="25" customWidth="1"/>
    <col min="14372" max="14597" width="8.85546875" style="25"/>
    <col min="14598" max="14598" width="1.7109375" style="25" customWidth="1"/>
    <col min="14599" max="14599" width="27.85546875" style="25" customWidth="1"/>
    <col min="14600" max="14600" width="22.42578125" style="25" customWidth="1"/>
    <col min="14601" max="14601" width="2.5703125" style="25" customWidth="1"/>
    <col min="14602" max="14602" width="2.85546875" style="25" customWidth="1"/>
    <col min="14603" max="14603" width="13.7109375" style="25" customWidth="1"/>
    <col min="14604" max="14604" width="2.85546875" style="25" customWidth="1"/>
    <col min="14605" max="14605" width="4.28515625" style="25" customWidth="1"/>
    <col min="14606" max="14606" width="2.85546875" style="25" customWidth="1"/>
    <col min="14607" max="14607" width="13.7109375" style="25" customWidth="1"/>
    <col min="14608" max="14608" width="2.85546875" style="25" customWidth="1"/>
    <col min="14609" max="14609" width="4.28515625" style="25" customWidth="1"/>
    <col min="14610" max="14610" width="2.85546875" style="25" customWidth="1"/>
    <col min="14611" max="14611" width="13.7109375" style="25" customWidth="1"/>
    <col min="14612" max="14612" width="2.85546875" style="25" customWidth="1"/>
    <col min="14613" max="14613" width="4.28515625" style="25" customWidth="1"/>
    <col min="14614" max="14614" width="2.85546875" style="25" customWidth="1"/>
    <col min="14615" max="14615" width="13.7109375" style="25" customWidth="1"/>
    <col min="14616" max="14616" width="2.85546875" style="25" customWidth="1"/>
    <col min="14617" max="14617" width="2" style="25" customWidth="1"/>
    <col min="14618" max="14618" width="8.85546875" style="25" customWidth="1"/>
    <col min="14619" max="14619" width="15.42578125" style="25" customWidth="1"/>
    <col min="14620" max="14622" width="8.85546875" style="25"/>
    <col min="14623" max="14623" width="15.42578125" style="25" customWidth="1"/>
    <col min="14624" max="14625" width="8.85546875" style="25"/>
    <col min="14626" max="14626" width="11.42578125" style="25" customWidth="1"/>
    <col min="14627" max="14627" width="15.42578125" style="25" customWidth="1"/>
    <col min="14628" max="14853" width="8.85546875" style="25"/>
    <col min="14854" max="14854" width="1.7109375" style="25" customWidth="1"/>
    <col min="14855" max="14855" width="27.85546875" style="25" customWidth="1"/>
    <col min="14856" max="14856" width="22.42578125" style="25" customWidth="1"/>
    <col min="14857" max="14857" width="2.5703125" style="25" customWidth="1"/>
    <col min="14858" max="14858" width="2.85546875" style="25" customWidth="1"/>
    <col min="14859" max="14859" width="13.7109375" style="25" customWidth="1"/>
    <col min="14860" max="14860" width="2.85546875" style="25" customWidth="1"/>
    <col min="14861" max="14861" width="4.28515625" style="25" customWidth="1"/>
    <col min="14862" max="14862" width="2.85546875" style="25" customWidth="1"/>
    <col min="14863" max="14863" width="13.7109375" style="25" customWidth="1"/>
    <col min="14864" max="14864" width="2.85546875" style="25" customWidth="1"/>
    <col min="14865" max="14865" width="4.28515625" style="25" customWidth="1"/>
    <col min="14866" max="14866" width="2.85546875" style="25" customWidth="1"/>
    <col min="14867" max="14867" width="13.7109375" style="25" customWidth="1"/>
    <col min="14868" max="14868" width="2.85546875" style="25" customWidth="1"/>
    <col min="14869" max="14869" width="4.28515625" style="25" customWidth="1"/>
    <col min="14870" max="14870" width="2.85546875" style="25" customWidth="1"/>
    <col min="14871" max="14871" width="13.7109375" style="25" customWidth="1"/>
    <col min="14872" max="14872" width="2.85546875" style="25" customWidth="1"/>
    <col min="14873" max="14873" width="2" style="25" customWidth="1"/>
    <col min="14874" max="14874" width="8.85546875" style="25" customWidth="1"/>
    <col min="14875" max="14875" width="15.42578125" style="25" customWidth="1"/>
    <col min="14876" max="14878" width="8.85546875" style="25"/>
    <col min="14879" max="14879" width="15.42578125" style="25" customWidth="1"/>
    <col min="14880" max="14881" width="8.85546875" style="25"/>
    <col min="14882" max="14882" width="11.42578125" style="25" customWidth="1"/>
    <col min="14883" max="14883" width="15.42578125" style="25" customWidth="1"/>
    <col min="14884" max="15109" width="8.85546875" style="25"/>
    <col min="15110" max="15110" width="1.7109375" style="25" customWidth="1"/>
    <col min="15111" max="15111" width="27.85546875" style="25" customWidth="1"/>
    <col min="15112" max="15112" width="22.42578125" style="25" customWidth="1"/>
    <col min="15113" max="15113" width="2.5703125" style="25" customWidth="1"/>
    <col min="15114" max="15114" width="2.85546875" style="25" customWidth="1"/>
    <col min="15115" max="15115" width="13.7109375" style="25" customWidth="1"/>
    <col min="15116" max="15116" width="2.85546875" style="25" customWidth="1"/>
    <col min="15117" max="15117" width="4.28515625" style="25" customWidth="1"/>
    <col min="15118" max="15118" width="2.85546875" style="25" customWidth="1"/>
    <col min="15119" max="15119" width="13.7109375" style="25" customWidth="1"/>
    <col min="15120" max="15120" width="2.85546875" style="25" customWidth="1"/>
    <col min="15121" max="15121" width="4.28515625" style="25" customWidth="1"/>
    <col min="15122" max="15122" width="2.85546875" style="25" customWidth="1"/>
    <col min="15123" max="15123" width="13.7109375" style="25" customWidth="1"/>
    <col min="15124" max="15124" width="2.85546875" style="25" customWidth="1"/>
    <col min="15125" max="15125" width="4.28515625" style="25" customWidth="1"/>
    <col min="15126" max="15126" width="2.85546875" style="25" customWidth="1"/>
    <col min="15127" max="15127" width="13.7109375" style="25" customWidth="1"/>
    <col min="15128" max="15128" width="2.85546875" style="25" customWidth="1"/>
    <col min="15129" max="15129" width="2" style="25" customWidth="1"/>
    <col min="15130" max="15130" width="8.85546875" style="25" customWidth="1"/>
    <col min="15131" max="15131" width="15.42578125" style="25" customWidth="1"/>
    <col min="15132" max="15134" width="8.85546875" style="25"/>
    <col min="15135" max="15135" width="15.42578125" style="25" customWidth="1"/>
    <col min="15136" max="15137" width="8.85546875" style="25"/>
    <col min="15138" max="15138" width="11.42578125" style="25" customWidth="1"/>
    <col min="15139" max="15139" width="15.42578125" style="25" customWidth="1"/>
    <col min="15140" max="15365" width="8.85546875" style="25"/>
    <col min="15366" max="15366" width="1.7109375" style="25" customWidth="1"/>
    <col min="15367" max="15367" width="27.85546875" style="25" customWidth="1"/>
    <col min="15368" max="15368" width="22.42578125" style="25" customWidth="1"/>
    <col min="15369" max="15369" width="2.5703125" style="25" customWidth="1"/>
    <col min="15370" max="15370" width="2.85546875" style="25" customWidth="1"/>
    <col min="15371" max="15371" width="13.7109375" style="25" customWidth="1"/>
    <col min="15372" max="15372" width="2.85546875" style="25" customWidth="1"/>
    <col min="15373" max="15373" width="4.28515625" style="25" customWidth="1"/>
    <col min="15374" max="15374" width="2.85546875" style="25" customWidth="1"/>
    <col min="15375" max="15375" width="13.7109375" style="25" customWidth="1"/>
    <col min="15376" max="15376" width="2.85546875" style="25" customWidth="1"/>
    <col min="15377" max="15377" width="4.28515625" style="25" customWidth="1"/>
    <col min="15378" max="15378" width="2.85546875" style="25" customWidth="1"/>
    <col min="15379" max="15379" width="13.7109375" style="25" customWidth="1"/>
    <col min="15380" max="15380" width="2.85546875" style="25" customWidth="1"/>
    <col min="15381" max="15381" width="4.28515625" style="25" customWidth="1"/>
    <col min="15382" max="15382" width="2.85546875" style="25" customWidth="1"/>
    <col min="15383" max="15383" width="13.7109375" style="25" customWidth="1"/>
    <col min="15384" max="15384" width="2.85546875" style="25" customWidth="1"/>
    <col min="15385" max="15385" width="2" style="25" customWidth="1"/>
    <col min="15386" max="15386" width="8.85546875" style="25" customWidth="1"/>
    <col min="15387" max="15387" width="15.42578125" style="25" customWidth="1"/>
    <col min="15388" max="15390" width="8.85546875" style="25"/>
    <col min="15391" max="15391" width="15.42578125" style="25" customWidth="1"/>
    <col min="15392" max="15393" width="8.85546875" style="25"/>
    <col min="15394" max="15394" width="11.42578125" style="25" customWidth="1"/>
    <col min="15395" max="15395" width="15.42578125" style="25" customWidth="1"/>
    <col min="15396" max="15621" width="8.85546875" style="25"/>
    <col min="15622" max="15622" width="1.7109375" style="25" customWidth="1"/>
    <col min="15623" max="15623" width="27.85546875" style="25" customWidth="1"/>
    <col min="15624" max="15624" width="22.42578125" style="25" customWidth="1"/>
    <col min="15625" max="15625" width="2.5703125" style="25" customWidth="1"/>
    <col min="15626" max="15626" width="2.85546875" style="25" customWidth="1"/>
    <col min="15627" max="15627" width="13.7109375" style="25" customWidth="1"/>
    <col min="15628" max="15628" width="2.85546875" style="25" customWidth="1"/>
    <col min="15629" max="15629" width="4.28515625" style="25" customWidth="1"/>
    <col min="15630" max="15630" width="2.85546875" style="25" customWidth="1"/>
    <col min="15631" max="15631" width="13.7109375" style="25" customWidth="1"/>
    <col min="15632" max="15632" width="2.85546875" style="25" customWidth="1"/>
    <col min="15633" max="15633" width="4.28515625" style="25" customWidth="1"/>
    <col min="15634" max="15634" width="2.85546875" style="25" customWidth="1"/>
    <col min="15635" max="15635" width="13.7109375" style="25" customWidth="1"/>
    <col min="15636" max="15636" width="2.85546875" style="25" customWidth="1"/>
    <col min="15637" max="15637" width="4.28515625" style="25" customWidth="1"/>
    <col min="15638" max="15638" width="2.85546875" style="25" customWidth="1"/>
    <col min="15639" max="15639" width="13.7109375" style="25" customWidth="1"/>
    <col min="15640" max="15640" width="2.85546875" style="25" customWidth="1"/>
    <col min="15641" max="15641" width="2" style="25" customWidth="1"/>
    <col min="15642" max="15642" width="8.85546875" style="25" customWidth="1"/>
    <col min="15643" max="15643" width="15.42578125" style="25" customWidth="1"/>
    <col min="15644" max="15646" width="8.85546875" style="25"/>
    <col min="15647" max="15647" width="15.42578125" style="25" customWidth="1"/>
    <col min="15648" max="15649" width="8.85546875" style="25"/>
    <col min="15650" max="15650" width="11.42578125" style="25" customWidth="1"/>
    <col min="15651" max="15651" width="15.42578125" style="25" customWidth="1"/>
    <col min="15652" max="15877" width="8.85546875" style="25"/>
    <col min="15878" max="15878" width="1.7109375" style="25" customWidth="1"/>
    <col min="15879" max="15879" width="27.85546875" style="25" customWidth="1"/>
    <col min="15880" max="15880" width="22.42578125" style="25" customWidth="1"/>
    <col min="15881" max="15881" width="2.5703125" style="25" customWidth="1"/>
    <col min="15882" max="15882" width="2.85546875" style="25" customWidth="1"/>
    <col min="15883" max="15883" width="13.7109375" style="25" customWidth="1"/>
    <col min="15884" max="15884" width="2.85546875" style="25" customWidth="1"/>
    <col min="15885" max="15885" width="4.28515625" style="25" customWidth="1"/>
    <col min="15886" max="15886" width="2.85546875" style="25" customWidth="1"/>
    <col min="15887" max="15887" width="13.7109375" style="25" customWidth="1"/>
    <col min="15888" max="15888" width="2.85546875" style="25" customWidth="1"/>
    <col min="15889" max="15889" width="4.28515625" style="25" customWidth="1"/>
    <col min="15890" max="15890" width="2.85546875" style="25" customWidth="1"/>
    <col min="15891" max="15891" width="13.7109375" style="25" customWidth="1"/>
    <col min="15892" max="15892" width="2.85546875" style="25" customWidth="1"/>
    <col min="15893" max="15893" width="4.28515625" style="25" customWidth="1"/>
    <col min="15894" max="15894" width="2.85546875" style="25" customWidth="1"/>
    <col min="15895" max="15895" width="13.7109375" style="25" customWidth="1"/>
    <col min="15896" max="15896" width="2.85546875" style="25" customWidth="1"/>
    <col min="15897" max="15897" width="2" style="25" customWidth="1"/>
    <col min="15898" max="15898" width="8.85546875" style="25" customWidth="1"/>
    <col min="15899" max="15899" width="15.42578125" style="25" customWidth="1"/>
    <col min="15900" max="15902" width="8.85546875" style="25"/>
    <col min="15903" max="15903" width="15.42578125" style="25" customWidth="1"/>
    <col min="15904" max="15905" width="8.85546875" style="25"/>
    <col min="15906" max="15906" width="11.42578125" style="25" customWidth="1"/>
    <col min="15907" max="15907" width="15.42578125" style="25" customWidth="1"/>
    <col min="15908" max="16133" width="8.85546875" style="25"/>
    <col min="16134" max="16134" width="1.7109375" style="25" customWidth="1"/>
    <col min="16135" max="16135" width="27.85546875" style="25" customWidth="1"/>
    <col min="16136" max="16136" width="22.42578125" style="25" customWidth="1"/>
    <col min="16137" max="16137" width="2.5703125" style="25" customWidth="1"/>
    <col min="16138" max="16138" width="2.85546875" style="25" customWidth="1"/>
    <col min="16139" max="16139" width="13.7109375" style="25" customWidth="1"/>
    <col min="16140" max="16140" width="2.85546875" style="25" customWidth="1"/>
    <col min="16141" max="16141" width="4.28515625" style="25" customWidth="1"/>
    <col min="16142" max="16142" width="2.85546875" style="25" customWidth="1"/>
    <col min="16143" max="16143" width="13.7109375" style="25" customWidth="1"/>
    <col min="16144" max="16144" width="2.85546875" style="25" customWidth="1"/>
    <col min="16145" max="16145" width="4.28515625" style="25" customWidth="1"/>
    <col min="16146" max="16146" width="2.85546875" style="25" customWidth="1"/>
    <col min="16147" max="16147" width="13.7109375" style="25" customWidth="1"/>
    <col min="16148" max="16148" width="2.85546875" style="25" customWidth="1"/>
    <col min="16149" max="16149" width="4.28515625" style="25" customWidth="1"/>
    <col min="16150" max="16150" width="2.85546875" style="25" customWidth="1"/>
    <col min="16151" max="16151" width="13.7109375" style="25" customWidth="1"/>
    <col min="16152" max="16152" width="2.85546875" style="25" customWidth="1"/>
    <col min="16153" max="16153" width="2" style="25" customWidth="1"/>
    <col min="16154" max="16154" width="8.85546875" style="25" customWidth="1"/>
    <col min="16155" max="16155" width="15.42578125" style="25" customWidth="1"/>
    <col min="16156" max="16158" width="8.85546875" style="25"/>
    <col min="16159" max="16159" width="15.42578125" style="25" customWidth="1"/>
    <col min="16160" max="16161" width="8.85546875" style="25"/>
    <col min="16162" max="16162" width="11.42578125" style="25" customWidth="1"/>
    <col min="16163" max="16163" width="15.42578125" style="25" customWidth="1"/>
    <col min="16164" max="16384" width="8.85546875" style="25"/>
  </cols>
  <sheetData>
    <row r="1" spans="2:51" s="179" customFormat="1" ht="14.25" customHeight="1" thickBot="1" x14ac:dyDescent="0.25"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AR1" s="181" t="s">
        <v>873</v>
      </c>
      <c r="AS1" s="181"/>
      <c r="AT1" s="181"/>
      <c r="AU1" s="181"/>
      <c r="AV1" s="181"/>
      <c r="AW1" s="181"/>
      <c r="AX1" s="181"/>
      <c r="AY1" s="181"/>
    </row>
    <row r="2" spans="2:51" ht="14.25" customHeight="1" thickBot="1" x14ac:dyDescent="0.25">
      <c r="B2" s="167"/>
      <c r="C2" s="168" t="s">
        <v>848</v>
      </c>
      <c r="D2" s="169"/>
      <c r="E2" s="168"/>
      <c r="F2" s="168"/>
      <c r="G2" s="169" t="s">
        <v>849</v>
      </c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8"/>
      <c r="Y2" s="170"/>
      <c r="AR2" s="181" t="s">
        <v>874</v>
      </c>
      <c r="AS2" s="181"/>
      <c r="AT2" s="181"/>
      <c r="AU2" s="181"/>
      <c r="AV2" s="181"/>
      <c r="AW2" s="181"/>
      <c r="AX2" s="181"/>
      <c r="AY2" s="181"/>
    </row>
    <row r="3" spans="2:51" ht="14.25" customHeight="1" thickBot="1" x14ac:dyDescent="0.25">
      <c r="B3" s="117"/>
      <c r="C3" s="55" t="s">
        <v>867</v>
      </c>
      <c r="D3" s="171"/>
      <c r="E3" s="114"/>
      <c r="F3" s="268" t="s">
        <v>875</v>
      </c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70"/>
      <c r="Y3" s="118"/>
      <c r="AR3" s="181"/>
      <c r="AS3" s="181"/>
      <c r="AT3" s="181"/>
      <c r="AU3" s="181"/>
      <c r="AV3" s="181"/>
      <c r="AW3" s="181"/>
      <c r="AX3" s="181"/>
      <c r="AY3" s="181"/>
    </row>
    <row r="4" spans="2:51" ht="14.25" customHeight="1" thickBot="1" x14ac:dyDescent="0.25">
      <c r="B4" s="117"/>
      <c r="C4" s="172" t="s">
        <v>850</v>
      </c>
      <c r="D4" s="172" t="s">
        <v>851</v>
      </c>
      <c r="E4" s="114"/>
      <c r="F4" s="217"/>
      <c r="G4" s="173" t="s">
        <v>852</v>
      </c>
      <c r="H4" s="173"/>
      <c r="I4" s="271" t="s">
        <v>853</v>
      </c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17"/>
      <c r="Y4" s="118"/>
      <c r="AR4" s="181"/>
      <c r="AS4" s="181"/>
      <c r="AT4" s="181"/>
      <c r="AU4" s="181"/>
      <c r="AV4" s="181"/>
      <c r="AW4" s="181"/>
      <c r="AX4" s="181"/>
      <c r="AY4" s="181"/>
    </row>
    <row r="5" spans="2:51" ht="15.75" customHeight="1" thickBot="1" x14ac:dyDescent="0.25">
      <c r="B5" s="117"/>
      <c r="C5" s="206" t="s">
        <v>137</v>
      </c>
      <c r="D5" s="208">
        <v>2</v>
      </c>
      <c r="E5" s="5"/>
      <c r="F5" s="274">
        <v>25434</v>
      </c>
      <c r="G5" s="275"/>
      <c r="H5" s="272" t="s">
        <v>730</v>
      </c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3"/>
      <c r="Y5" s="118"/>
      <c r="AA5" s="182"/>
      <c r="AB5" s="182"/>
      <c r="AC5" s="183" t="s">
        <v>876</v>
      </c>
      <c r="AD5" s="184"/>
      <c r="AE5" s="184"/>
      <c r="AF5" s="184"/>
      <c r="AR5" s="181"/>
      <c r="AS5" s="181"/>
      <c r="AT5" s="181"/>
      <c r="AU5" s="181"/>
      <c r="AV5" s="181"/>
      <c r="AW5" s="181"/>
      <c r="AX5" s="181"/>
      <c r="AY5" s="181"/>
    </row>
    <row r="6" spans="2:51" ht="14.25" customHeight="1" thickBot="1" x14ac:dyDescent="0.25">
      <c r="B6" s="117"/>
      <c r="C6" s="174" t="s">
        <v>855</v>
      </c>
      <c r="D6" s="175" t="s">
        <v>856</v>
      </c>
      <c r="E6" s="114"/>
      <c r="F6" s="114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14"/>
      <c r="Y6" s="118"/>
      <c r="AA6" s="184"/>
      <c r="AB6" s="184"/>
      <c r="AC6" s="184"/>
      <c r="AD6" s="184"/>
      <c r="AE6" s="184"/>
      <c r="AF6" s="184"/>
      <c r="AR6" s="181"/>
      <c r="AS6" s="181"/>
      <c r="AT6" s="185" t="s">
        <v>877</v>
      </c>
      <c r="AU6" s="185" t="s">
        <v>878</v>
      </c>
      <c r="AV6" s="185" t="s">
        <v>879</v>
      </c>
      <c r="AW6" s="185" t="s">
        <v>879</v>
      </c>
      <c r="AX6" s="185" t="s">
        <v>880</v>
      </c>
      <c r="AY6" s="185" t="s">
        <v>881</v>
      </c>
    </row>
    <row r="7" spans="2:51" ht="15.75" customHeight="1" thickBot="1" x14ac:dyDescent="0.25">
      <c r="B7" s="117"/>
      <c r="C7" s="122" t="s">
        <v>131</v>
      </c>
      <c r="D7" s="209">
        <v>3</v>
      </c>
      <c r="E7" s="5"/>
      <c r="F7" s="239" t="s">
        <v>857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1"/>
      <c r="Y7" s="118"/>
      <c r="AR7" s="181" t="str">
        <f>CONCATENATE(C7,";",D5+AS10)</f>
        <v>BOL;2</v>
      </c>
      <c r="AS7" s="232" t="s">
        <v>868</v>
      </c>
      <c r="AT7" s="233">
        <f>VLOOKUP($AR$7,db_duur!$B$2:$J$11,4)</f>
        <v>700</v>
      </c>
      <c r="AU7" s="233"/>
      <c r="AV7" s="233"/>
      <c r="AW7" s="233"/>
      <c r="AX7" s="233"/>
      <c r="AY7" s="234">
        <f>VLOOKUP($AR$7,db_duur!$B$2:$J$11,5)</f>
        <v>1250</v>
      </c>
    </row>
    <row r="8" spans="2:51" ht="14.25" customHeight="1" thickBot="1" x14ac:dyDescent="0.25">
      <c r="B8" s="117"/>
      <c r="C8" s="116"/>
      <c r="D8" s="113"/>
      <c r="E8" s="114"/>
      <c r="F8" s="114"/>
      <c r="G8" s="177"/>
      <c r="H8" s="177"/>
      <c r="I8" s="177"/>
      <c r="J8" s="178"/>
      <c r="K8" s="178"/>
      <c r="L8" s="178"/>
      <c r="M8" s="177"/>
      <c r="N8" s="178"/>
      <c r="O8" s="178"/>
      <c r="P8" s="178"/>
      <c r="Q8" s="177"/>
      <c r="R8" s="178"/>
      <c r="S8" s="178"/>
      <c r="T8" s="178"/>
      <c r="U8" s="177"/>
      <c r="V8" s="177"/>
      <c r="W8" s="177"/>
      <c r="X8" s="114"/>
      <c r="Y8" s="118"/>
      <c r="AR8" s="181"/>
      <c r="AS8" s="232" t="s">
        <v>138</v>
      </c>
      <c r="AT8" s="233">
        <f>VLOOKUP($AR$7,db_duur!$B$2:$J$11,6)</f>
        <v>0</v>
      </c>
      <c r="AU8" s="233"/>
      <c r="AV8" s="233"/>
      <c r="AW8" s="233"/>
      <c r="AX8" s="233"/>
      <c r="AY8" s="234">
        <f>VLOOKUP($AR$7,db_duur!$B$2:$J$11,7)</f>
        <v>450</v>
      </c>
    </row>
    <row r="9" spans="2:51" ht="21.75" customHeight="1" thickBot="1" x14ac:dyDescent="0.25">
      <c r="B9" s="117"/>
      <c r="C9" s="116" t="s">
        <v>858</v>
      </c>
      <c r="D9" s="113"/>
      <c r="E9" s="114"/>
      <c r="F9" s="239" t="s">
        <v>859</v>
      </c>
      <c r="G9" s="240"/>
      <c r="H9" s="241"/>
      <c r="I9" s="110"/>
      <c r="J9" s="242" t="s">
        <v>860</v>
      </c>
      <c r="K9" s="243"/>
      <c r="L9" s="244"/>
      <c r="M9" s="110"/>
      <c r="N9" s="242" t="s">
        <v>861</v>
      </c>
      <c r="O9" s="243"/>
      <c r="P9" s="244"/>
      <c r="Q9" s="111"/>
      <c r="R9" s="242" t="s">
        <v>862</v>
      </c>
      <c r="S9" s="243"/>
      <c r="T9" s="244"/>
      <c r="U9" s="111"/>
      <c r="V9" s="239" t="s">
        <v>863</v>
      </c>
      <c r="W9" s="240"/>
      <c r="X9" s="241"/>
      <c r="Y9" s="118"/>
      <c r="AR9" s="181"/>
      <c r="AS9" s="181"/>
      <c r="AT9" s="185"/>
      <c r="AU9" s="185"/>
      <c r="AV9" s="185"/>
      <c r="AW9" s="185"/>
      <c r="AX9" s="185"/>
      <c r="AY9" s="185">
        <f>VLOOKUP($AR$7,db_duur!$B$2:$J$11,9)</f>
        <v>2000</v>
      </c>
    </row>
    <row r="10" spans="2:51" ht="18.75" customHeight="1" thickBot="1" x14ac:dyDescent="0.25">
      <c r="B10" s="117"/>
      <c r="C10" s="51">
        <v>0.02</v>
      </c>
      <c r="D10" s="110" t="s">
        <v>868</v>
      </c>
      <c r="E10" s="113"/>
      <c r="F10" s="114"/>
      <c r="G10" s="207">
        <v>700</v>
      </c>
      <c r="H10" s="112">
        <f>IFERROR(IF(G10&lt;(AT7),"!",0),"gcg")</f>
        <v>0</v>
      </c>
      <c r="I10" s="110"/>
      <c r="J10" s="110"/>
      <c r="K10" s="147">
        <v>550</v>
      </c>
      <c r="L10" s="110"/>
      <c r="M10" s="110"/>
      <c r="N10" s="110"/>
      <c r="O10" s="147">
        <v>550</v>
      </c>
      <c r="P10" s="110"/>
      <c r="Q10" s="110"/>
      <c r="R10" s="110"/>
      <c r="S10" s="147">
        <v>550</v>
      </c>
      <c r="T10" s="110"/>
      <c r="U10" s="110"/>
      <c r="V10" s="110" t="s">
        <v>864</v>
      </c>
      <c r="W10" s="53">
        <f>IF(VALUE($D$5)=1,G10,IF(VALUE($D$5)=2,SUM($G10:$K10),IF(VALUE($D$5)=3,SUM($G10:$O10),SUM($G10:$S10))))</f>
        <v>1250</v>
      </c>
      <c r="X10" s="109" t="str">
        <f>IFERROR(IF(W10&lt;AY7,"!",""),AC5)</f>
        <v/>
      </c>
      <c r="Y10" s="118"/>
    </row>
    <row r="11" spans="2:51" ht="18.75" customHeight="1" thickBot="1" x14ac:dyDescent="0.25">
      <c r="B11" s="117"/>
      <c r="C11" s="166">
        <v>0</v>
      </c>
      <c r="D11" s="110" t="s">
        <v>138</v>
      </c>
      <c r="E11" s="113"/>
      <c r="F11" s="114"/>
      <c r="G11" s="235">
        <v>300</v>
      </c>
      <c r="H11" s="112">
        <f>IFERROR(IF(G11&lt;(AT8),"!",0),"gcg")</f>
        <v>0</v>
      </c>
      <c r="I11" s="110"/>
      <c r="J11" s="110"/>
      <c r="K11" s="147">
        <v>450</v>
      </c>
      <c r="L11" s="110"/>
      <c r="M11" s="110"/>
      <c r="N11" s="110"/>
      <c r="O11" s="147">
        <v>450</v>
      </c>
      <c r="P11" s="110"/>
      <c r="Q11" s="110"/>
      <c r="R11" s="110"/>
      <c r="S11" s="147">
        <v>450</v>
      </c>
      <c r="T11" s="110"/>
      <c r="U11" s="110"/>
      <c r="V11" s="110" t="s">
        <v>864</v>
      </c>
      <c r="W11" s="7">
        <f t="shared" ref="W11:W12" si="0">IF(VALUE($D$5)=1,G11,IF(VALUE($D$5)=2,SUM($G11:$K11),IF(VALUE($D$5)=3,SUM($G11:$O11),SUM($G11:$S11))))</f>
        <v>750</v>
      </c>
      <c r="X11" s="109" t="str">
        <f>IFERROR(IF(W11&lt;AY8,"!",""),AC5)</f>
        <v/>
      </c>
      <c r="Y11" s="118"/>
    </row>
    <row r="12" spans="2:51" ht="18.75" customHeight="1" thickBot="1" x14ac:dyDescent="0.25">
      <c r="B12" s="117"/>
      <c r="C12" s="114"/>
      <c r="D12" s="110" t="s">
        <v>863</v>
      </c>
      <c r="E12" s="115"/>
      <c r="F12" s="114"/>
      <c r="G12" s="236">
        <f>SUM(G10:G11)</f>
        <v>1000</v>
      </c>
      <c r="H12" s="110"/>
      <c r="I12" s="110"/>
      <c r="J12" s="110"/>
      <c r="K12" s="7">
        <f>SUM(K10:K11)</f>
        <v>1000</v>
      </c>
      <c r="L12" s="110"/>
      <c r="M12" s="110"/>
      <c r="N12" s="110"/>
      <c r="O12" s="7">
        <f>SUM(O10:O11)</f>
        <v>1000</v>
      </c>
      <c r="P12" s="110"/>
      <c r="Q12" s="110"/>
      <c r="R12" s="110"/>
      <c r="S12" s="7">
        <f>SUM(S10:S11)</f>
        <v>1000</v>
      </c>
      <c r="T12" s="110"/>
      <c r="U12" s="110"/>
      <c r="V12" s="110" t="s">
        <v>864</v>
      </c>
      <c r="W12" s="53">
        <f t="shared" si="0"/>
        <v>2000</v>
      </c>
      <c r="X12" s="109" t="str">
        <f>IFERROR(IF(W12&lt;AY9,"!",""),AC5)</f>
        <v/>
      </c>
      <c r="Y12" s="118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R12" s="187"/>
      <c r="AS12" s="188"/>
    </row>
    <row r="13" spans="2:51" ht="41.25" customHeight="1" thickBot="1" x14ac:dyDescent="0.25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  <c r="AP13" s="186"/>
    </row>
    <row r="14" spans="2:51" ht="14.25" customHeight="1" thickBot="1" x14ac:dyDescent="0.25">
      <c r="B14" s="106"/>
      <c r="C14" s="107"/>
      <c r="D14" s="107"/>
      <c r="E14" s="107"/>
      <c r="F14" s="107"/>
      <c r="G14" s="108">
        <v>1</v>
      </c>
      <c r="H14" s="108"/>
      <c r="I14" s="108"/>
      <c r="J14" s="108"/>
      <c r="K14" s="108">
        <v>2</v>
      </c>
      <c r="L14" s="108"/>
      <c r="M14" s="108"/>
      <c r="N14" s="108"/>
      <c r="O14" s="108">
        <v>3</v>
      </c>
      <c r="P14" s="108"/>
      <c r="Q14" s="108"/>
      <c r="R14" s="108"/>
      <c r="S14" s="108">
        <v>4</v>
      </c>
      <c r="T14" s="108"/>
      <c r="U14" s="108"/>
      <c r="V14" s="108"/>
      <c r="W14" s="108"/>
      <c r="X14" s="107"/>
      <c r="Y14" s="107"/>
    </row>
    <row r="15" spans="2:51" ht="10.15" customHeight="1" thickBot="1" x14ac:dyDescent="0.25">
      <c r="B15" s="56"/>
      <c r="C15" s="57"/>
      <c r="D15" s="57"/>
      <c r="E15" s="57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7"/>
      <c r="Y15" s="59"/>
    </row>
    <row r="16" spans="2:51" ht="13.5" thickBot="1" x14ac:dyDescent="0.25">
      <c r="B16" s="60"/>
      <c r="F16" s="239" t="s">
        <v>859</v>
      </c>
      <c r="G16" s="240"/>
      <c r="H16" s="241"/>
      <c r="I16" s="61"/>
      <c r="J16" s="239" t="s">
        <v>860</v>
      </c>
      <c r="K16" s="240"/>
      <c r="L16" s="241"/>
      <c r="M16" s="61"/>
      <c r="N16" s="239" t="s">
        <v>861</v>
      </c>
      <c r="O16" s="240"/>
      <c r="P16" s="241"/>
      <c r="Q16" s="62"/>
      <c r="R16" s="239" t="s">
        <v>862</v>
      </c>
      <c r="S16" s="240"/>
      <c r="T16" s="241"/>
      <c r="U16" s="62"/>
      <c r="V16" s="239" t="s">
        <v>863</v>
      </c>
      <c r="W16" s="240"/>
      <c r="X16" s="241"/>
      <c r="Y16" s="63"/>
      <c r="AR16" s="186"/>
      <c r="AS16" s="186"/>
    </row>
    <row r="17" spans="2:25" ht="10.15" customHeight="1" thickBot="1" x14ac:dyDescent="0.25">
      <c r="B17" s="60"/>
      <c r="F17" s="64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62"/>
      <c r="R17" s="61"/>
      <c r="S17" s="61"/>
      <c r="T17" s="62"/>
      <c r="U17" s="62"/>
      <c r="V17" s="62"/>
      <c r="W17" s="62"/>
      <c r="X17" s="64"/>
      <c r="Y17" s="63"/>
    </row>
    <row r="18" spans="2:25" ht="23.25" customHeight="1" thickBot="1" x14ac:dyDescent="0.25">
      <c r="B18" s="60"/>
      <c r="C18" s="259" t="s">
        <v>868</v>
      </c>
      <c r="D18" s="65"/>
      <c r="F18" s="262">
        <f>IFERROR(W10*(1+$C$10),AC5)</f>
        <v>1275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4"/>
      <c r="Y18" s="63"/>
    </row>
    <row r="19" spans="2:25" ht="10.15" customHeight="1" thickBot="1" x14ac:dyDescent="0.25">
      <c r="B19" s="60"/>
      <c r="C19" s="260"/>
      <c r="D19" s="65"/>
      <c r="F19" s="64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4"/>
      <c r="Y19" s="63"/>
    </row>
    <row r="20" spans="2:25" ht="10.15" customHeight="1" x14ac:dyDescent="0.2">
      <c r="B20" s="60"/>
      <c r="C20" s="260"/>
      <c r="D20" s="65"/>
      <c r="F20" s="66"/>
      <c r="G20" s="67"/>
      <c r="H20" s="68"/>
      <c r="I20" s="62"/>
      <c r="J20" s="69"/>
      <c r="K20" s="67"/>
      <c r="L20" s="68"/>
      <c r="M20" s="62"/>
      <c r="N20" s="69"/>
      <c r="O20" s="67"/>
      <c r="P20" s="68"/>
      <c r="Q20" s="62"/>
      <c r="R20" s="69"/>
      <c r="S20" s="67"/>
      <c r="T20" s="68"/>
      <c r="U20" s="62"/>
      <c r="V20" s="69"/>
      <c r="W20" s="67"/>
      <c r="X20" s="68"/>
      <c r="Y20" s="63"/>
    </row>
    <row r="21" spans="2:25" ht="14.25" customHeight="1" x14ac:dyDescent="0.2">
      <c r="B21" s="60"/>
      <c r="C21" s="260"/>
      <c r="D21" s="61" t="s">
        <v>882</v>
      </c>
      <c r="E21" s="70"/>
      <c r="F21" s="71"/>
      <c r="G21" s="189">
        <f>G10*(1+$C$10)</f>
        <v>714</v>
      </c>
      <c r="H21" s="73"/>
      <c r="I21" s="62"/>
      <c r="J21" s="74"/>
      <c r="K21" s="189">
        <f>K10*(1+$C$10)</f>
        <v>561</v>
      </c>
      <c r="L21" s="73"/>
      <c r="M21" s="62"/>
      <c r="N21" s="74"/>
      <c r="O21" s="189">
        <f>O10*(1+$C$10)</f>
        <v>561</v>
      </c>
      <c r="P21" s="73"/>
      <c r="Q21" s="62"/>
      <c r="R21" s="74"/>
      <c r="S21" s="189">
        <f>S10*(1+$C$10)</f>
        <v>561</v>
      </c>
      <c r="T21" s="73"/>
      <c r="U21" s="62"/>
      <c r="V21" s="74"/>
      <c r="W21" s="72">
        <f>IF(VALUE($D$5)=1,G21,IF(VALUE($D$5)=2,SUM($G21:$K21),IF(VALUE($D$5)=3,SUM($G21:$O21),SUM($G21:$S21))))</f>
        <v>1275</v>
      </c>
      <c r="X21" s="73"/>
      <c r="Y21" s="63"/>
    </row>
    <row r="22" spans="2:25" ht="10.15" customHeight="1" x14ac:dyDescent="0.2">
      <c r="B22" s="60"/>
      <c r="C22" s="260"/>
      <c r="D22" s="65"/>
      <c r="F22" s="75"/>
      <c r="G22" s="62"/>
      <c r="H22" s="73"/>
      <c r="I22" s="62"/>
      <c r="J22" s="74"/>
      <c r="K22" s="62"/>
      <c r="L22" s="73"/>
      <c r="M22" s="62"/>
      <c r="N22" s="74"/>
      <c r="O22" s="62"/>
      <c r="P22" s="73"/>
      <c r="Q22" s="62"/>
      <c r="R22" s="74"/>
      <c r="S22" s="62"/>
      <c r="T22" s="73"/>
      <c r="U22" s="62"/>
      <c r="V22" s="74"/>
      <c r="W22" s="62"/>
      <c r="X22" s="73"/>
      <c r="Y22" s="63"/>
    </row>
    <row r="23" spans="2:25" ht="14.25" customHeight="1" x14ac:dyDescent="0.2">
      <c r="B23" s="60"/>
      <c r="C23" s="260"/>
      <c r="D23" s="62" t="s">
        <v>883</v>
      </c>
      <c r="E23" s="76"/>
      <c r="F23" s="77"/>
      <c r="G23" s="189" t="e">
        <f>#REF!</f>
        <v>#REF!</v>
      </c>
      <c r="H23" s="73"/>
      <c r="I23" s="62"/>
      <c r="J23" s="74"/>
      <c r="K23" s="62"/>
      <c r="L23" s="73"/>
      <c r="M23" s="62"/>
      <c r="N23" s="74"/>
      <c r="O23" s="62"/>
      <c r="P23" s="73"/>
      <c r="Q23" s="62"/>
      <c r="R23" s="74"/>
      <c r="S23" s="62"/>
      <c r="T23" s="73"/>
      <c r="U23" s="62"/>
      <c r="V23" s="74"/>
      <c r="W23" s="62"/>
      <c r="X23" s="73"/>
      <c r="Y23" s="63"/>
    </row>
    <row r="24" spans="2:25" ht="10.15" customHeight="1" x14ac:dyDescent="0.2">
      <c r="B24" s="60"/>
      <c r="C24" s="260"/>
      <c r="D24" s="65"/>
      <c r="F24" s="75"/>
      <c r="G24" s="62"/>
      <c r="H24" s="73"/>
      <c r="I24" s="62"/>
      <c r="J24" s="74"/>
      <c r="K24" s="62"/>
      <c r="L24" s="73"/>
      <c r="M24" s="62"/>
      <c r="N24" s="74"/>
      <c r="O24" s="62"/>
      <c r="P24" s="73"/>
      <c r="Q24" s="62"/>
      <c r="R24" s="74"/>
      <c r="S24" s="62"/>
      <c r="T24" s="73"/>
      <c r="U24" s="62"/>
      <c r="V24" s="74"/>
      <c r="W24" s="62"/>
      <c r="X24" s="73"/>
      <c r="Y24" s="63"/>
    </row>
    <row r="25" spans="2:25" ht="14.25" customHeight="1" x14ac:dyDescent="0.2">
      <c r="B25" s="60"/>
      <c r="C25" s="260"/>
      <c r="D25" s="62" t="s">
        <v>884</v>
      </c>
      <c r="F25" s="75"/>
      <c r="G25" s="62"/>
      <c r="H25" s="73"/>
      <c r="I25" s="62"/>
      <c r="J25" s="74"/>
      <c r="K25" s="189" t="e">
        <f>#REF!</f>
        <v>#REF!</v>
      </c>
      <c r="L25" s="73"/>
      <c r="M25" s="62"/>
      <c r="N25" s="74"/>
      <c r="O25" s="62"/>
      <c r="P25" s="73"/>
      <c r="Q25" s="62"/>
      <c r="R25" s="74"/>
      <c r="S25" s="62"/>
      <c r="T25" s="73"/>
      <c r="U25" s="62"/>
      <c r="V25" s="74"/>
      <c r="W25" s="62"/>
      <c r="X25" s="73"/>
      <c r="Y25" s="63"/>
    </row>
    <row r="26" spans="2:25" ht="10.15" customHeight="1" x14ac:dyDescent="0.2">
      <c r="B26" s="60"/>
      <c r="C26" s="260"/>
      <c r="D26" s="65"/>
      <c r="F26" s="75"/>
      <c r="G26" s="62"/>
      <c r="H26" s="73"/>
      <c r="I26" s="62"/>
      <c r="J26" s="74"/>
      <c r="K26" s="62"/>
      <c r="L26" s="73"/>
      <c r="M26" s="62"/>
      <c r="N26" s="74"/>
      <c r="O26" s="62"/>
      <c r="P26" s="73"/>
      <c r="Q26" s="62"/>
      <c r="R26" s="74"/>
      <c r="S26" s="62"/>
      <c r="T26" s="73"/>
      <c r="U26" s="62"/>
      <c r="V26" s="74"/>
      <c r="W26" s="62"/>
      <c r="X26" s="73"/>
      <c r="Y26" s="63"/>
    </row>
    <row r="27" spans="2:25" ht="14.25" customHeight="1" x14ac:dyDescent="0.2">
      <c r="B27" s="60"/>
      <c r="C27" s="260"/>
      <c r="D27" s="62" t="s">
        <v>885</v>
      </c>
      <c r="F27" s="75"/>
      <c r="G27" s="62"/>
      <c r="H27" s="73"/>
      <c r="I27" s="62"/>
      <c r="J27" s="74"/>
      <c r="K27" s="62"/>
      <c r="L27" s="73"/>
      <c r="M27" s="62"/>
      <c r="N27" s="74"/>
      <c r="O27" s="189" t="e">
        <f>#REF!</f>
        <v>#REF!</v>
      </c>
      <c r="P27" s="73"/>
      <c r="Q27" s="62"/>
      <c r="R27" s="74"/>
      <c r="S27" s="62"/>
      <c r="T27" s="73"/>
      <c r="U27" s="62"/>
      <c r="V27" s="74"/>
      <c r="W27" s="62"/>
      <c r="X27" s="73"/>
      <c r="Y27" s="63"/>
    </row>
    <row r="28" spans="2:25" ht="10.15" customHeight="1" x14ac:dyDescent="0.2">
      <c r="B28" s="60"/>
      <c r="C28" s="260"/>
      <c r="D28" s="62"/>
      <c r="F28" s="75"/>
      <c r="G28" s="62"/>
      <c r="H28" s="73"/>
      <c r="I28" s="62"/>
      <c r="J28" s="74"/>
      <c r="K28" s="62"/>
      <c r="L28" s="73"/>
      <c r="M28" s="62"/>
      <c r="N28" s="74"/>
      <c r="O28" s="62"/>
      <c r="P28" s="73"/>
      <c r="Q28" s="62"/>
      <c r="R28" s="74"/>
      <c r="S28" s="62"/>
      <c r="T28" s="73"/>
      <c r="U28" s="62"/>
      <c r="V28" s="74"/>
      <c r="W28" s="62"/>
      <c r="X28" s="73"/>
      <c r="Y28" s="63"/>
    </row>
    <row r="29" spans="2:25" ht="14.25" customHeight="1" x14ac:dyDescent="0.2">
      <c r="B29" s="60"/>
      <c r="C29" s="260"/>
      <c r="D29" s="62" t="s">
        <v>886</v>
      </c>
      <c r="F29" s="75"/>
      <c r="G29" s="62"/>
      <c r="H29" s="73"/>
      <c r="I29" s="62"/>
      <c r="J29" s="74"/>
      <c r="K29" s="62"/>
      <c r="L29" s="73"/>
      <c r="M29" s="62"/>
      <c r="N29" s="74"/>
      <c r="O29" s="62"/>
      <c r="P29" s="73"/>
      <c r="Q29" s="62"/>
      <c r="R29" s="74"/>
      <c r="S29" s="189" t="e">
        <f>#REF!</f>
        <v>#REF!</v>
      </c>
      <c r="T29" s="73"/>
      <c r="U29" s="62"/>
      <c r="V29" s="74"/>
      <c r="W29" s="72" t="e">
        <f>+G23+K25</f>
        <v>#REF!</v>
      </c>
      <c r="X29" s="73"/>
      <c r="Y29" s="63"/>
    </row>
    <row r="30" spans="2:25" ht="10.15" customHeight="1" x14ac:dyDescent="0.2">
      <c r="B30" s="60"/>
      <c r="C30" s="260"/>
      <c r="D30" s="65"/>
      <c r="F30" s="75"/>
      <c r="G30" s="62"/>
      <c r="H30" s="73"/>
      <c r="I30" s="62"/>
      <c r="J30" s="74"/>
      <c r="K30" s="62"/>
      <c r="L30" s="73"/>
      <c r="M30" s="62"/>
      <c r="N30" s="74"/>
      <c r="O30" s="62"/>
      <c r="P30" s="73"/>
      <c r="Q30" s="62"/>
      <c r="R30" s="74"/>
      <c r="S30" s="62"/>
      <c r="T30" s="73"/>
      <c r="U30" s="62"/>
      <c r="V30" s="74"/>
      <c r="W30" s="62"/>
      <c r="X30" s="73"/>
      <c r="Y30" s="63"/>
    </row>
    <row r="31" spans="2:25" ht="14.25" customHeight="1" x14ac:dyDescent="0.2">
      <c r="B31" s="60"/>
      <c r="C31" s="260"/>
      <c r="D31" s="61" t="s">
        <v>863</v>
      </c>
      <c r="E31" s="70"/>
      <c r="F31" s="75"/>
      <c r="G31" s="190" t="e">
        <f>+G23-G21</f>
        <v>#REF!</v>
      </c>
      <c r="H31" s="73"/>
      <c r="I31" s="62"/>
      <c r="J31" s="74"/>
      <c r="K31" s="216" t="e">
        <f>+K25-K21</f>
        <v>#REF!</v>
      </c>
      <c r="L31" s="73"/>
      <c r="M31" s="62"/>
      <c r="N31" s="74"/>
      <c r="O31" s="190" t="e">
        <f>+O27-O21</f>
        <v>#REF!</v>
      </c>
      <c r="P31" s="73"/>
      <c r="Q31" s="62"/>
      <c r="R31" s="74"/>
      <c r="S31" s="190" t="e">
        <f>+S29-S21</f>
        <v>#REF!</v>
      </c>
      <c r="T31" s="73"/>
      <c r="U31" s="62"/>
      <c r="V31" s="74"/>
      <c r="W31" s="72" t="e">
        <f>+W29-W21</f>
        <v>#REF!</v>
      </c>
      <c r="X31" s="73"/>
      <c r="Y31" s="63"/>
    </row>
    <row r="32" spans="2:25" ht="10.15" customHeight="1" thickBot="1" x14ac:dyDescent="0.25">
      <c r="B32" s="60"/>
      <c r="C32" s="261"/>
      <c r="D32" s="65"/>
      <c r="F32" s="78"/>
      <c r="G32" s="79"/>
      <c r="H32" s="80"/>
      <c r="I32" s="62"/>
      <c r="J32" s="81"/>
      <c r="K32" s="79"/>
      <c r="L32" s="80"/>
      <c r="M32" s="62"/>
      <c r="N32" s="81"/>
      <c r="O32" s="79"/>
      <c r="P32" s="80"/>
      <c r="Q32" s="62"/>
      <c r="R32" s="81"/>
      <c r="S32" s="79"/>
      <c r="T32" s="80"/>
      <c r="U32" s="62"/>
      <c r="V32" s="81"/>
      <c r="W32" s="79"/>
      <c r="X32" s="80"/>
      <c r="Y32" s="63"/>
    </row>
    <row r="33" spans="2:25" ht="10.15" customHeight="1" thickBot="1" x14ac:dyDescent="0.25">
      <c r="B33" s="60"/>
      <c r="D33" s="65"/>
      <c r="F33" s="64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4"/>
      <c r="Y33" s="63"/>
    </row>
    <row r="34" spans="2:25" ht="23.25" customHeight="1" thickBot="1" x14ac:dyDescent="0.25">
      <c r="B34" s="60"/>
      <c r="C34" s="259" t="s">
        <v>138</v>
      </c>
      <c r="D34" s="65"/>
      <c r="F34" s="262">
        <f>W11*(1+$C$11)</f>
        <v>750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4"/>
      <c r="Y34" s="63"/>
    </row>
    <row r="35" spans="2:25" ht="10.15" customHeight="1" thickBot="1" x14ac:dyDescent="0.25">
      <c r="B35" s="60"/>
      <c r="C35" s="260"/>
      <c r="D35" s="65"/>
      <c r="F35" s="64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4"/>
      <c r="Y35" s="63"/>
    </row>
    <row r="36" spans="2:25" ht="10.15" customHeight="1" x14ac:dyDescent="0.2">
      <c r="B36" s="60"/>
      <c r="C36" s="260"/>
      <c r="D36" s="65"/>
      <c r="F36" s="66"/>
      <c r="G36" s="67"/>
      <c r="H36" s="68"/>
      <c r="I36" s="62"/>
      <c r="J36" s="69"/>
      <c r="K36" s="67"/>
      <c r="L36" s="68"/>
      <c r="M36" s="62"/>
      <c r="N36" s="69"/>
      <c r="O36" s="67"/>
      <c r="P36" s="68"/>
      <c r="Q36" s="62"/>
      <c r="R36" s="69"/>
      <c r="S36" s="67"/>
      <c r="T36" s="68"/>
      <c r="U36" s="62"/>
      <c r="V36" s="69"/>
      <c r="W36" s="67"/>
      <c r="X36" s="68"/>
      <c r="Y36" s="63"/>
    </row>
    <row r="37" spans="2:25" ht="14.25" customHeight="1" x14ac:dyDescent="0.2">
      <c r="B37" s="60"/>
      <c r="C37" s="260"/>
      <c r="D37" s="61" t="s">
        <v>882</v>
      </c>
      <c r="E37" s="70"/>
      <c r="F37" s="71"/>
      <c r="G37" s="189">
        <f>G11*(1+$C$11)</f>
        <v>300</v>
      </c>
      <c r="H37" s="63"/>
      <c r="I37" s="64"/>
      <c r="J37" s="75"/>
      <c r="K37" s="189">
        <f>K11*(1+$C$11)</f>
        <v>450</v>
      </c>
      <c r="L37" s="73"/>
      <c r="M37" s="62"/>
      <c r="N37" s="74"/>
      <c r="O37" s="189">
        <f>O11*(1+$C$11)</f>
        <v>450</v>
      </c>
      <c r="P37" s="73"/>
      <c r="Q37" s="62"/>
      <c r="R37" s="74"/>
      <c r="S37" s="215"/>
      <c r="T37" s="73"/>
      <c r="U37" s="62"/>
      <c r="V37" s="74"/>
      <c r="W37" s="72">
        <f>IF(VALUE($D$5)=1,G37,IF(VALUE($D$5)=2,SUM($G37:$K37),IF(VALUE($D$5)=3,SUM($G37:$O37),SUM($G37:$S37))))</f>
        <v>750</v>
      </c>
      <c r="X37" s="73"/>
      <c r="Y37" s="63"/>
    </row>
    <row r="38" spans="2:25" ht="10.15" customHeight="1" x14ac:dyDescent="0.2">
      <c r="B38" s="60"/>
      <c r="C38" s="260"/>
      <c r="D38" s="65"/>
      <c r="F38" s="75"/>
      <c r="G38" s="62"/>
      <c r="H38" s="73"/>
      <c r="I38" s="62"/>
      <c r="J38" s="74"/>
      <c r="K38" s="62"/>
      <c r="L38" s="73"/>
      <c r="M38" s="62"/>
      <c r="N38" s="74"/>
      <c r="O38" s="62"/>
      <c r="P38" s="73"/>
      <c r="Q38" s="62"/>
      <c r="R38" s="74"/>
      <c r="S38" s="62"/>
      <c r="T38" s="73"/>
      <c r="U38" s="62"/>
      <c r="V38" s="74"/>
      <c r="W38" s="62"/>
      <c r="X38" s="73"/>
      <c r="Y38" s="63"/>
    </row>
    <row r="39" spans="2:25" ht="14.25" customHeight="1" x14ac:dyDescent="0.2">
      <c r="B39" s="60"/>
      <c r="C39" s="260"/>
      <c r="D39" s="62" t="s">
        <v>883</v>
      </c>
      <c r="E39" s="76"/>
      <c r="F39" s="77"/>
      <c r="G39" s="189" t="e">
        <f>#REF!</f>
        <v>#REF!</v>
      </c>
      <c r="H39" s="73"/>
      <c r="I39" s="62"/>
      <c r="J39" s="74"/>
      <c r="K39" s="62"/>
      <c r="L39" s="73"/>
      <c r="M39" s="62"/>
      <c r="N39" s="74"/>
      <c r="O39" s="62"/>
      <c r="P39" s="73"/>
      <c r="Q39" s="62"/>
      <c r="R39" s="74"/>
      <c r="S39" s="62"/>
      <c r="T39" s="73"/>
      <c r="U39" s="62"/>
      <c r="V39" s="74"/>
      <c r="W39" s="62"/>
      <c r="X39" s="73"/>
      <c r="Y39" s="63"/>
    </row>
    <row r="40" spans="2:25" ht="10.15" customHeight="1" x14ac:dyDescent="0.2">
      <c r="B40" s="60"/>
      <c r="C40" s="260"/>
      <c r="D40" s="65"/>
      <c r="F40" s="75"/>
      <c r="G40" s="62"/>
      <c r="H40" s="73"/>
      <c r="I40" s="62"/>
      <c r="J40" s="74"/>
      <c r="K40" s="62"/>
      <c r="L40" s="73"/>
      <c r="M40" s="62"/>
      <c r="N40" s="74"/>
      <c r="O40" s="62"/>
      <c r="P40" s="73"/>
      <c r="Q40" s="62"/>
      <c r="R40" s="74"/>
      <c r="S40" s="62"/>
      <c r="T40" s="73"/>
      <c r="U40" s="62"/>
      <c r="V40" s="74"/>
      <c r="W40" s="62"/>
      <c r="X40" s="73"/>
      <c r="Y40" s="63"/>
    </row>
    <row r="41" spans="2:25" ht="14.25" customHeight="1" x14ac:dyDescent="0.2">
      <c r="B41" s="60"/>
      <c r="C41" s="260"/>
      <c r="D41" s="62" t="s">
        <v>884</v>
      </c>
      <c r="F41" s="75"/>
      <c r="G41" s="62"/>
      <c r="H41" s="73"/>
      <c r="I41" s="62"/>
      <c r="J41" s="74"/>
      <c r="K41" s="189" t="e">
        <f>#REF!</f>
        <v>#REF!</v>
      </c>
      <c r="L41" s="73"/>
      <c r="M41" s="62"/>
      <c r="N41" s="74"/>
      <c r="O41" s="62"/>
      <c r="P41" s="73"/>
      <c r="Q41" s="62"/>
      <c r="R41" s="74"/>
      <c r="S41" s="62"/>
      <c r="T41" s="73"/>
      <c r="U41" s="62"/>
      <c r="V41" s="74"/>
      <c r="W41" s="62"/>
      <c r="X41" s="73"/>
      <c r="Y41" s="63"/>
    </row>
    <row r="42" spans="2:25" ht="10.15" customHeight="1" x14ac:dyDescent="0.2">
      <c r="B42" s="60"/>
      <c r="C42" s="260"/>
      <c r="D42" s="65"/>
      <c r="F42" s="75"/>
      <c r="G42" s="62"/>
      <c r="H42" s="73"/>
      <c r="I42" s="62"/>
      <c r="J42" s="74"/>
      <c r="K42" s="62"/>
      <c r="L42" s="73"/>
      <c r="M42" s="62"/>
      <c r="N42" s="74"/>
      <c r="O42" s="62"/>
      <c r="P42" s="73"/>
      <c r="Q42" s="62"/>
      <c r="R42" s="74"/>
      <c r="S42" s="62"/>
      <c r="T42" s="73"/>
      <c r="U42" s="62"/>
      <c r="V42" s="74"/>
      <c r="W42" s="62"/>
      <c r="X42" s="73"/>
      <c r="Y42" s="63"/>
    </row>
    <row r="43" spans="2:25" ht="14.25" customHeight="1" x14ac:dyDescent="0.2">
      <c r="B43" s="60"/>
      <c r="C43" s="260"/>
      <c r="D43" s="62" t="s">
        <v>885</v>
      </c>
      <c r="F43" s="75"/>
      <c r="G43" s="62"/>
      <c r="H43" s="73"/>
      <c r="I43" s="62"/>
      <c r="J43" s="74"/>
      <c r="K43" s="62"/>
      <c r="L43" s="73"/>
      <c r="M43" s="62"/>
      <c r="N43" s="74"/>
      <c r="O43" s="189" t="e">
        <f>#REF!</f>
        <v>#REF!</v>
      </c>
      <c r="P43" s="73"/>
      <c r="Q43" s="62"/>
      <c r="R43" s="74"/>
      <c r="S43" s="62"/>
      <c r="T43" s="73"/>
      <c r="U43" s="62"/>
      <c r="V43" s="74"/>
      <c r="W43" s="62"/>
      <c r="X43" s="73"/>
      <c r="Y43" s="63"/>
    </row>
    <row r="44" spans="2:25" ht="10.15" customHeight="1" x14ac:dyDescent="0.2">
      <c r="B44" s="60"/>
      <c r="C44" s="260"/>
      <c r="D44" s="62"/>
      <c r="F44" s="75"/>
      <c r="G44" s="62"/>
      <c r="H44" s="73"/>
      <c r="I44" s="62"/>
      <c r="J44" s="74"/>
      <c r="K44" s="62"/>
      <c r="L44" s="73"/>
      <c r="M44" s="62"/>
      <c r="N44" s="74"/>
      <c r="O44" s="62"/>
      <c r="P44" s="73"/>
      <c r="Q44" s="62"/>
      <c r="R44" s="74"/>
      <c r="S44" s="62"/>
      <c r="T44" s="73"/>
      <c r="U44" s="62"/>
      <c r="V44" s="74"/>
      <c r="W44" s="62"/>
      <c r="X44" s="73"/>
      <c r="Y44" s="63"/>
    </row>
    <row r="45" spans="2:25" ht="14.25" customHeight="1" x14ac:dyDescent="0.2">
      <c r="B45" s="60"/>
      <c r="C45" s="260"/>
      <c r="D45" s="62" t="s">
        <v>886</v>
      </c>
      <c r="F45" s="75"/>
      <c r="G45" s="62"/>
      <c r="H45" s="73"/>
      <c r="I45" s="62"/>
      <c r="J45" s="74"/>
      <c r="K45" s="62"/>
      <c r="L45" s="73"/>
      <c r="M45" s="62"/>
      <c r="N45" s="74"/>
      <c r="O45" s="62"/>
      <c r="P45" s="73"/>
      <c r="Q45" s="62"/>
      <c r="R45" s="74"/>
      <c r="S45" s="189" t="e">
        <f>#REF!</f>
        <v>#REF!</v>
      </c>
      <c r="T45" s="73"/>
      <c r="U45" s="62"/>
      <c r="V45" s="74"/>
      <c r="W45" s="72" t="e">
        <f>+G39+K41</f>
        <v>#REF!</v>
      </c>
      <c r="X45" s="73"/>
      <c r="Y45" s="63"/>
    </row>
    <row r="46" spans="2:25" ht="10.15" customHeight="1" x14ac:dyDescent="0.2">
      <c r="B46" s="60"/>
      <c r="C46" s="260"/>
      <c r="D46" s="65"/>
      <c r="F46" s="75"/>
      <c r="G46" s="62"/>
      <c r="H46" s="73"/>
      <c r="I46" s="62"/>
      <c r="J46" s="74"/>
      <c r="K46" s="62"/>
      <c r="L46" s="73"/>
      <c r="M46" s="62"/>
      <c r="N46" s="74"/>
      <c r="O46" s="62"/>
      <c r="P46" s="73"/>
      <c r="Q46" s="62"/>
      <c r="R46" s="74"/>
      <c r="S46" s="62"/>
      <c r="T46" s="73"/>
      <c r="U46" s="62"/>
      <c r="V46" s="74"/>
      <c r="W46" s="62"/>
      <c r="X46" s="73"/>
      <c r="Y46" s="63"/>
    </row>
    <row r="47" spans="2:25" ht="14.25" customHeight="1" x14ac:dyDescent="0.2">
      <c r="B47" s="60"/>
      <c r="C47" s="260"/>
      <c r="D47" s="61" t="s">
        <v>863</v>
      </c>
      <c r="E47" s="70"/>
      <c r="F47" s="75"/>
      <c r="G47" s="216" t="e">
        <f>+G39-G37</f>
        <v>#REF!</v>
      </c>
      <c r="H47" s="73"/>
      <c r="I47" s="62"/>
      <c r="J47" s="74"/>
      <c r="K47" s="190" t="e">
        <f>+K41-K37</f>
        <v>#REF!</v>
      </c>
      <c r="L47" s="73"/>
      <c r="M47" s="62"/>
      <c r="N47" s="74"/>
      <c r="O47" s="190" t="e">
        <f>+O43-O37</f>
        <v>#REF!</v>
      </c>
      <c r="P47" s="73"/>
      <c r="Q47" s="62"/>
      <c r="R47" s="74"/>
      <c r="S47" s="190" t="e">
        <f>+S45-S37</f>
        <v>#REF!</v>
      </c>
      <c r="T47" s="73"/>
      <c r="U47" s="62"/>
      <c r="V47" s="74"/>
      <c r="W47" s="72" t="e">
        <f>(G47+K47)</f>
        <v>#REF!</v>
      </c>
      <c r="X47" s="73"/>
      <c r="Y47" s="63"/>
    </row>
    <row r="48" spans="2:25" ht="10.15" customHeight="1" thickBot="1" x14ac:dyDescent="0.25">
      <c r="B48" s="60"/>
      <c r="C48" s="261"/>
      <c r="D48" s="65"/>
      <c r="F48" s="78"/>
      <c r="G48" s="79"/>
      <c r="H48" s="80"/>
      <c r="I48" s="62"/>
      <c r="J48" s="81"/>
      <c r="K48" s="79"/>
      <c r="L48" s="80"/>
      <c r="M48" s="62"/>
      <c r="N48" s="81"/>
      <c r="O48" s="79"/>
      <c r="P48" s="80"/>
      <c r="Q48" s="62"/>
      <c r="R48" s="81"/>
      <c r="S48" s="79"/>
      <c r="T48" s="80"/>
      <c r="U48" s="62"/>
      <c r="V48" s="81"/>
      <c r="W48" s="79"/>
      <c r="X48" s="80"/>
      <c r="Y48" s="63"/>
    </row>
    <row r="49" spans="1:125" ht="10.15" customHeight="1" thickBot="1" x14ac:dyDescent="0.25">
      <c r="B49" s="60"/>
      <c r="D49" s="65"/>
      <c r="F49" s="64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4"/>
      <c r="Y49" s="63"/>
    </row>
    <row r="50" spans="1:125" ht="23.25" customHeight="1" thickBot="1" x14ac:dyDescent="0.25">
      <c r="B50" s="60"/>
      <c r="C50" s="253" t="s">
        <v>863</v>
      </c>
      <c r="D50" s="65"/>
      <c r="F50" s="256">
        <f>F18+F34+W12-W11-W10</f>
        <v>2025</v>
      </c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8"/>
      <c r="Y50" s="63"/>
    </row>
    <row r="51" spans="1:125" ht="10.15" customHeight="1" thickBot="1" x14ac:dyDescent="0.25">
      <c r="B51" s="60"/>
      <c r="C51" s="254"/>
      <c r="D51" s="65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2"/>
      <c r="X51" s="64"/>
      <c r="Y51" s="63"/>
    </row>
    <row r="52" spans="1:125" ht="10.15" customHeight="1" x14ac:dyDescent="0.2">
      <c r="B52" s="60"/>
      <c r="C52" s="254"/>
      <c r="D52" s="65"/>
      <c r="F52" s="66"/>
      <c r="G52" s="82"/>
      <c r="H52" s="83"/>
      <c r="I52" s="64"/>
      <c r="J52" s="66"/>
      <c r="K52" s="82"/>
      <c r="L52" s="83"/>
      <c r="M52" s="64"/>
      <c r="N52" s="66"/>
      <c r="O52" s="82"/>
      <c r="P52" s="83"/>
      <c r="Q52" s="64"/>
      <c r="R52" s="66"/>
      <c r="S52" s="82"/>
      <c r="T52" s="83"/>
      <c r="U52" s="64"/>
      <c r="V52" s="66"/>
      <c r="W52" s="67"/>
      <c r="X52" s="83"/>
      <c r="Y52" s="63"/>
    </row>
    <row r="53" spans="1:125" ht="14.25" customHeight="1" x14ac:dyDescent="0.2">
      <c r="B53" s="60"/>
      <c r="C53" s="254"/>
      <c r="D53" s="61" t="s">
        <v>882</v>
      </c>
      <c r="E53" s="70"/>
      <c r="F53" s="71"/>
      <c r="G53" s="189">
        <f>+G21+G37</f>
        <v>1014</v>
      </c>
      <c r="H53" s="63"/>
      <c r="I53" s="64"/>
      <c r="J53" s="75"/>
      <c r="K53" s="189">
        <f>+K21+K37</f>
        <v>1011</v>
      </c>
      <c r="L53" s="73"/>
      <c r="M53" s="62"/>
      <c r="N53" s="74"/>
      <c r="O53" s="189">
        <f>+O21+O37</f>
        <v>1011</v>
      </c>
      <c r="P53" s="73"/>
      <c r="Q53" s="62"/>
      <c r="R53" s="74"/>
      <c r="S53" s="189">
        <f>+S21+S37</f>
        <v>561</v>
      </c>
      <c r="T53" s="73"/>
      <c r="U53" s="62"/>
      <c r="V53" s="74"/>
      <c r="W53" s="72">
        <f>IF(VALUE($D$5)=1,G53,IF(VALUE($D$5)=2,SUM($G53:$K53),IF(VALUE($D$5)=3,SUM($G53:$O53),SUM($G53:$S53))))</f>
        <v>2025</v>
      </c>
      <c r="X53" s="63"/>
      <c r="Y53" s="63"/>
      <c r="AP53" s="186"/>
    </row>
    <row r="54" spans="1:125" ht="10.15" customHeight="1" x14ac:dyDescent="0.2">
      <c r="B54" s="60"/>
      <c r="C54" s="254"/>
      <c r="D54" s="65"/>
      <c r="F54" s="75"/>
      <c r="G54" s="62"/>
      <c r="H54" s="73"/>
      <c r="I54" s="62"/>
      <c r="J54" s="74"/>
      <c r="K54" s="62"/>
      <c r="L54" s="73"/>
      <c r="M54" s="62"/>
      <c r="N54" s="74"/>
      <c r="O54" s="62"/>
      <c r="P54" s="73"/>
      <c r="Q54" s="62"/>
      <c r="R54" s="74"/>
      <c r="S54" s="62"/>
      <c r="T54" s="73"/>
      <c r="U54" s="62"/>
      <c r="V54" s="74"/>
      <c r="W54" s="62"/>
      <c r="X54" s="63"/>
      <c r="Y54" s="63"/>
      <c r="AP54" s="186"/>
    </row>
    <row r="55" spans="1:125" ht="14.25" customHeight="1" x14ac:dyDescent="0.2">
      <c r="B55" s="60"/>
      <c r="C55" s="254"/>
      <c r="D55" s="61" t="s">
        <v>868</v>
      </c>
      <c r="E55" s="70"/>
      <c r="F55" s="71"/>
      <c r="G55" s="189" t="e">
        <f>G23</f>
        <v>#REF!</v>
      </c>
      <c r="H55" s="73"/>
      <c r="I55" s="62"/>
      <c r="J55" s="74"/>
      <c r="K55" s="189" t="e">
        <f>K25</f>
        <v>#REF!</v>
      </c>
      <c r="L55" s="73"/>
      <c r="M55" s="62"/>
      <c r="N55" s="74"/>
      <c r="O55" s="189" t="e">
        <f>O27</f>
        <v>#REF!</v>
      </c>
      <c r="P55" s="73"/>
      <c r="Q55" s="62"/>
      <c r="R55" s="74"/>
      <c r="S55" s="189" t="e">
        <f>S29</f>
        <v>#REF!</v>
      </c>
      <c r="T55" s="73"/>
      <c r="U55" s="62"/>
      <c r="V55" s="74"/>
      <c r="W55" s="72" t="e">
        <f>IF(VALUE($D$5)=1,G55,IF(VALUE($D$5)=2,SUM($G55:$K55),IF(VALUE($D$5)=3,SUM($G55:$O55),SUM($G55:$S55))))</f>
        <v>#REF!</v>
      </c>
      <c r="X55" s="63"/>
      <c r="Y55" s="63"/>
    </row>
    <row r="56" spans="1:125" ht="14.25" customHeight="1" x14ac:dyDescent="0.2">
      <c r="B56" s="60"/>
      <c r="C56" s="254"/>
      <c r="D56" s="61" t="s">
        <v>138</v>
      </c>
      <c r="E56" s="70"/>
      <c r="F56" s="71"/>
      <c r="G56" s="189" t="e">
        <f>G39</f>
        <v>#REF!</v>
      </c>
      <c r="H56" s="73"/>
      <c r="I56" s="62"/>
      <c r="J56" s="74"/>
      <c r="K56" s="189" t="e">
        <f>K41</f>
        <v>#REF!</v>
      </c>
      <c r="L56" s="73"/>
      <c r="M56" s="62"/>
      <c r="N56" s="74"/>
      <c r="O56" s="189" t="e">
        <f>O43</f>
        <v>#REF!</v>
      </c>
      <c r="P56" s="73"/>
      <c r="Q56" s="62"/>
      <c r="R56" s="74"/>
      <c r="S56" s="189" t="e">
        <f>S45</f>
        <v>#REF!</v>
      </c>
      <c r="T56" s="73"/>
      <c r="U56" s="62"/>
      <c r="V56" s="74"/>
      <c r="W56" s="72" t="e">
        <f>IF(VALUE($D$5)=1,G56,IF(VALUE($D$5)=2,SUM($G56:$K56),IF(VALUE($D$5)=3,SUM($G56:$O56),SUM($G56:$S56))))</f>
        <v>#REF!</v>
      </c>
      <c r="X56" s="63"/>
      <c r="Y56" s="63"/>
    </row>
    <row r="57" spans="1:125" s="191" customFormat="1" ht="14.25" customHeight="1" x14ac:dyDescent="0.2">
      <c r="A57" s="184"/>
      <c r="B57" s="84"/>
      <c r="C57" s="254"/>
      <c r="D57" s="85"/>
      <c r="E57" s="86"/>
      <c r="F57" s="87"/>
      <c r="G57" s="88"/>
      <c r="H57" s="89"/>
      <c r="I57" s="90"/>
      <c r="J57" s="91"/>
      <c r="K57" s="90"/>
      <c r="L57" s="89"/>
      <c r="M57" s="90"/>
      <c r="N57" s="91"/>
      <c r="O57" s="90"/>
      <c r="P57" s="89"/>
      <c r="Q57" s="90"/>
      <c r="R57" s="91"/>
      <c r="S57" s="90"/>
      <c r="T57" s="89"/>
      <c r="U57" s="90"/>
      <c r="V57" s="91"/>
      <c r="W57" s="92" t="e">
        <f>+W56/$W$58</f>
        <v>#REF!</v>
      </c>
      <c r="X57" s="93"/>
      <c r="Y57" s="93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</row>
    <row r="58" spans="1:125" ht="14.25" customHeight="1" x14ac:dyDescent="0.2">
      <c r="B58" s="60"/>
      <c r="C58" s="254"/>
      <c r="D58" s="61" t="s">
        <v>863</v>
      </c>
      <c r="E58" s="70"/>
      <c r="F58" s="75"/>
      <c r="G58" s="189" t="e">
        <f>+G55+G56</f>
        <v>#REF!</v>
      </c>
      <c r="H58" s="63"/>
      <c r="I58" s="64"/>
      <c r="J58" s="75"/>
      <c r="K58" s="189" t="e">
        <f>+K55+K56</f>
        <v>#REF!</v>
      </c>
      <c r="L58" s="73"/>
      <c r="M58" s="62"/>
      <c r="N58" s="74"/>
      <c r="O58" s="189" t="e">
        <f>+O55+O56</f>
        <v>#REF!</v>
      </c>
      <c r="P58" s="73"/>
      <c r="Q58" s="62"/>
      <c r="R58" s="74"/>
      <c r="S58" s="189" t="e">
        <f>+S55+S56</f>
        <v>#REF!</v>
      </c>
      <c r="T58" s="73"/>
      <c r="U58" s="62"/>
      <c r="V58" s="74"/>
      <c r="W58" s="72" t="e">
        <f>IF(VALUE($D$5)=1,G58,IF(VALUE($D$5)=2,SUM($G58:$K58),IF(VALUE($D$5)=3,SUM($G58:$O58),SUM($G58:$S58))))</f>
        <v>#REF!</v>
      </c>
      <c r="X58" s="63"/>
      <c r="Y58" s="63"/>
    </row>
    <row r="59" spans="1:125" ht="10.15" customHeight="1" x14ac:dyDescent="0.2">
      <c r="B59" s="60"/>
      <c r="C59" s="254"/>
      <c r="D59" s="94"/>
      <c r="E59" s="70"/>
      <c r="F59" s="71"/>
      <c r="G59" s="62"/>
      <c r="H59" s="73"/>
      <c r="I59" s="62"/>
      <c r="J59" s="74"/>
      <c r="K59" s="62"/>
      <c r="L59" s="73"/>
      <c r="M59" s="62"/>
      <c r="N59" s="74"/>
      <c r="O59" s="62"/>
      <c r="P59" s="73"/>
      <c r="Q59" s="62"/>
      <c r="R59" s="74"/>
      <c r="S59" s="62"/>
      <c r="T59" s="73"/>
      <c r="U59" s="62"/>
      <c r="V59" s="74"/>
      <c r="W59" s="62"/>
      <c r="X59" s="63"/>
      <c r="Y59" s="63"/>
    </row>
    <row r="60" spans="1:125" ht="31.15" customHeight="1" x14ac:dyDescent="0.2">
      <c r="B60" s="60"/>
      <c r="C60" s="254"/>
      <c r="D60" s="95" t="s">
        <v>887</v>
      </c>
      <c r="E60" s="70"/>
      <c r="F60" s="75"/>
      <c r="G60" s="190" t="e">
        <f>(G56+G55)-G53</f>
        <v>#REF!</v>
      </c>
      <c r="H60" s="63"/>
      <c r="I60" s="64"/>
      <c r="J60" s="75"/>
      <c r="K60" s="190" t="e">
        <f>(K56+K55)-K53</f>
        <v>#REF!</v>
      </c>
      <c r="L60" s="73"/>
      <c r="M60" s="62"/>
      <c r="N60" s="74"/>
      <c r="O60" s="190" t="e">
        <f>(O56+O55)-O53</f>
        <v>#REF!</v>
      </c>
      <c r="P60" s="73"/>
      <c r="Q60" s="62"/>
      <c r="R60" s="74"/>
      <c r="S60" s="190" t="e">
        <f>(S56+S55)-S53</f>
        <v>#REF!</v>
      </c>
      <c r="T60" s="73"/>
      <c r="U60" s="62"/>
      <c r="V60" s="74"/>
      <c r="W60" s="162" t="e">
        <f>IF(VALUE($D$5)=1,G60,IF(VALUE($D$5)=2,SUM($G60:$K60),IF(VALUE($D$5)=3,SUM($G60:$O60),SUM($G60:$S60))))</f>
        <v>#REF!</v>
      </c>
      <c r="X60" s="63"/>
      <c r="Y60" s="63"/>
    </row>
    <row r="61" spans="1:125" ht="10.15" customHeight="1" x14ac:dyDescent="0.2">
      <c r="B61" s="60"/>
      <c r="C61" s="254"/>
      <c r="D61" s="94"/>
      <c r="E61" s="70"/>
      <c r="F61" s="71"/>
      <c r="G61" s="62"/>
      <c r="H61" s="73"/>
      <c r="I61" s="62"/>
      <c r="J61" s="74"/>
      <c r="K61" s="62"/>
      <c r="L61" s="73"/>
      <c r="M61" s="62"/>
      <c r="N61" s="74"/>
      <c r="O61" s="62"/>
      <c r="P61" s="73"/>
      <c r="Q61" s="62"/>
      <c r="R61" s="74"/>
      <c r="S61" s="62"/>
      <c r="T61" s="73"/>
      <c r="U61" s="62"/>
      <c r="V61" s="74"/>
      <c r="W61" s="62"/>
      <c r="X61" s="63"/>
      <c r="Y61" s="63"/>
    </row>
    <row r="62" spans="1:125" ht="36" customHeight="1" x14ac:dyDescent="0.2">
      <c r="B62" s="60"/>
      <c r="C62" s="254"/>
      <c r="D62" s="95" t="s">
        <v>888</v>
      </c>
      <c r="E62" s="70"/>
      <c r="F62" s="75"/>
      <c r="G62" s="190" t="e">
        <f>G55+G56-((G21/(1+$C$10))+(G37/(1+$C$11)))</f>
        <v>#REF!</v>
      </c>
      <c r="H62" s="63"/>
      <c r="I62" s="64"/>
      <c r="J62" s="75"/>
      <c r="K62" s="190" t="e">
        <f>K55+K56-((K21/(1+$C$10))+(K37/(1+$C$11)))</f>
        <v>#REF!</v>
      </c>
      <c r="L62" s="73"/>
      <c r="M62" s="62"/>
      <c r="N62" s="74"/>
      <c r="O62" s="190" t="e">
        <f>O55+O56-((O21/(1+$C$10))+(O37/(1+$C$11)))</f>
        <v>#REF!</v>
      </c>
      <c r="P62" s="73"/>
      <c r="Q62" s="62"/>
      <c r="R62" s="74"/>
      <c r="S62" s="190" t="e">
        <f>S55+S56-((S21/(1+$C$10))+(S37/(1+$C$11)))</f>
        <v>#REF!</v>
      </c>
      <c r="T62" s="73"/>
      <c r="U62" s="62"/>
      <c r="V62" s="74"/>
      <c r="W62" s="162" t="e">
        <f>IF(VALUE($D$5)=1,G62,IF(VALUE($D$5)=2,SUM($G62:$K62),IF(VALUE($D$5)=3,SUM($G62:$O62),SUM($G62:$S62))))</f>
        <v>#REF!</v>
      </c>
      <c r="X62" s="63"/>
      <c r="Y62" s="63"/>
    </row>
    <row r="63" spans="1:125" ht="10.15" customHeight="1" thickBot="1" x14ac:dyDescent="0.25">
      <c r="B63" s="60"/>
      <c r="C63" s="255"/>
      <c r="F63" s="78"/>
      <c r="G63" s="79"/>
      <c r="H63" s="80"/>
      <c r="I63" s="62"/>
      <c r="J63" s="81"/>
      <c r="K63" s="79"/>
      <c r="L63" s="80"/>
      <c r="M63" s="62"/>
      <c r="N63" s="81"/>
      <c r="O63" s="79"/>
      <c r="P63" s="80"/>
      <c r="Q63" s="62"/>
      <c r="R63" s="81"/>
      <c r="S63" s="79"/>
      <c r="T63" s="80"/>
      <c r="U63" s="62"/>
      <c r="V63" s="81"/>
      <c r="W63" s="79"/>
      <c r="X63" s="96"/>
      <c r="Y63" s="63"/>
    </row>
    <row r="64" spans="1:125" ht="10.15" customHeight="1" thickBot="1" x14ac:dyDescent="0.25">
      <c r="B64" s="97"/>
      <c r="C64" s="98"/>
      <c r="D64" s="98"/>
      <c r="E64" s="98"/>
      <c r="F64" s="9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99"/>
      <c r="Y64" s="96"/>
    </row>
    <row r="65" spans="3:23" ht="14.25" customHeight="1" x14ac:dyDescent="0.2">
      <c r="C65" s="191" t="s">
        <v>889</v>
      </c>
    </row>
    <row r="66" spans="3:23" ht="15" x14ac:dyDescent="0.25">
      <c r="C66" s="165" t="s">
        <v>870</v>
      </c>
      <c r="D66" s="54"/>
      <c r="E66" s="54"/>
      <c r="F66" s="54"/>
      <c r="G66" s="54"/>
      <c r="H66" s="54"/>
      <c r="I66" s="54"/>
      <c r="J66" s="54"/>
      <c r="K66" s="265">
        <f>Examenprogramma!$B$23</f>
        <v>44007</v>
      </c>
      <c r="L66" s="265"/>
      <c r="M66" s="265"/>
      <c r="N66" s="265"/>
      <c r="O66" s="265"/>
    </row>
    <row r="67" spans="3:23" ht="15" x14ac:dyDescent="0.25">
      <c r="C67" s="165" t="s">
        <v>871</v>
      </c>
      <c r="D67" s="54"/>
      <c r="E67" s="54"/>
      <c r="F67" s="54"/>
      <c r="G67" s="54"/>
      <c r="H67" s="54"/>
      <c r="I67" s="54"/>
      <c r="J67" s="54"/>
      <c r="K67" s="266" t="str">
        <f>Examenprogramma!$B$24</f>
        <v>Schiedam</v>
      </c>
      <c r="L67" s="266"/>
      <c r="M67" s="266"/>
      <c r="N67" s="266"/>
      <c r="O67" s="266"/>
    </row>
    <row r="68" spans="3:23" ht="15" x14ac:dyDescent="0.25">
      <c r="C68" s="165" t="s">
        <v>872</v>
      </c>
      <c r="D68" s="54"/>
      <c r="E68" s="54"/>
      <c r="F68" s="54"/>
      <c r="G68" s="54"/>
      <c r="H68" s="54"/>
      <c r="I68" s="54"/>
      <c r="J68" s="54"/>
      <c r="K68" s="267" t="str">
        <f>Examenprogramma!$B$25</f>
        <v>A.J. de Graaf</v>
      </c>
      <c r="L68" s="267"/>
      <c r="M68" s="267"/>
      <c r="N68" s="267"/>
      <c r="O68" s="267"/>
    </row>
    <row r="69" spans="3:23" s="179" customFormat="1" x14ac:dyDescent="0.2"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</row>
    <row r="70" spans="3:23" s="179" customFormat="1" x14ac:dyDescent="0.2"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</row>
    <row r="71" spans="3:23" s="179" customFormat="1" x14ac:dyDescent="0.2"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</row>
    <row r="72" spans="3:23" s="179" customFormat="1" x14ac:dyDescent="0.2"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</row>
    <row r="73" spans="3:23" s="179" customFormat="1" x14ac:dyDescent="0.2"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</row>
    <row r="74" spans="3:23" s="179" customFormat="1" x14ac:dyDescent="0.2"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</row>
    <row r="75" spans="3:23" s="179" customFormat="1" x14ac:dyDescent="0.2"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</row>
    <row r="76" spans="3:23" s="179" customFormat="1" x14ac:dyDescent="0.2"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</row>
    <row r="77" spans="3:23" s="179" customFormat="1" x14ac:dyDescent="0.2"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</row>
    <row r="78" spans="3:23" s="179" customFormat="1" x14ac:dyDescent="0.2"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</row>
    <row r="79" spans="3:23" s="179" customFormat="1" x14ac:dyDescent="0.2"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</row>
    <row r="80" spans="3:23" s="179" customFormat="1" x14ac:dyDescent="0.2"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</row>
    <row r="81" spans="7:23" s="179" customFormat="1" x14ac:dyDescent="0.2"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</row>
    <row r="82" spans="7:23" s="179" customFormat="1" x14ac:dyDescent="0.2"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</row>
    <row r="83" spans="7:23" s="179" customFormat="1" x14ac:dyDescent="0.2"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</row>
    <row r="84" spans="7:23" s="179" customFormat="1" x14ac:dyDescent="0.2"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</row>
    <row r="85" spans="7:23" s="179" customFormat="1" x14ac:dyDescent="0.2"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7:23" s="179" customFormat="1" x14ac:dyDescent="0.2"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7:23" s="179" customFormat="1" x14ac:dyDescent="0.2"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</row>
    <row r="88" spans="7:23" s="179" customFormat="1" x14ac:dyDescent="0.2"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</row>
    <row r="89" spans="7:23" s="179" customFormat="1" x14ac:dyDescent="0.2"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</row>
    <row r="90" spans="7:23" s="179" customFormat="1" x14ac:dyDescent="0.2"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</row>
    <row r="91" spans="7:23" s="179" customFormat="1" x14ac:dyDescent="0.2"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</row>
    <row r="92" spans="7:23" s="179" customFormat="1" x14ac:dyDescent="0.2"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</row>
    <row r="93" spans="7:23" s="179" customFormat="1" x14ac:dyDescent="0.2"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</row>
    <row r="94" spans="7:23" s="179" customFormat="1" x14ac:dyDescent="0.2"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</row>
    <row r="95" spans="7:23" s="179" customFormat="1" x14ac:dyDescent="0.2"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</row>
    <row r="96" spans="7:23" s="179" customFormat="1" x14ac:dyDescent="0.2"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</row>
    <row r="97" spans="7:23" s="179" customFormat="1" x14ac:dyDescent="0.2"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</row>
    <row r="98" spans="7:23" s="179" customFormat="1" x14ac:dyDescent="0.2"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</row>
    <row r="99" spans="7:23" s="179" customFormat="1" x14ac:dyDescent="0.2"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</row>
    <row r="100" spans="7:23" s="179" customFormat="1" x14ac:dyDescent="0.2"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</row>
    <row r="101" spans="7:23" s="179" customFormat="1" x14ac:dyDescent="0.2"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</row>
    <row r="102" spans="7:23" s="179" customFormat="1" x14ac:dyDescent="0.2"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</row>
    <row r="103" spans="7:23" s="179" customFormat="1" x14ac:dyDescent="0.2"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</row>
    <row r="104" spans="7:23" s="179" customFormat="1" x14ac:dyDescent="0.2"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</row>
    <row r="105" spans="7:23" s="179" customFormat="1" x14ac:dyDescent="0.2"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</row>
    <row r="106" spans="7:23" s="179" customFormat="1" x14ac:dyDescent="0.2"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</row>
    <row r="107" spans="7:23" s="179" customFormat="1" x14ac:dyDescent="0.2"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</row>
    <row r="108" spans="7:23" s="179" customFormat="1" x14ac:dyDescent="0.2"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</row>
    <row r="109" spans="7:23" s="179" customFormat="1" x14ac:dyDescent="0.2"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</row>
    <row r="110" spans="7:23" s="179" customFormat="1" x14ac:dyDescent="0.2"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</row>
    <row r="111" spans="7:23" s="179" customFormat="1" x14ac:dyDescent="0.2"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</row>
    <row r="112" spans="7:23" s="179" customFormat="1" x14ac:dyDescent="0.2"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</row>
    <row r="113" spans="7:23" s="179" customFormat="1" x14ac:dyDescent="0.2"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</row>
    <row r="114" spans="7:23" s="179" customFormat="1" x14ac:dyDescent="0.2"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</row>
    <row r="115" spans="7:23" s="179" customFormat="1" x14ac:dyDescent="0.2"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</row>
    <row r="116" spans="7:23" s="179" customFormat="1" x14ac:dyDescent="0.2"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</row>
    <row r="117" spans="7:23" s="179" customFormat="1" x14ac:dyDescent="0.2"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</row>
    <row r="118" spans="7:23" s="179" customFormat="1" x14ac:dyDescent="0.2"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</row>
    <row r="119" spans="7:23" s="179" customFormat="1" x14ac:dyDescent="0.2"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</row>
    <row r="120" spans="7:23" s="179" customFormat="1" x14ac:dyDescent="0.2"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</row>
    <row r="121" spans="7:23" s="179" customFormat="1" x14ac:dyDescent="0.2"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</row>
    <row r="122" spans="7:23" s="179" customFormat="1" x14ac:dyDescent="0.2"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</row>
    <row r="123" spans="7:23" s="179" customFormat="1" x14ac:dyDescent="0.2"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</row>
    <row r="124" spans="7:23" s="179" customFormat="1" x14ac:dyDescent="0.2"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</row>
    <row r="125" spans="7:23" s="179" customFormat="1" x14ac:dyDescent="0.2"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</row>
    <row r="126" spans="7:23" s="179" customFormat="1" x14ac:dyDescent="0.2"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</row>
    <row r="127" spans="7:23" s="179" customFormat="1" x14ac:dyDescent="0.2"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</row>
    <row r="128" spans="7:23" s="179" customFormat="1" x14ac:dyDescent="0.2"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</row>
    <row r="129" spans="7:23" s="179" customFormat="1" x14ac:dyDescent="0.2"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</row>
    <row r="130" spans="7:23" s="179" customFormat="1" x14ac:dyDescent="0.2"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</row>
    <row r="131" spans="7:23" s="179" customFormat="1" x14ac:dyDescent="0.2"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</row>
    <row r="132" spans="7:23" s="179" customFormat="1" x14ac:dyDescent="0.2"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</row>
    <row r="133" spans="7:23" s="179" customFormat="1" x14ac:dyDescent="0.2"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</row>
    <row r="134" spans="7:23" s="179" customFormat="1" x14ac:dyDescent="0.2"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</row>
    <row r="135" spans="7:23" s="179" customFormat="1" x14ac:dyDescent="0.2"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</row>
    <row r="136" spans="7:23" s="179" customFormat="1" x14ac:dyDescent="0.2"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</row>
    <row r="137" spans="7:23" s="179" customFormat="1" x14ac:dyDescent="0.2"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</row>
    <row r="138" spans="7:23" s="179" customFormat="1" x14ac:dyDescent="0.2"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</row>
    <row r="139" spans="7:23" s="179" customFormat="1" x14ac:dyDescent="0.2"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</row>
    <row r="140" spans="7:23" s="179" customFormat="1" x14ac:dyDescent="0.2"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</row>
    <row r="141" spans="7:23" s="179" customFormat="1" x14ac:dyDescent="0.2"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</row>
    <row r="142" spans="7:23" s="179" customFormat="1" x14ac:dyDescent="0.2"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7:23" s="179" customFormat="1" x14ac:dyDescent="0.2"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</row>
    <row r="144" spans="7:23" s="179" customFormat="1" x14ac:dyDescent="0.2"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</row>
    <row r="145" spans="7:23" s="179" customFormat="1" x14ac:dyDescent="0.2"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</row>
    <row r="146" spans="7:23" s="179" customFormat="1" x14ac:dyDescent="0.2"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</row>
    <row r="147" spans="7:23" s="179" customFormat="1" x14ac:dyDescent="0.2"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</row>
    <row r="148" spans="7:23" s="179" customFormat="1" x14ac:dyDescent="0.2"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</row>
    <row r="149" spans="7:23" s="179" customFormat="1" x14ac:dyDescent="0.2"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</row>
    <row r="150" spans="7:23" s="179" customFormat="1" x14ac:dyDescent="0.2"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</row>
    <row r="151" spans="7:23" s="179" customFormat="1" x14ac:dyDescent="0.2"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</row>
    <row r="152" spans="7:23" s="179" customFormat="1" x14ac:dyDescent="0.2"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</row>
    <row r="153" spans="7:23" s="179" customFormat="1" x14ac:dyDescent="0.2"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</row>
    <row r="154" spans="7:23" s="179" customFormat="1" x14ac:dyDescent="0.2"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</row>
    <row r="155" spans="7:23" s="179" customFormat="1" x14ac:dyDescent="0.2"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</row>
    <row r="156" spans="7:23" s="179" customFormat="1" x14ac:dyDescent="0.2"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</row>
    <row r="157" spans="7:23" s="179" customFormat="1" x14ac:dyDescent="0.2"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</row>
    <row r="158" spans="7:23" s="179" customFormat="1" x14ac:dyDescent="0.2"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</row>
    <row r="159" spans="7:23" s="179" customFormat="1" x14ac:dyDescent="0.2"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</row>
    <row r="160" spans="7:23" s="179" customFormat="1" x14ac:dyDescent="0.2"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</row>
    <row r="161" spans="7:23" s="179" customFormat="1" x14ac:dyDescent="0.2"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</row>
    <row r="162" spans="7:23" s="179" customFormat="1" x14ac:dyDescent="0.2"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</row>
    <row r="163" spans="7:23" s="179" customFormat="1" x14ac:dyDescent="0.2"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</row>
    <row r="164" spans="7:23" s="179" customFormat="1" x14ac:dyDescent="0.2"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</row>
    <row r="165" spans="7:23" s="179" customFormat="1" x14ac:dyDescent="0.2"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</row>
    <row r="166" spans="7:23" s="179" customFormat="1" x14ac:dyDescent="0.2"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</row>
    <row r="167" spans="7:23" s="179" customFormat="1" x14ac:dyDescent="0.2"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</row>
    <row r="168" spans="7:23" s="179" customFormat="1" x14ac:dyDescent="0.2"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</row>
    <row r="169" spans="7:23" s="179" customFormat="1" x14ac:dyDescent="0.2"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</row>
    <row r="170" spans="7:23" s="179" customFormat="1" x14ac:dyDescent="0.2"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</row>
    <row r="171" spans="7:23" s="179" customFormat="1" x14ac:dyDescent="0.2"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</row>
    <row r="172" spans="7:23" s="179" customFormat="1" x14ac:dyDescent="0.2"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</row>
    <row r="173" spans="7:23" s="179" customFormat="1" x14ac:dyDescent="0.2"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</row>
    <row r="174" spans="7:23" s="179" customFormat="1" x14ac:dyDescent="0.2"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</row>
    <row r="175" spans="7:23" s="179" customFormat="1" x14ac:dyDescent="0.2"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</row>
    <row r="176" spans="7:23" s="179" customFormat="1" x14ac:dyDescent="0.2"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</row>
    <row r="177" spans="7:23" s="179" customFormat="1" x14ac:dyDescent="0.2"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</row>
    <row r="178" spans="7:23" s="179" customFormat="1" x14ac:dyDescent="0.2"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</row>
    <row r="179" spans="7:23" s="179" customFormat="1" x14ac:dyDescent="0.2"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</row>
    <row r="180" spans="7:23" s="179" customFormat="1" x14ac:dyDescent="0.2"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</row>
    <row r="181" spans="7:23" s="179" customFormat="1" x14ac:dyDescent="0.2"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</row>
    <row r="182" spans="7:23" s="179" customFormat="1" x14ac:dyDescent="0.2"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</row>
    <row r="183" spans="7:23" s="179" customFormat="1" x14ac:dyDescent="0.2"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</row>
    <row r="184" spans="7:23" s="179" customFormat="1" x14ac:dyDescent="0.2"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</row>
    <row r="185" spans="7:23" s="179" customFormat="1" x14ac:dyDescent="0.2"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</row>
    <row r="186" spans="7:23" s="179" customFormat="1" x14ac:dyDescent="0.2"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</row>
    <row r="187" spans="7:23" s="179" customFormat="1" x14ac:dyDescent="0.2"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</row>
    <row r="188" spans="7:23" s="179" customFormat="1" x14ac:dyDescent="0.2"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</row>
    <row r="189" spans="7:23" s="179" customFormat="1" x14ac:dyDescent="0.2"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</row>
    <row r="190" spans="7:23" s="179" customFormat="1" x14ac:dyDescent="0.2"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</row>
    <row r="191" spans="7:23" s="179" customFormat="1" x14ac:dyDescent="0.2"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</row>
    <row r="192" spans="7:23" s="179" customFormat="1" x14ac:dyDescent="0.2"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</row>
    <row r="193" spans="7:23" s="179" customFormat="1" x14ac:dyDescent="0.2"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</row>
    <row r="194" spans="7:23" s="179" customFormat="1" x14ac:dyDescent="0.2"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</row>
    <row r="195" spans="7:23" s="179" customFormat="1" x14ac:dyDescent="0.2"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</row>
    <row r="196" spans="7:23" s="179" customFormat="1" x14ac:dyDescent="0.2"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</row>
    <row r="197" spans="7:23" s="179" customFormat="1" x14ac:dyDescent="0.2"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</row>
    <row r="198" spans="7:23" s="179" customFormat="1" x14ac:dyDescent="0.2"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</row>
    <row r="199" spans="7:23" s="179" customFormat="1" x14ac:dyDescent="0.2"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</row>
    <row r="200" spans="7:23" s="179" customFormat="1" x14ac:dyDescent="0.2"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</row>
    <row r="201" spans="7:23" s="179" customFormat="1" x14ac:dyDescent="0.2"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</row>
    <row r="202" spans="7:23" s="179" customFormat="1" x14ac:dyDescent="0.2"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</row>
    <row r="203" spans="7:23" s="179" customFormat="1" x14ac:dyDescent="0.2"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</row>
    <row r="204" spans="7:23" s="179" customFormat="1" x14ac:dyDescent="0.2"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</row>
    <row r="205" spans="7:23" s="179" customFormat="1" x14ac:dyDescent="0.2"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</row>
    <row r="206" spans="7:23" s="179" customFormat="1" x14ac:dyDescent="0.2"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</row>
    <row r="207" spans="7:23" s="179" customFormat="1" x14ac:dyDescent="0.2"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</row>
    <row r="208" spans="7:23" s="179" customFormat="1" x14ac:dyDescent="0.2"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</row>
    <row r="209" spans="7:23" s="179" customFormat="1" x14ac:dyDescent="0.2"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</row>
    <row r="210" spans="7:23" s="179" customFormat="1" x14ac:dyDescent="0.2"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</row>
    <row r="211" spans="7:23" s="179" customFormat="1" x14ac:dyDescent="0.2"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</row>
    <row r="212" spans="7:23" s="179" customFormat="1" x14ac:dyDescent="0.2"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</row>
    <row r="213" spans="7:23" s="179" customFormat="1" x14ac:dyDescent="0.2"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</row>
    <row r="214" spans="7:23" s="179" customFormat="1" x14ac:dyDescent="0.2"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</row>
    <row r="215" spans="7:23" s="179" customFormat="1" x14ac:dyDescent="0.2"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</row>
    <row r="216" spans="7:23" s="179" customFormat="1" x14ac:dyDescent="0.2"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</row>
    <row r="217" spans="7:23" s="179" customFormat="1" x14ac:dyDescent="0.2"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</row>
    <row r="218" spans="7:23" s="179" customFormat="1" x14ac:dyDescent="0.2"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</row>
    <row r="219" spans="7:23" s="179" customFormat="1" x14ac:dyDescent="0.2"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</row>
    <row r="220" spans="7:23" s="179" customFormat="1" x14ac:dyDescent="0.2"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</row>
    <row r="221" spans="7:23" s="179" customFormat="1" x14ac:dyDescent="0.2"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</row>
    <row r="222" spans="7:23" s="179" customFormat="1" x14ac:dyDescent="0.2"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</row>
    <row r="223" spans="7:23" s="179" customFormat="1" x14ac:dyDescent="0.2"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</row>
    <row r="224" spans="7:23" s="179" customFormat="1" x14ac:dyDescent="0.2"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</row>
    <row r="225" spans="7:23" s="179" customFormat="1" x14ac:dyDescent="0.2"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</row>
    <row r="226" spans="7:23" s="179" customFormat="1" x14ac:dyDescent="0.2"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</row>
    <row r="227" spans="7:23" s="179" customFormat="1" x14ac:dyDescent="0.2"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</row>
    <row r="228" spans="7:23" s="179" customFormat="1" x14ac:dyDescent="0.2"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</row>
    <row r="229" spans="7:23" s="179" customFormat="1" x14ac:dyDescent="0.2"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</row>
    <row r="230" spans="7:23" s="179" customFormat="1" x14ac:dyDescent="0.2"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</row>
    <row r="231" spans="7:23" s="179" customFormat="1" x14ac:dyDescent="0.2"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</row>
    <row r="232" spans="7:23" s="179" customFormat="1" x14ac:dyDescent="0.2"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</row>
    <row r="233" spans="7:23" s="179" customFormat="1" x14ac:dyDescent="0.2"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</row>
    <row r="234" spans="7:23" s="179" customFormat="1" x14ac:dyDescent="0.2"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</row>
    <row r="235" spans="7:23" s="194" customFormat="1" x14ac:dyDescent="0.2"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</row>
    <row r="236" spans="7:23" s="194" customFormat="1" x14ac:dyDescent="0.2"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</row>
    <row r="237" spans="7:23" s="194" customFormat="1" x14ac:dyDescent="0.2"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</row>
    <row r="238" spans="7:23" s="194" customFormat="1" x14ac:dyDescent="0.2"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</row>
    <row r="239" spans="7:23" s="194" customFormat="1" x14ac:dyDescent="0.2"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</row>
    <row r="240" spans="7:23" s="194" customFormat="1" x14ac:dyDescent="0.2"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</row>
    <row r="241" spans="7:23" s="194" customFormat="1" x14ac:dyDescent="0.2"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</row>
    <row r="242" spans="7:23" s="194" customFormat="1" x14ac:dyDescent="0.2"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</row>
    <row r="243" spans="7:23" s="194" customFormat="1" x14ac:dyDescent="0.2"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</row>
    <row r="244" spans="7:23" s="194" customFormat="1" x14ac:dyDescent="0.2"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</row>
    <row r="245" spans="7:23" s="194" customFormat="1" x14ac:dyDescent="0.2"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</row>
    <row r="246" spans="7:23" s="194" customFormat="1" x14ac:dyDescent="0.2"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</row>
    <row r="247" spans="7:23" s="194" customFormat="1" x14ac:dyDescent="0.2"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</row>
    <row r="248" spans="7:23" s="194" customFormat="1" x14ac:dyDescent="0.2"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</row>
    <row r="249" spans="7:23" s="194" customFormat="1" x14ac:dyDescent="0.2"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</row>
    <row r="250" spans="7:23" s="194" customFormat="1" x14ac:dyDescent="0.2"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</row>
    <row r="251" spans="7:23" s="194" customFormat="1" x14ac:dyDescent="0.2"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</row>
    <row r="252" spans="7:23" s="194" customFormat="1" x14ac:dyDescent="0.2"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</row>
    <row r="253" spans="7:23" s="194" customFormat="1" x14ac:dyDescent="0.2"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</row>
    <row r="254" spans="7:23" s="194" customFormat="1" x14ac:dyDescent="0.2"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</row>
    <row r="255" spans="7:23" s="194" customFormat="1" x14ac:dyDescent="0.2"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</row>
    <row r="256" spans="7:23" s="194" customFormat="1" x14ac:dyDescent="0.2"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</row>
    <row r="257" spans="7:23" s="194" customFormat="1" x14ac:dyDescent="0.2"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</row>
    <row r="258" spans="7:23" s="194" customFormat="1" x14ac:dyDescent="0.2"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</row>
    <row r="259" spans="7:23" s="194" customFormat="1" x14ac:dyDescent="0.2"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</row>
    <row r="260" spans="7:23" s="194" customFormat="1" x14ac:dyDescent="0.2"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</row>
    <row r="261" spans="7:23" s="194" customFormat="1" x14ac:dyDescent="0.2"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</row>
    <row r="262" spans="7:23" s="194" customFormat="1" x14ac:dyDescent="0.2"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</row>
    <row r="263" spans="7:23" s="194" customFormat="1" x14ac:dyDescent="0.2"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</row>
    <row r="264" spans="7:23" s="194" customFormat="1" x14ac:dyDescent="0.2"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</row>
    <row r="265" spans="7:23" s="194" customFormat="1" x14ac:dyDescent="0.2"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</row>
    <row r="266" spans="7:23" s="194" customFormat="1" x14ac:dyDescent="0.2"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</row>
    <row r="267" spans="7:23" s="194" customFormat="1" x14ac:dyDescent="0.2"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</row>
    <row r="268" spans="7:23" s="194" customFormat="1" x14ac:dyDescent="0.2"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</row>
    <row r="269" spans="7:23" s="194" customFormat="1" x14ac:dyDescent="0.2"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</row>
    <row r="270" spans="7:23" s="194" customFormat="1" x14ac:dyDescent="0.2"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</row>
    <row r="271" spans="7:23" s="194" customFormat="1" x14ac:dyDescent="0.2"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</row>
    <row r="272" spans="7:23" s="194" customFormat="1" x14ac:dyDescent="0.2"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</row>
    <row r="273" spans="7:23" s="194" customFormat="1" x14ac:dyDescent="0.2"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</row>
    <row r="274" spans="7:23" s="194" customFormat="1" x14ac:dyDescent="0.2"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</row>
    <row r="275" spans="7:23" s="194" customFormat="1" x14ac:dyDescent="0.2"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</row>
    <row r="276" spans="7:23" s="194" customFormat="1" x14ac:dyDescent="0.2"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</row>
    <row r="277" spans="7:23" s="194" customFormat="1" x14ac:dyDescent="0.2"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</row>
    <row r="278" spans="7:23" s="194" customFormat="1" x14ac:dyDescent="0.2"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</row>
    <row r="279" spans="7:23" s="194" customFormat="1" x14ac:dyDescent="0.2"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</row>
    <row r="280" spans="7:23" s="194" customFormat="1" x14ac:dyDescent="0.2"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</row>
    <row r="281" spans="7:23" s="194" customFormat="1" x14ac:dyDescent="0.2"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</row>
    <row r="282" spans="7:23" s="196" customFormat="1" x14ac:dyDescent="0.2"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</row>
    <row r="283" spans="7:23" s="196" customFormat="1" x14ac:dyDescent="0.2"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</row>
    <row r="284" spans="7:23" s="196" customFormat="1" x14ac:dyDescent="0.2"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</row>
    <row r="285" spans="7:23" s="196" customFormat="1" x14ac:dyDescent="0.2"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</row>
    <row r="286" spans="7:23" s="196" customFormat="1" x14ac:dyDescent="0.2"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</row>
    <row r="287" spans="7:23" s="196" customFormat="1" x14ac:dyDescent="0.2"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</row>
    <row r="288" spans="7:23" s="196" customFormat="1" x14ac:dyDescent="0.2"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</row>
    <row r="289" spans="7:23" s="196" customFormat="1" x14ac:dyDescent="0.2"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</row>
    <row r="290" spans="7:23" s="196" customFormat="1" x14ac:dyDescent="0.2"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</row>
    <row r="291" spans="7:23" s="196" customFormat="1" x14ac:dyDescent="0.2"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</row>
    <row r="292" spans="7:23" s="196" customFormat="1" x14ac:dyDescent="0.2"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</row>
    <row r="293" spans="7:23" s="196" customFormat="1" x14ac:dyDescent="0.2"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</row>
    <row r="294" spans="7:23" s="196" customFormat="1" x14ac:dyDescent="0.2"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</row>
    <row r="295" spans="7:23" s="196" customFormat="1" x14ac:dyDescent="0.2"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</row>
    <row r="296" spans="7:23" s="196" customFormat="1" x14ac:dyDescent="0.2"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</row>
    <row r="297" spans="7:23" s="196" customFormat="1" x14ac:dyDescent="0.2"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</row>
    <row r="298" spans="7:23" s="196" customFormat="1" x14ac:dyDescent="0.2"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</row>
    <row r="299" spans="7:23" s="196" customFormat="1" x14ac:dyDescent="0.2"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</row>
    <row r="300" spans="7:23" s="196" customFormat="1" x14ac:dyDescent="0.2"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</row>
    <row r="301" spans="7:23" s="196" customFormat="1" x14ac:dyDescent="0.2"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</row>
    <row r="302" spans="7:23" s="196" customFormat="1" x14ac:dyDescent="0.2"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</row>
    <row r="303" spans="7:23" s="196" customFormat="1" x14ac:dyDescent="0.2"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</row>
    <row r="304" spans="7:23" s="196" customFormat="1" x14ac:dyDescent="0.2"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</row>
    <row r="305" spans="7:23" s="196" customFormat="1" x14ac:dyDescent="0.2"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</row>
    <row r="306" spans="7:23" s="196" customFormat="1" x14ac:dyDescent="0.2"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</row>
    <row r="307" spans="7:23" s="196" customFormat="1" x14ac:dyDescent="0.2"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</row>
    <row r="308" spans="7:23" s="196" customFormat="1" x14ac:dyDescent="0.2"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</row>
    <row r="309" spans="7:23" s="196" customFormat="1" x14ac:dyDescent="0.2"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</row>
    <row r="310" spans="7:23" s="196" customFormat="1" x14ac:dyDescent="0.2"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</row>
    <row r="311" spans="7:23" s="196" customFormat="1" x14ac:dyDescent="0.2"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</row>
    <row r="312" spans="7:23" s="196" customFormat="1" x14ac:dyDescent="0.2"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</row>
    <row r="313" spans="7:23" s="196" customFormat="1" x14ac:dyDescent="0.2"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</row>
    <row r="314" spans="7:23" s="196" customFormat="1" x14ac:dyDescent="0.2"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</row>
    <row r="315" spans="7:23" s="196" customFormat="1" x14ac:dyDescent="0.2"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</row>
    <row r="316" spans="7:23" s="196" customFormat="1" x14ac:dyDescent="0.2"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</row>
    <row r="317" spans="7:23" s="196" customFormat="1" x14ac:dyDescent="0.2"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</row>
    <row r="318" spans="7:23" s="196" customFormat="1" x14ac:dyDescent="0.2"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</row>
    <row r="319" spans="7:23" s="196" customFormat="1" x14ac:dyDescent="0.2"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</row>
    <row r="320" spans="7:23" s="196" customFormat="1" x14ac:dyDescent="0.2"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</row>
    <row r="321" spans="7:23" s="196" customFormat="1" x14ac:dyDescent="0.2"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</row>
    <row r="322" spans="7:23" s="196" customFormat="1" x14ac:dyDescent="0.2"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</row>
    <row r="323" spans="7:23" s="196" customFormat="1" x14ac:dyDescent="0.2"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</row>
    <row r="324" spans="7:23" s="196" customFormat="1" x14ac:dyDescent="0.2"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</row>
    <row r="325" spans="7:23" s="196" customFormat="1" x14ac:dyDescent="0.2"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</row>
    <row r="326" spans="7:23" s="196" customFormat="1" x14ac:dyDescent="0.2"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</row>
    <row r="327" spans="7:23" s="196" customFormat="1" x14ac:dyDescent="0.2"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</row>
    <row r="328" spans="7:23" s="196" customFormat="1" x14ac:dyDescent="0.2"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</row>
    <row r="329" spans="7:23" s="196" customFormat="1" x14ac:dyDescent="0.2"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</row>
    <row r="330" spans="7:23" s="196" customFormat="1" x14ac:dyDescent="0.2"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</row>
    <row r="331" spans="7:23" s="196" customFormat="1" x14ac:dyDescent="0.2"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</row>
    <row r="332" spans="7:23" s="196" customFormat="1" x14ac:dyDescent="0.2"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</row>
    <row r="333" spans="7:23" s="196" customFormat="1" x14ac:dyDescent="0.2"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</row>
    <row r="334" spans="7:23" s="196" customFormat="1" x14ac:dyDescent="0.2"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</row>
    <row r="335" spans="7:23" s="196" customFormat="1" x14ac:dyDescent="0.2"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</row>
    <row r="336" spans="7:23" s="196" customFormat="1" x14ac:dyDescent="0.2"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</row>
    <row r="337" spans="7:23" s="196" customFormat="1" x14ac:dyDescent="0.2"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</row>
    <row r="338" spans="7:23" s="196" customFormat="1" x14ac:dyDescent="0.2"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</row>
    <row r="339" spans="7:23" s="196" customFormat="1" x14ac:dyDescent="0.2"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</row>
    <row r="340" spans="7:23" s="196" customFormat="1" x14ac:dyDescent="0.2"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</row>
    <row r="341" spans="7:23" s="196" customFormat="1" x14ac:dyDescent="0.2"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</row>
    <row r="342" spans="7:23" s="196" customFormat="1" x14ac:dyDescent="0.2"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</row>
    <row r="343" spans="7:23" s="196" customFormat="1" x14ac:dyDescent="0.2"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</row>
    <row r="344" spans="7:23" s="196" customFormat="1" x14ac:dyDescent="0.2"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</row>
    <row r="345" spans="7:23" s="196" customFormat="1" x14ac:dyDescent="0.2"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</row>
    <row r="346" spans="7:23" s="196" customFormat="1" x14ac:dyDescent="0.2"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</row>
    <row r="347" spans="7:23" s="196" customFormat="1" x14ac:dyDescent="0.2"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</row>
    <row r="348" spans="7:23" s="196" customFormat="1" x14ac:dyDescent="0.2"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</row>
    <row r="349" spans="7:23" s="196" customFormat="1" x14ac:dyDescent="0.2"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</row>
    <row r="350" spans="7:23" s="196" customFormat="1" x14ac:dyDescent="0.2"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</row>
    <row r="351" spans="7:23" s="196" customFormat="1" x14ac:dyDescent="0.2"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</row>
    <row r="352" spans="7:23" s="196" customFormat="1" x14ac:dyDescent="0.2"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</row>
    <row r="353" spans="7:23" s="196" customFormat="1" x14ac:dyDescent="0.2"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</row>
    <row r="354" spans="7:23" s="196" customFormat="1" x14ac:dyDescent="0.2"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</row>
    <row r="355" spans="7:23" s="196" customFormat="1" x14ac:dyDescent="0.2"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</row>
    <row r="356" spans="7:23" s="196" customFormat="1" x14ac:dyDescent="0.2"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</row>
    <row r="357" spans="7:23" s="196" customFormat="1" x14ac:dyDescent="0.2"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</row>
    <row r="358" spans="7:23" s="196" customFormat="1" x14ac:dyDescent="0.2"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</row>
    <row r="359" spans="7:23" s="196" customFormat="1" x14ac:dyDescent="0.2"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</row>
    <row r="360" spans="7:23" s="196" customFormat="1" x14ac:dyDescent="0.2"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</row>
    <row r="361" spans="7:23" s="196" customFormat="1" x14ac:dyDescent="0.2"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</row>
    <row r="362" spans="7:23" s="196" customFormat="1" x14ac:dyDescent="0.2"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</row>
    <row r="363" spans="7:23" s="196" customFormat="1" x14ac:dyDescent="0.2"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</row>
    <row r="364" spans="7:23" s="196" customFormat="1" x14ac:dyDescent="0.2"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</row>
    <row r="365" spans="7:23" s="196" customFormat="1" x14ac:dyDescent="0.2"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</row>
    <row r="366" spans="7:23" s="196" customFormat="1" x14ac:dyDescent="0.2"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</row>
    <row r="367" spans="7:23" s="196" customFormat="1" x14ac:dyDescent="0.2"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</row>
    <row r="368" spans="7:23" s="196" customFormat="1" x14ac:dyDescent="0.2"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</row>
    <row r="369" spans="7:23" s="196" customFormat="1" x14ac:dyDescent="0.2"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</row>
    <row r="370" spans="7:23" s="196" customFormat="1" x14ac:dyDescent="0.2"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</row>
    <row r="371" spans="7:23" s="196" customFormat="1" x14ac:dyDescent="0.2"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</row>
    <row r="372" spans="7:23" s="196" customFormat="1" x14ac:dyDescent="0.2"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</row>
    <row r="373" spans="7:23" s="196" customFormat="1" x14ac:dyDescent="0.2"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</row>
    <row r="374" spans="7:23" s="196" customFormat="1" x14ac:dyDescent="0.2"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</row>
    <row r="375" spans="7:23" s="196" customFormat="1" x14ac:dyDescent="0.2"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</row>
    <row r="376" spans="7:23" s="196" customFormat="1" x14ac:dyDescent="0.2"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</row>
    <row r="377" spans="7:23" s="196" customFormat="1" x14ac:dyDescent="0.2"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</row>
    <row r="378" spans="7:23" s="196" customFormat="1" x14ac:dyDescent="0.2"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</row>
    <row r="379" spans="7:23" s="196" customFormat="1" x14ac:dyDescent="0.2"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</row>
    <row r="380" spans="7:23" s="196" customFormat="1" x14ac:dyDescent="0.2"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</row>
    <row r="381" spans="7:23" s="196" customFormat="1" x14ac:dyDescent="0.2"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</row>
    <row r="382" spans="7:23" s="196" customFormat="1" x14ac:dyDescent="0.2"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</row>
    <row r="383" spans="7:23" s="196" customFormat="1" x14ac:dyDescent="0.2"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</row>
    <row r="384" spans="7:23" s="196" customFormat="1" x14ac:dyDescent="0.2"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</row>
    <row r="385" spans="7:23" s="196" customFormat="1" x14ac:dyDescent="0.2"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</row>
    <row r="386" spans="7:23" s="196" customFormat="1" x14ac:dyDescent="0.2"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</row>
    <row r="387" spans="7:23" s="196" customFormat="1" x14ac:dyDescent="0.2"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</row>
    <row r="388" spans="7:23" s="196" customFormat="1" x14ac:dyDescent="0.2"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</row>
    <row r="389" spans="7:23" s="196" customFormat="1" x14ac:dyDescent="0.2"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</row>
    <row r="390" spans="7:23" s="196" customFormat="1" x14ac:dyDescent="0.2"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</row>
    <row r="391" spans="7:23" s="196" customFormat="1" x14ac:dyDescent="0.2"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</row>
    <row r="392" spans="7:23" s="196" customFormat="1" x14ac:dyDescent="0.2"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</row>
    <row r="393" spans="7:23" s="196" customFormat="1" x14ac:dyDescent="0.2"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</row>
    <row r="394" spans="7:23" s="196" customFormat="1" x14ac:dyDescent="0.2"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</row>
    <row r="395" spans="7:23" s="196" customFormat="1" x14ac:dyDescent="0.2"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</row>
    <row r="396" spans="7:23" s="196" customFormat="1" x14ac:dyDescent="0.2"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</row>
    <row r="397" spans="7:23" s="196" customFormat="1" x14ac:dyDescent="0.2"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</row>
    <row r="398" spans="7:23" s="196" customFormat="1" x14ac:dyDescent="0.2"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</row>
    <row r="399" spans="7:23" s="196" customFormat="1" x14ac:dyDescent="0.2"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</row>
    <row r="400" spans="7:23" s="196" customFormat="1" x14ac:dyDescent="0.2"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</row>
    <row r="401" spans="7:23" s="196" customFormat="1" x14ac:dyDescent="0.2"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</row>
    <row r="402" spans="7:23" s="196" customFormat="1" x14ac:dyDescent="0.2"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</row>
    <row r="403" spans="7:23" s="196" customFormat="1" x14ac:dyDescent="0.2"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</row>
    <row r="404" spans="7:23" s="196" customFormat="1" x14ac:dyDescent="0.2"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</row>
    <row r="405" spans="7:23" s="196" customFormat="1" x14ac:dyDescent="0.2"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</row>
    <row r="406" spans="7:23" s="196" customFormat="1" x14ac:dyDescent="0.2"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</row>
    <row r="407" spans="7:23" s="196" customFormat="1" x14ac:dyDescent="0.2"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</row>
    <row r="408" spans="7:23" s="196" customFormat="1" x14ac:dyDescent="0.2"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</row>
    <row r="409" spans="7:23" s="196" customFormat="1" x14ac:dyDescent="0.2"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</row>
    <row r="410" spans="7:23" s="196" customFormat="1" x14ac:dyDescent="0.2"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</row>
    <row r="411" spans="7:23" s="196" customFormat="1" x14ac:dyDescent="0.2"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</row>
    <row r="412" spans="7:23" s="196" customFormat="1" x14ac:dyDescent="0.2"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</row>
    <row r="413" spans="7:23" s="196" customFormat="1" x14ac:dyDescent="0.2"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</row>
    <row r="414" spans="7:23" s="196" customFormat="1" x14ac:dyDescent="0.2"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</row>
    <row r="415" spans="7:23" s="196" customFormat="1" x14ac:dyDescent="0.2"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</row>
    <row r="416" spans="7:23" s="196" customFormat="1" x14ac:dyDescent="0.2"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</row>
    <row r="417" spans="7:23" s="196" customFormat="1" x14ac:dyDescent="0.2"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</row>
    <row r="418" spans="7:23" s="196" customFormat="1" x14ac:dyDescent="0.2"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</row>
    <row r="419" spans="7:23" s="196" customFormat="1" x14ac:dyDescent="0.2"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</row>
    <row r="420" spans="7:23" s="196" customFormat="1" x14ac:dyDescent="0.2"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</row>
    <row r="421" spans="7:23" s="196" customFormat="1" x14ac:dyDescent="0.2"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</row>
    <row r="422" spans="7:23" s="196" customFormat="1" x14ac:dyDescent="0.2"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</row>
    <row r="423" spans="7:23" s="196" customFormat="1" x14ac:dyDescent="0.2"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</row>
    <row r="424" spans="7:23" s="196" customFormat="1" x14ac:dyDescent="0.2"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</row>
    <row r="425" spans="7:23" s="196" customFormat="1" x14ac:dyDescent="0.2"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</row>
    <row r="426" spans="7:23" s="196" customFormat="1" x14ac:dyDescent="0.2"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</row>
    <row r="427" spans="7:23" s="196" customFormat="1" x14ac:dyDescent="0.2"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</row>
    <row r="428" spans="7:23" s="196" customFormat="1" x14ac:dyDescent="0.2"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</row>
    <row r="429" spans="7:23" s="196" customFormat="1" x14ac:dyDescent="0.2"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</row>
    <row r="430" spans="7:23" s="196" customFormat="1" x14ac:dyDescent="0.2"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</row>
    <row r="431" spans="7:23" s="196" customFormat="1" x14ac:dyDescent="0.2"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</row>
    <row r="432" spans="7:23" s="196" customFormat="1" x14ac:dyDescent="0.2"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</row>
    <row r="433" spans="7:23" s="196" customFormat="1" x14ac:dyDescent="0.2"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</row>
    <row r="434" spans="7:23" s="196" customFormat="1" x14ac:dyDescent="0.2"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</row>
    <row r="435" spans="7:23" s="196" customFormat="1" x14ac:dyDescent="0.2"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</row>
    <row r="436" spans="7:23" s="196" customFormat="1" x14ac:dyDescent="0.2"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</row>
    <row r="437" spans="7:23" s="196" customFormat="1" x14ac:dyDescent="0.2"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</row>
    <row r="438" spans="7:23" s="196" customFormat="1" x14ac:dyDescent="0.2"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</row>
    <row r="439" spans="7:23" s="196" customFormat="1" x14ac:dyDescent="0.2"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</row>
    <row r="440" spans="7:23" s="196" customFormat="1" x14ac:dyDescent="0.2"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</row>
    <row r="441" spans="7:23" s="196" customFormat="1" x14ac:dyDescent="0.2"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</row>
    <row r="442" spans="7:23" s="196" customFormat="1" x14ac:dyDescent="0.2"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</row>
    <row r="443" spans="7:23" s="196" customFormat="1" x14ac:dyDescent="0.2"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</row>
    <row r="444" spans="7:23" s="196" customFormat="1" x14ac:dyDescent="0.2"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</row>
    <row r="445" spans="7:23" s="196" customFormat="1" x14ac:dyDescent="0.2"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</row>
    <row r="446" spans="7:23" s="196" customFormat="1" x14ac:dyDescent="0.2"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</row>
    <row r="447" spans="7:23" s="196" customFormat="1" x14ac:dyDescent="0.2"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</row>
    <row r="448" spans="7:23" s="196" customFormat="1" x14ac:dyDescent="0.2"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</row>
    <row r="449" spans="7:23" s="196" customFormat="1" x14ac:dyDescent="0.2"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</row>
    <row r="450" spans="7:23" s="196" customFormat="1" x14ac:dyDescent="0.2"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</row>
    <row r="451" spans="7:23" s="196" customFormat="1" x14ac:dyDescent="0.2"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</row>
    <row r="452" spans="7:23" s="196" customFormat="1" x14ac:dyDescent="0.2"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</row>
    <row r="453" spans="7:23" s="196" customFormat="1" x14ac:dyDescent="0.2"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</row>
    <row r="454" spans="7:23" s="196" customFormat="1" x14ac:dyDescent="0.2"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</row>
    <row r="455" spans="7:23" s="196" customFormat="1" x14ac:dyDescent="0.2"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</row>
    <row r="456" spans="7:23" s="196" customFormat="1" x14ac:dyDescent="0.2"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</row>
    <row r="457" spans="7:23" s="196" customFormat="1" x14ac:dyDescent="0.2"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</row>
    <row r="458" spans="7:23" s="196" customFormat="1" x14ac:dyDescent="0.2"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</row>
    <row r="459" spans="7:23" s="196" customFormat="1" x14ac:dyDescent="0.2"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</row>
    <row r="460" spans="7:23" s="196" customFormat="1" x14ac:dyDescent="0.2"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</row>
    <row r="461" spans="7:23" s="196" customFormat="1" x14ac:dyDescent="0.2"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</row>
    <row r="462" spans="7:23" s="196" customFormat="1" x14ac:dyDescent="0.2"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</row>
    <row r="463" spans="7:23" s="196" customFormat="1" x14ac:dyDescent="0.2"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</row>
    <row r="464" spans="7:23" s="196" customFormat="1" x14ac:dyDescent="0.2"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</row>
    <row r="465" spans="7:23" s="196" customFormat="1" x14ac:dyDescent="0.2"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</row>
    <row r="466" spans="7:23" s="196" customFormat="1" x14ac:dyDescent="0.2"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</row>
    <row r="467" spans="7:23" s="196" customFormat="1" x14ac:dyDescent="0.2"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</row>
    <row r="468" spans="7:23" s="196" customFormat="1" x14ac:dyDescent="0.2"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</row>
    <row r="469" spans="7:23" s="196" customFormat="1" x14ac:dyDescent="0.2"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</row>
    <row r="470" spans="7:23" s="196" customFormat="1" x14ac:dyDescent="0.2"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</row>
    <row r="471" spans="7:23" s="196" customFormat="1" x14ac:dyDescent="0.2"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</row>
    <row r="472" spans="7:23" s="196" customFormat="1" x14ac:dyDescent="0.2"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</row>
    <row r="473" spans="7:23" s="196" customFormat="1" x14ac:dyDescent="0.2"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</row>
    <row r="474" spans="7:23" s="196" customFormat="1" x14ac:dyDescent="0.2"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</row>
    <row r="475" spans="7:23" s="196" customFormat="1" x14ac:dyDescent="0.2"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</row>
    <row r="476" spans="7:23" s="196" customFormat="1" x14ac:dyDescent="0.2"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</row>
    <row r="477" spans="7:23" s="196" customFormat="1" x14ac:dyDescent="0.2"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</row>
    <row r="478" spans="7:23" s="196" customFormat="1" x14ac:dyDescent="0.2"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</row>
    <row r="479" spans="7:23" s="196" customFormat="1" x14ac:dyDescent="0.2"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</row>
    <row r="480" spans="7:23" s="196" customFormat="1" x14ac:dyDescent="0.2"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</row>
    <row r="481" spans="7:23" s="196" customFormat="1" x14ac:dyDescent="0.2"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</row>
    <row r="482" spans="7:23" s="196" customFormat="1" x14ac:dyDescent="0.2"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</row>
    <row r="483" spans="7:23" s="196" customFormat="1" x14ac:dyDescent="0.2"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</row>
    <row r="484" spans="7:23" s="196" customFormat="1" x14ac:dyDescent="0.2"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</row>
    <row r="485" spans="7:23" s="196" customFormat="1" x14ac:dyDescent="0.2"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</row>
    <row r="486" spans="7:23" s="196" customFormat="1" x14ac:dyDescent="0.2"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</row>
    <row r="487" spans="7:23" s="196" customFormat="1" x14ac:dyDescent="0.2"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</row>
    <row r="488" spans="7:23" s="196" customFormat="1" x14ac:dyDescent="0.2"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</row>
    <row r="489" spans="7:23" s="196" customFormat="1" x14ac:dyDescent="0.2"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</row>
    <row r="490" spans="7:23" s="196" customFormat="1" x14ac:dyDescent="0.2"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</row>
    <row r="491" spans="7:23" s="196" customFormat="1" x14ac:dyDescent="0.2">
      <c r="G491" s="195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</row>
    <row r="492" spans="7:23" s="196" customFormat="1" x14ac:dyDescent="0.2"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</row>
    <row r="493" spans="7:23" s="196" customFormat="1" x14ac:dyDescent="0.2">
      <c r="G493" s="195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  <c r="W493" s="195"/>
    </row>
    <row r="494" spans="7:23" s="196" customFormat="1" x14ac:dyDescent="0.2">
      <c r="G494" s="195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195"/>
    </row>
    <row r="495" spans="7:23" s="196" customFormat="1" x14ac:dyDescent="0.2">
      <c r="G495" s="195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  <c r="W495" s="195"/>
    </row>
    <row r="496" spans="7:23" s="196" customFormat="1" x14ac:dyDescent="0.2"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</row>
    <row r="497" spans="7:23" s="196" customFormat="1" x14ac:dyDescent="0.2"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</row>
    <row r="498" spans="7:23" s="196" customFormat="1" x14ac:dyDescent="0.2"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</row>
    <row r="499" spans="7:23" s="196" customFormat="1" x14ac:dyDescent="0.2"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</row>
    <row r="500" spans="7:23" s="196" customFormat="1" x14ac:dyDescent="0.2"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  <c r="R500" s="195"/>
      <c r="S500" s="195"/>
      <c r="T500" s="195"/>
      <c r="U500" s="195"/>
      <c r="V500" s="195"/>
      <c r="W500" s="195"/>
    </row>
    <row r="501" spans="7:23" s="196" customFormat="1" x14ac:dyDescent="0.2">
      <c r="G501" s="195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5"/>
      <c r="W501" s="195"/>
    </row>
    <row r="502" spans="7:23" s="196" customFormat="1" x14ac:dyDescent="0.2">
      <c r="G502" s="195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5"/>
      <c r="W502" s="195"/>
    </row>
    <row r="503" spans="7:23" s="196" customFormat="1" x14ac:dyDescent="0.2">
      <c r="G503" s="195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5"/>
      <c r="V503" s="195"/>
      <c r="W503" s="195"/>
    </row>
    <row r="504" spans="7:23" s="196" customFormat="1" x14ac:dyDescent="0.2">
      <c r="G504" s="195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5"/>
      <c r="W504" s="195"/>
    </row>
    <row r="505" spans="7:23" s="196" customFormat="1" x14ac:dyDescent="0.2">
      <c r="G505" s="195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5"/>
      <c r="W505" s="195"/>
    </row>
    <row r="506" spans="7:23" s="196" customFormat="1" x14ac:dyDescent="0.2">
      <c r="G506" s="195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  <c r="R506" s="195"/>
      <c r="S506" s="195"/>
      <c r="T506" s="195"/>
      <c r="U506" s="195"/>
      <c r="V506" s="195"/>
      <c r="W506" s="195"/>
    </row>
    <row r="507" spans="7:23" s="196" customFormat="1" x14ac:dyDescent="0.2">
      <c r="G507" s="195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</row>
    <row r="508" spans="7:23" s="196" customFormat="1" x14ac:dyDescent="0.2"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</row>
    <row r="509" spans="7:23" s="196" customFormat="1" x14ac:dyDescent="0.2">
      <c r="G509" s="195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  <c r="W509" s="195"/>
    </row>
    <row r="510" spans="7:23" s="196" customFormat="1" x14ac:dyDescent="0.2"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</row>
    <row r="511" spans="7:23" s="196" customFormat="1" x14ac:dyDescent="0.2"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</row>
    <row r="512" spans="7:23" s="196" customFormat="1" x14ac:dyDescent="0.2"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</row>
    <row r="513" spans="7:23" s="196" customFormat="1" x14ac:dyDescent="0.2"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</row>
    <row r="514" spans="7:23" s="196" customFormat="1" x14ac:dyDescent="0.2"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</row>
    <row r="515" spans="7:23" s="196" customFormat="1" x14ac:dyDescent="0.2"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</row>
    <row r="516" spans="7:23" s="196" customFormat="1" x14ac:dyDescent="0.2"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</row>
    <row r="517" spans="7:23" s="196" customFormat="1" x14ac:dyDescent="0.2"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</row>
    <row r="518" spans="7:23" s="196" customFormat="1" x14ac:dyDescent="0.2"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</row>
    <row r="519" spans="7:23" s="196" customFormat="1" x14ac:dyDescent="0.2"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</row>
    <row r="520" spans="7:23" s="196" customFormat="1" x14ac:dyDescent="0.2"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195"/>
    </row>
    <row r="521" spans="7:23" s="196" customFormat="1" x14ac:dyDescent="0.2">
      <c r="G521" s="195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  <c r="W521" s="195"/>
    </row>
    <row r="522" spans="7:23" s="196" customFormat="1" x14ac:dyDescent="0.2">
      <c r="G522" s="195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  <c r="W522" s="195"/>
    </row>
    <row r="523" spans="7:23" s="196" customFormat="1" x14ac:dyDescent="0.2">
      <c r="G523" s="195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5"/>
      <c r="W523" s="195"/>
    </row>
    <row r="524" spans="7:23" s="196" customFormat="1" x14ac:dyDescent="0.2">
      <c r="G524" s="195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  <c r="W524" s="195"/>
    </row>
    <row r="525" spans="7:23" s="196" customFormat="1" x14ac:dyDescent="0.2">
      <c r="G525" s="195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5"/>
      <c r="W525" s="195"/>
    </row>
    <row r="526" spans="7:23" s="196" customFormat="1" x14ac:dyDescent="0.2">
      <c r="G526" s="195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5"/>
      <c r="W526" s="195"/>
    </row>
    <row r="527" spans="7:23" s="196" customFormat="1" x14ac:dyDescent="0.2"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</row>
    <row r="528" spans="7:23" s="196" customFormat="1" x14ac:dyDescent="0.2"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</row>
    <row r="529" spans="7:23" s="196" customFormat="1" x14ac:dyDescent="0.2"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</row>
    <row r="530" spans="7:23" s="196" customFormat="1" x14ac:dyDescent="0.2"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</row>
    <row r="531" spans="7:23" s="196" customFormat="1" x14ac:dyDescent="0.2"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</row>
    <row r="532" spans="7:23" s="196" customFormat="1" x14ac:dyDescent="0.2">
      <c r="G532" s="195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  <c r="R532" s="195"/>
      <c r="S532" s="195"/>
      <c r="T532" s="195"/>
      <c r="U532" s="195"/>
      <c r="V532" s="195"/>
      <c r="W532" s="195"/>
    </row>
    <row r="533" spans="7:23" s="196" customFormat="1" x14ac:dyDescent="0.2">
      <c r="G533" s="195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195"/>
    </row>
    <row r="534" spans="7:23" s="196" customFormat="1" x14ac:dyDescent="0.2">
      <c r="G534" s="195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5"/>
      <c r="W534" s="195"/>
    </row>
    <row r="535" spans="7:23" s="196" customFormat="1" x14ac:dyDescent="0.2">
      <c r="G535" s="195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  <c r="R535" s="195"/>
      <c r="S535" s="195"/>
      <c r="T535" s="195"/>
      <c r="U535" s="195"/>
      <c r="V535" s="195"/>
      <c r="W535" s="195"/>
    </row>
    <row r="536" spans="7:23" s="196" customFormat="1" x14ac:dyDescent="0.2">
      <c r="G536" s="195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5"/>
      <c r="W536" s="195"/>
    </row>
    <row r="537" spans="7:23" s="196" customFormat="1" x14ac:dyDescent="0.2">
      <c r="G537" s="195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5"/>
      <c r="W537" s="195"/>
    </row>
    <row r="538" spans="7:23" s="196" customFormat="1" x14ac:dyDescent="0.2">
      <c r="G538" s="195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  <c r="R538" s="195"/>
      <c r="S538" s="195"/>
      <c r="T538" s="195"/>
      <c r="U538" s="195"/>
      <c r="V538" s="195"/>
      <c r="W538" s="195"/>
    </row>
    <row r="539" spans="7:23" s="196" customFormat="1" x14ac:dyDescent="0.2">
      <c r="G539" s="195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5"/>
      <c r="W539" s="195"/>
    </row>
    <row r="540" spans="7:23" s="196" customFormat="1" x14ac:dyDescent="0.2">
      <c r="G540" s="195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5"/>
      <c r="W540" s="195"/>
    </row>
    <row r="541" spans="7:23" s="196" customFormat="1" x14ac:dyDescent="0.2">
      <c r="G541" s="195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  <c r="R541" s="195"/>
      <c r="S541" s="195"/>
      <c r="T541" s="195"/>
      <c r="U541" s="195"/>
      <c r="V541" s="195"/>
      <c r="W541" s="195"/>
    </row>
    <row r="542" spans="7:23" s="196" customFormat="1" x14ac:dyDescent="0.2">
      <c r="G542" s="195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  <c r="R542" s="195"/>
      <c r="S542" s="195"/>
      <c r="T542" s="195"/>
      <c r="U542" s="195"/>
      <c r="V542" s="195"/>
      <c r="W542" s="195"/>
    </row>
    <row r="543" spans="7:23" s="196" customFormat="1" x14ac:dyDescent="0.2">
      <c r="G543" s="195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  <c r="R543" s="195"/>
      <c r="S543" s="195"/>
      <c r="T543" s="195"/>
      <c r="U543" s="195"/>
      <c r="V543" s="195"/>
      <c r="W543" s="195"/>
    </row>
    <row r="544" spans="7:23" s="196" customFormat="1" x14ac:dyDescent="0.2">
      <c r="G544" s="195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  <c r="R544" s="195"/>
      <c r="S544" s="195"/>
      <c r="T544" s="195"/>
      <c r="U544" s="195"/>
      <c r="V544" s="195"/>
      <c r="W544" s="195"/>
    </row>
    <row r="545" spans="7:23" s="196" customFormat="1" x14ac:dyDescent="0.2">
      <c r="G545" s="195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  <c r="R545" s="195"/>
      <c r="S545" s="195"/>
      <c r="T545" s="195"/>
      <c r="U545" s="195"/>
      <c r="V545" s="195"/>
      <c r="W545" s="195"/>
    </row>
    <row r="546" spans="7:23" s="196" customFormat="1" x14ac:dyDescent="0.2">
      <c r="G546" s="195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</row>
    <row r="547" spans="7:23" s="196" customFormat="1" x14ac:dyDescent="0.2">
      <c r="G547" s="195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</row>
    <row r="548" spans="7:23" s="196" customFormat="1" x14ac:dyDescent="0.2">
      <c r="G548" s="195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</row>
    <row r="549" spans="7:23" s="196" customFormat="1" x14ac:dyDescent="0.2">
      <c r="G549" s="195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</row>
    <row r="550" spans="7:23" s="196" customFormat="1" x14ac:dyDescent="0.2">
      <c r="G550" s="195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</row>
    <row r="551" spans="7:23" s="196" customFormat="1" x14ac:dyDescent="0.2">
      <c r="G551" s="195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</row>
    <row r="552" spans="7:23" s="196" customFormat="1" x14ac:dyDescent="0.2"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</row>
    <row r="553" spans="7:23" s="196" customFormat="1" x14ac:dyDescent="0.2"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</row>
    <row r="554" spans="7:23" s="196" customFormat="1" x14ac:dyDescent="0.2"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</row>
    <row r="555" spans="7:23" s="196" customFormat="1" x14ac:dyDescent="0.2"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</row>
    <row r="556" spans="7:23" s="196" customFormat="1" x14ac:dyDescent="0.2"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</row>
    <row r="557" spans="7:23" s="196" customFormat="1" x14ac:dyDescent="0.2"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</row>
    <row r="558" spans="7:23" s="196" customFormat="1" x14ac:dyDescent="0.2">
      <c r="G558" s="195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5"/>
      <c r="W558" s="195"/>
    </row>
    <row r="559" spans="7:23" s="196" customFormat="1" x14ac:dyDescent="0.2">
      <c r="G559" s="195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</row>
    <row r="560" spans="7:23" s="196" customFormat="1" x14ac:dyDescent="0.2">
      <c r="G560" s="195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  <c r="R560" s="195"/>
      <c r="S560" s="195"/>
      <c r="T560" s="195"/>
      <c r="U560" s="195"/>
      <c r="V560" s="195"/>
      <c r="W560" s="195"/>
    </row>
    <row r="561" spans="7:23" s="196" customFormat="1" x14ac:dyDescent="0.2">
      <c r="G561" s="195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  <c r="R561" s="195"/>
      <c r="S561" s="195"/>
      <c r="T561" s="195"/>
      <c r="U561" s="195"/>
      <c r="V561" s="195"/>
      <c r="W561" s="195"/>
    </row>
    <row r="562" spans="7:23" s="196" customFormat="1" x14ac:dyDescent="0.2">
      <c r="G562" s="195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  <c r="R562" s="195"/>
      <c r="S562" s="195"/>
      <c r="T562" s="195"/>
      <c r="U562" s="195"/>
      <c r="V562" s="195"/>
      <c r="W562" s="195"/>
    </row>
    <row r="563" spans="7:23" s="196" customFormat="1" x14ac:dyDescent="0.2">
      <c r="G563" s="195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  <c r="R563" s="195"/>
      <c r="S563" s="195"/>
      <c r="T563" s="195"/>
      <c r="U563" s="195"/>
      <c r="V563" s="195"/>
      <c r="W563" s="195"/>
    </row>
    <row r="564" spans="7:23" s="196" customFormat="1" x14ac:dyDescent="0.2"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</row>
    <row r="565" spans="7:23" s="196" customFormat="1" x14ac:dyDescent="0.2"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</row>
    <row r="566" spans="7:23" s="196" customFormat="1" x14ac:dyDescent="0.2"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</row>
    <row r="567" spans="7:23" s="196" customFormat="1" x14ac:dyDescent="0.2"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</row>
    <row r="568" spans="7:23" s="196" customFormat="1" x14ac:dyDescent="0.2"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</row>
    <row r="569" spans="7:23" s="196" customFormat="1" x14ac:dyDescent="0.2"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</row>
    <row r="570" spans="7:23" s="196" customFormat="1" x14ac:dyDescent="0.2"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</row>
    <row r="571" spans="7:23" s="196" customFormat="1" x14ac:dyDescent="0.2"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</row>
    <row r="572" spans="7:23" s="196" customFormat="1" x14ac:dyDescent="0.2"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</row>
    <row r="573" spans="7:23" s="196" customFormat="1" x14ac:dyDescent="0.2">
      <c r="G573" s="195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5"/>
      <c r="W573" s="195"/>
    </row>
    <row r="574" spans="7:23" s="196" customFormat="1" x14ac:dyDescent="0.2">
      <c r="G574" s="195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  <c r="R574" s="195"/>
      <c r="S574" s="195"/>
      <c r="T574" s="195"/>
      <c r="U574" s="195"/>
      <c r="V574" s="195"/>
      <c r="W574" s="195"/>
    </row>
    <row r="575" spans="7:23" s="196" customFormat="1" x14ac:dyDescent="0.2">
      <c r="G575" s="195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  <c r="R575" s="195"/>
      <c r="S575" s="195"/>
      <c r="T575" s="195"/>
      <c r="U575" s="195"/>
      <c r="V575" s="195"/>
      <c r="W575" s="195"/>
    </row>
    <row r="576" spans="7:23" s="196" customFormat="1" x14ac:dyDescent="0.2">
      <c r="G576" s="195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  <c r="R576" s="195"/>
      <c r="S576" s="195"/>
      <c r="T576" s="195"/>
      <c r="U576" s="195"/>
      <c r="V576" s="195"/>
      <c r="W576" s="195"/>
    </row>
    <row r="577" spans="7:23" s="196" customFormat="1" x14ac:dyDescent="0.2">
      <c r="G577" s="195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  <c r="R577" s="195"/>
      <c r="S577" s="195"/>
      <c r="T577" s="195"/>
      <c r="U577" s="195"/>
      <c r="V577" s="195"/>
      <c r="W577" s="195"/>
    </row>
    <row r="578" spans="7:23" s="196" customFormat="1" x14ac:dyDescent="0.2">
      <c r="G578" s="195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5"/>
      <c r="W578" s="195"/>
    </row>
    <row r="579" spans="7:23" s="196" customFormat="1" x14ac:dyDescent="0.2">
      <c r="G579" s="195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  <c r="R579" s="195"/>
      <c r="S579" s="195"/>
      <c r="T579" s="195"/>
      <c r="U579" s="195"/>
      <c r="V579" s="195"/>
      <c r="W579" s="195"/>
    </row>
    <row r="580" spans="7:23" s="196" customFormat="1" x14ac:dyDescent="0.2">
      <c r="G580" s="195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  <c r="R580" s="195"/>
      <c r="S580" s="195"/>
      <c r="T580" s="195"/>
      <c r="U580" s="195"/>
      <c r="V580" s="195"/>
      <c r="W580" s="195"/>
    </row>
    <row r="581" spans="7:23" s="196" customFormat="1" x14ac:dyDescent="0.2">
      <c r="G581" s="195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195"/>
    </row>
    <row r="582" spans="7:23" s="196" customFormat="1" x14ac:dyDescent="0.2">
      <c r="G582" s="195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</row>
    <row r="583" spans="7:23" s="196" customFormat="1" x14ac:dyDescent="0.2">
      <c r="G583" s="195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</row>
    <row r="584" spans="7:23" s="196" customFormat="1" x14ac:dyDescent="0.2">
      <c r="G584" s="195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</row>
    <row r="585" spans="7:23" s="196" customFormat="1" x14ac:dyDescent="0.2"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</row>
    <row r="586" spans="7:23" s="196" customFormat="1" x14ac:dyDescent="0.2"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</row>
    <row r="587" spans="7:23" s="196" customFormat="1" x14ac:dyDescent="0.2"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</row>
    <row r="588" spans="7:23" s="196" customFormat="1" x14ac:dyDescent="0.2"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</row>
    <row r="589" spans="7:23" s="196" customFormat="1" x14ac:dyDescent="0.2"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</row>
    <row r="590" spans="7:23" s="196" customFormat="1" x14ac:dyDescent="0.2">
      <c r="G590" s="195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</row>
    <row r="591" spans="7:23" s="196" customFormat="1" x14ac:dyDescent="0.2">
      <c r="G591" s="195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</row>
    <row r="592" spans="7:23" s="196" customFormat="1" x14ac:dyDescent="0.2">
      <c r="G592" s="195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  <c r="R592" s="195"/>
      <c r="S592" s="195"/>
      <c r="T592" s="195"/>
      <c r="U592" s="195"/>
      <c r="V592" s="195"/>
      <c r="W592" s="195"/>
    </row>
    <row r="593" spans="7:23" s="196" customFormat="1" x14ac:dyDescent="0.2">
      <c r="G593" s="195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  <c r="R593" s="195"/>
      <c r="S593" s="195"/>
      <c r="T593" s="195"/>
      <c r="U593" s="195"/>
      <c r="V593" s="195"/>
      <c r="W593" s="195"/>
    </row>
    <row r="594" spans="7:23" s="196" customFormat="1" x14ac:dyDescent="0.2">
      <c r="G594" s="195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  <c r="R594" s="195"/>
      <c r="S594" s="195"/>
      <c r="T594" s="195"/>
      <c r="U594" s="195"/>
      <c r="V594" s="195"/>
      <c r="W594" s="195"/>
    </row>
    <row r="595" spans="7:23" s="196" customFormat="1" x14ac:dyDescent="0.2">
      <c r="G595" s="195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  <c r="R595" s="195"/>
      <c r="S595" s="195"/>
      <c r="T595" s="195"/>
      <c r="U595" s="195"/>
      <c r="V595" s="195"/>
      <c r="W595" s="195"/>
    </row>
    <row r="596" spans="7:23" s="196" customFormat="1" x14ac:dyDescent="0.2">
      <c r="G596" s="195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  <c r="R596" s="195"/>
      <c r="S596" s="195"/>
      <c r="T596" s="195"/>
      <c r="U596" s="195"/>
      <c r="V596" s="195"/>
      <c r="W596" s="195"/>
    </row>
    <row r="597" spans="7:23" s="196" customFormat="1" x14ac:dyDescent="0.2">
      <c r="G597" s="195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  <c r="R597" s="195"/>
      <c r="S597" s="195"/>
      <c r="T597" s="195"/>
      <c r="U597" s="195"/>
      <c r="V597" s="195"/>
      <c r="W597" s="195"/>
    </row>
    <row r="598" spans="7:23" s="196" customFormat="1" x14ac:dyDescent="0.2"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</row>
    <row r="599" spans="7:23" s="196" customFormat="1" x14ac:dyDescent="0.2">
      <c r="G599" s="195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  <c r="R599" s="195"/>
      <c r="S599" s="195"/>
      <c r="T599" s="195"/>
      <c r="U599" s="195"/>
      <c r="V599" s="195"/>
      <c r="W599" s="195"/>
    </row>
    <row r="600" spans="7:23" s="196" customFormat="1" x14ac:dyDescent="0.2">
      <c r="G600" s="195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  <c r="R600" s="195"/>
      <c r="S600" s="195"/>
      <c r="T600" s="195"/>
      <c r="U600" s="195"/>
      <c r="V600" s="195"/>
      <c r="W600" s="195"/>
    </row>
    <row r="601" spans="7:23" s="196" customFormat="1" x14ac:dyDescent="0.2">
      <c r="G601" s="195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  <c r="R601" s="195"/>
      <c r="S601" s="195"/>
      <c r="T601" s="195"/>
      <c r="U601" s="195"/>
      <c r="V601" s="195"/>
      <c r="W601" s="195"/>
    </row>
    <row r="602" spans="7:23" s="196" customFormat="1" x14ac:dyDescent="0.2">
      <c r="G602" s="195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  <c r="R602" s="195"/>
      <c r="S602" s="195"/>
      <c r="T602" s="195"/>
      <c r="U602" s="195"/>
      <c r="V602" s="195"/>
      <c r="W602" s="195"/>
    </row>
    <row r="603" spans="7:23" s="196" customFormat="1" x14ac:dyDescent="0.2">
      <c r="G603" s="195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  <c r="R603" s="195"/>
      <c r="S603" s="195"/>
      <c r="T603" s="195"/>
      <c r="U603" s="195"/>
      <c r="V603" s="195"/>
      <c r="W603" s="195"/>
    </row>
    <row r="604" spans="7:23" s="196" customFormat="1" x14ac:dyDescent="0.2">
      <c r="G604" s="195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  <c r="R604" s="195"/>
      <c r="S604" s="195"/>
      <c r="T604" s="195"/>
      <c r="U604" s="195"/>
      <c r="V604" s="195"/>
      <c r="W604" s="195"/>
    </row>
    <row r="605" spans="7:23" s="196" customFormat="1" x14ac:dyDescent="0.2">
      <c r="G605" s="195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5"/>
      <c r="W605" s="195"/>
    </row>
    <row r="606" spans="7:23" s="196" customFormat="1" x14ac:dyDescent="0.2">
      <c r="G606" s="195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5"/>
      <c r="W606" s="195"/>
    </row>
    <row r="607" spans="7:23" s="196" customFormat="1" x14ac:dyDescent="0.2"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5"/>
    </row>
    <row r="608" spans="7:23" s="196" customFormat="1" x14ac:dyDescent="0.2"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</row>
    <row r="609" spans="7:23" s="196" customFormat="1" x14ac:dyDescent="0.2">
      <c r="G609" s="195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  <c r="R609" s="195"/>
      <c r="S609" s="195"/>
      <c r="T609" s="195"/>
      <c r="U609" s="195"/>
      <c r="V609" s="195"/>
      <c r="W609" s="195"/>
    </row>
    <row r="610" spans="7:23" s="196" customFormat="1" x14ac:dyDescent="0.2">
      <c r="G610" s="195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5"/>
      <c r="W610" s="195"/>
    </row>
    <row r="611" spans="7:23" s="196" customFormat="1" x14ac:dyDescent="0.2">
      <c r="G611" s="195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5"/>
      <c r="W611" s="195"/>
    </row>
    <row r="612" spans="7:23" s="196" customFormat="1" x14ac:dyDescent="0.2">
      <c r="G612" s="195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5"/>
      <c r="W612" s="195"/>
    </row>
    <row r="613" spans="7:23" s="196" customFormat="1" x14ac:dyDescent="0.2">
      <c r="G613" s="195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5"/>
      <c r="W613" s="195"/>
    </row>
    <row r="614" spans="7:23" s="196" customFormat="1" x14ac:dyDescent="0.2">
      <c r="G614" s="195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  <c r="R614" s="195"/>
      <c r="S614" s="195"/>
      <c r="T614" s="195"/>
      <c r="U614" s="195"/>
      <c r="V614" s="195"/>
      <c r="W614" s="195"/>
    </row>
    <row r="615" spans="7:23" s="196" customFormat="1" x14ac:dyDescent="0.2">
      <c r="G615" s="195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5"/>
      <c r="W615" s="195"/>
    </row>
    <row r="616" spans="7:23" s="196" customFormat="1" x14ac:dyDescent="0.2">
      <c r="G616" s="195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5"/>
      <c r="W616" s="195"/>
    </row>
    <row r="617" spans="7:23" s="196" customFormat="1" x14ac:dyDescent="0.2">
      <c r="G617" s="195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5"/>
      <c r="W617" s="195"/>
    </row>
    <row r="618" spans="7:23" s="196" customFormat="1" x14ac:dyDescent="0.2">
      <c r="G618" s="195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5"/>
      <c r="W618" s="195"/>
    </row>
    <row r="619" spans="7:23" s="196" customFormat="1" x14ac:dyDescent="0.2">
      <c r="G619" s="195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  <c r="R619" s="195"/>
      <c r="S619" s="195"/>
      <c r="T619" s="195"/>
      <c r="U619" s="195"/>
      <c r="V619" s="195"/>
      <c r="W619" s="195"/>
    </row>
    <row r="620" spans="7:23" s="196" customFormat="1" x14ac:dyDescent="0.2">
      <c r="G620" s="195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  <c r="R620" s="195"/>
      <c r="S620" s="195"/>
      <c r="T620" s="195"/>
      <c r="U620" s="195"/>
      <c r="V620" s="195"/>
      <c r="W620" s="195"/>
    </row>
    <row r="621" spans="7:23" s="196" customFormat="1" x14ac:dyDescent="0.2">
      <c r="G621" s="195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  <c r="R621" s="195"/>
      <c r="S621" s="195"/>
      <c r="T621" s="195"/>
      <c r="U621" s="195"/>
      <c r="V621" s="195"/>
      <c r="W621" s="195"/>
    </row>
    <row r="622" spans="7:23" s="196" customFormat="1" x14ac:dyDescent="0.2">
      <c r="G622" s="195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  <c r="R622" s="195"/>
      <c r="S622" s="195"/>
      <c r="T622" s="195"/>
      <c r="U622" s="195"/>
      <c r="V622" s="195"/>
      <c r="W622" s="195"/>
    </row>
    <row r="623" spans="7:23" s="196" customFormat="1" x14ac:dyDescent="0.2">
      <c r="G623" s="195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5"/>
      <c r="W623" s="195"/>
    </row>
    <row r="624" spans="7:23" s="196" customFormat="1" x14ac:dyDescent="0.2">
      <c r="G624" s="195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  <c r="R624" s="195"/>
      <c r="S624" s="195"/>
      <c r="T624" s="195"/>
      <c r="U624" s="195"/>
      <c r="V624" s="195"/>
      <c r="W624" s="195"/>
    </row>
    <row r="625" spans="7:23" s="196" customFormat="1" x14ac:dyDescent="0.2">
      <c r="G625" s="195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  <c r="R625" s="195"/>
      <c r="S625" s="195"/>
      <c r="T625" s="195"/>
      <c r="U625" s="195"/>
      <c r="V625" s="195"/>
      <c r="W625" s="195"/>
    </row>
    <row r="626" spans="7:23" s="196" customFormat="1" x14ac:dyDescent="0.2">
      <c r="G626" s="195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</row>
    <row r="627" spans="7:23" s="196" customFormat="1" x14ac:dyDescent="0.2">
      <c r="G627" s="195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  <c r="R627" s="195"/>
      <c r="S627" s="195"/>
      <c r="T627" s="195"/>
      <c r="U627" s="195"/>
      <c r="V627" s="195"/>
      <c r="W627" s="195"/>
    </row>
    <row r="628" spans="7:23" s="196" customFormat="1" x14ac:dyDescent="0.2">
      <c r="G628" s="195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  <c r="R628" s="195"/>
      <c r="S628" s="195"/>
      <c r="T628" s="195"/>
      <c r="U628" s="195"/>
      <c r="V628" s="195"/>
      <c r="W628" s="195"/>
    </row>
    <row r="629" spans="7:23" s="196" customFormat="1" x14ac:dyDescent="0.2">
      <c r="G629" s="195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  <c r="R629" s="195"/>
      <c r="S629" s="195"/>
      <c r="T629" s="195"/>
      <c r="U629" s="195"/>
      <c r="V629" s="195"/>
      <c r="W629" s="195"/>
    </row>
    <row r="630" spans="7:23" s="196" customFormat="1" x14ac:dyDescent="0.2">
      <c r="G630" s="195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  <c r="R630" s="195"/>
      <c r="S630" s="195"/>
      <c r="T630" s="195"/>
      <c r="U630" s="195"/>
      <c r="V630" s="195"/>
      <c r="W630" s="195"/>
    </row>
    <row r="631" spans="7:23" s="196" customFormat="1" x14ac:dyDescent="0.2">
      <c r="G631" s="195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  <c r="R631" s="195"/>
      <c r="S631" s="195"/>
      <c r="T631" s="195"/>
      <c r="U631" s="195"/>
      <c r="V631" s="195"/>
      <c r="W631" s="195"/>
    </row>
    <row r="632" spans="7:23" s="196" customFormat="1" x14ac:dyDescent="0.2">
      <c r="G632" s="195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  <c r="R632" s="195"/>
      <c r="S632" s="195"/>
      <c r="T632" s="195"/>
      <c r="U632" s="195"/>
      <c r="V632" s="195"/>
      <c r="W632" s="195"/>
    </row>
    <row r="633" spans="7:23" s="196" customFormat="1" x14ac:dyDescent="0.2">
      <c r="G633" s="195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5"/>
      <c r="W633" s="195"/>
    </row>
    <row r="634" spans="7:23" s="196" customFormat="1" x14ac:dyDescent="0.2">
      <c r="G634" s="195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5"/>
      <c r="W634" s="195"/>
    </row>
    <row r="635" spans="7:23" s="196" customFormat="1" x14ac:dyDescent="0.2">
      <c r="G635" s="195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  <c r="R635" s="195"/>
      <c r="S635" s="195"/>
      <c r="T635" s="195"/>
      <c r="U635" s="195"/>
      <c r="V635" s="195"/>
      <c r="W635" s="195"/>
    </row>
    <row r="636" spans="7:23" s="196" customFormat="1" x14ac:dyDescent="0.2"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</row>
    <row r="637" spans="7:23" s="196" customFormat="1" x14ac:dyDescent="0.2"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</row>
    <row r="638" spans="7:23" s="196" customFormat="1" x14ac:dyDescent="0.2"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</row>
    <row r="639" spans="7:23" s="196" customFormat="1" x14ac:dyDescent="0.2"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</row>
    <row r="640" spans="7:23" s="196" customFormat="1" x14ac:dyDescent="0.2"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</row>
    <row r="641" spans="7:23" s="196" customFormat="1" x14ac:dyDescent="0.2">
      <c r="G641" s="195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</row>
    <row r="642" spans="7:23" s="196" customFormat="1" x14ac:dyDescent="0.2">
      <c r="G642" s="195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</row>
    <row r="643" spans="7:23" s="196" customFormat="1" x14ac:dyDescent="0.2">
      <c r="G643" s="195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</row>
    <row r="644" spans="7:23" s="196" customFormat="1" x14ac:dyDescent="0.2">
      <c r="G644" s="195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</row>
    <row r="645" spans="7:23" s="196" customFormat="1" x14ac:dyDescent="0.2"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</row>
    <row r="646" spans="7:23" s="196" customFormat="1" x14ac:dyDescent="0.2"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</row>
    <row r="647" spans="7:23" s="196" customFormat="1" x14ac:dyDescent="0.2"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</row>
    <row r="648" spans="7:23" s="196" customFormat="1" x14ac:dyDescent="0.2"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</row>
    <row r="649" spans="7:23" s="196" customFormat="1" x14ac:dyDescent="0.2">
      <c r="G649" s="195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</row>
    <row r="650" spans="7:23" s="196" customFormat="1" x14ac:dyDescent="0.2">
      <c r="G650" s="195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  <c r="R650" s="195"/>
      <c r="S650" s="195"/>
      <c r="T650" s="195"/>
      <c r="U650" s="195"/>
      <c r="V650" s="195"/>
      <c r="W650" s="195"/>
    </row>
    <row r="651" spans="7:23" s="196" customFormat="1" x14ac:dyDescent="0.2">
      <c r="G651" s="195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  <c r="R651" s="195"/>
      <c r="S651" s="195"/>
      <c r="T651" s="195"/>
      <c r="U651" s="195"/>
      <c r="V651" s="195"/>
      <c r="W651" s="195"/>
    </row>
    <row r="652" spans="7:23" s="196" customFormat="1" x14ac:dyDescent="0.2">
      <c r="G652" s="195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  <c r="R652" s="195"/>
      <c r="S652" s="195"/>
      <c r="T652" s="195"/>
      <c r="U652" s="195"/>
      <c r="V652" s="195"/>
      <c r="W652" s="195"/>
    </row>
    <row r="653" spans="7:23" s="196" customFormat="1" x14ac:dyDescent="0.2">
      <c r="G653" s="195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</row>
    <row r="654" spans="7:23" s="196" customFormat="1" x14ac:dyDescent="0.2"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</row>
    <row r="655" spans="7:23" s="196" customFormat="1" x14ac:dyDescent="0.2">
      <c r="G655" s="195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</row>
    <row r="656" spans="7:23" s="196" customFormat="1" x14ac:dyDescent="0.2">
      <c r="G656" s="195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</row>
    <row r="657" spans="7:23" s="196" customFormat="1" x14ac:dyDescent="0.2">
      <c r="G657" s="195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5"/>
      <c r="W657" s="195"/>
    </row>
    <row r="658" spans="7:23" s="196" customFormat="1" x14ac:dyDescent="0.2">
      <c r="G658" s="195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5"/>
      <c r="W658" s="195"/>
    </row>
    <row r="659" spans="7:23" s="196" customFormat="1" x14ac:dyDescent="0.2">
      <c r="G659" s="195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</row>
    <row r="660" spans="7:23" s="196" customFormat="1" x14ac:dyDescent="0.2"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</row>
    <row r="661" spans="7:23" s="196" customFormat="1" x14ac:dyDescent="0.2">
      <c r="G661" s="19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</row>
    <row r="662" spans="7:23" s="196" customFormat="1" x14ac:dyDescent="0.2"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</row>
    <row r="663" spans="7:23" s="196" customFormat="1" x14ac:dyDescent="0.2">
      <c r="G663" s="195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5"/>
      <c r="W663" s="195"/>
    </row>
    <row r="664" spans="7:23" s="196" customFormat="1" x14ac:dyDescent="0.2"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</row>
    <row r="665" spans="7:23" s="196" customFormat="1" x14ac:dyDescent="0.2"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</row>
    <row r="666" spans="7:23" s="196" customFormat="1" x14ac:dyDescent="0.2"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</row>
    <row r="667" spans="7:23" s="196" customFormat="1" x14ac:dyDescent="0.2"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</row>
    <row r="668" spans="7:23" s="196" customFormat="1" x14ac:dyDescent="0.2"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</row>
    <row r="669" spans="7:23" s="196" customFormat="1" x14ac:dyDescent="0.2">
      <c r="G669" s="195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195"/>
    </row>
    <row r="670" spans="7:23" s="196" customFormat="1" x14ac:dyDescent="0.2">
      <c r="G670" s="195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  <c r="R670" s="195"/>
      <c r="S670" s="195"/>
      <c r="T670" s="195"/>
      <c r="U670" s="195"/>
      <c r="V670" s="195"/>
      <c r="W670" s="195"/>
    </row>
    <row r="671" spans="7:23" s="196" customFormat="1" x14ac:dyDescent="0.2">
      <c r="G671" s="195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5"/>
      <c r="W671" s="195"/>
    </row>
    <row r="672" spans="7:23" s="196" customFormat="1" x14ac:dyDescent="0.2">
      <c r="G672" s="195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  <c r="R672" s="195"/>
      <c r="S672" s="195"/>
      <c r="T672" s="195"/>
      <c r="U672" s="195"/>
      <c r="V672" s="195"/>
      <c r="W672" s="195"/>
    </row>
    <row r="673" spans="7:23" s="196" customFormat="1" x14ac:dyDescent="0.2">
      <c r="G673" s="195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  <c r="R673" s="195"/>
      <c r="S673" s="195"/>
      <c r="T673" s="195"/>
      <c r="U673" s="195"/>
      <c r="V673" s="195"/>
      <c r="W673" s="195"/>
    </row>
    <row r="674" spans="7:23" s="196" customFormat="1" x14ac:dyDescent="0.2">
      <c r="G674" s="195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  <c r="R674" s="195"/>
      <c r="S674" s="195"/>
      <c r="T674" s="195"/>
      <c r="U674" s="195"/>
      <c r="V674" s="195"/>
      <c r="W674" s="195"/>
    </row>
    <row r="675" spans="7:23" s="196" customFormat="1" x14ac:dyDescent="0.2">
      <c r="G675" s="195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  <c r="R675" s="195"/>
      <c r="S675" s="195"/>
      <c r="T675" s="195"/>
      <c r="U675" s="195"/>
      <c r="V675" s="195"/>
      <c r="W675" s="195"/>
    </row>
    <row r="676" spans="7:23" s="196" customFormat="1" x14ac:dyDescent="0.2"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5"/>
      <c r="W676" s="195"/>
    </row>
    <row r="677" spans="7:23" s="196" customFormat="1" x14ac:dyDescent="0.2">
      <c r="G677" s="195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  <c r="R677" s="195"/>
      <c r="S677" s="195"/>
      <c r="T677" s="195"/>
      <c r="U677" s="195"/>
      <c r="V677" s="195"/>
      <c r="W677" s="195"/>
    </row>
    <row r="678" spans="7:23" s="196" customFormat="1" x14ac:dyDescent="0.2">
      <c r="G678" s="195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  <c r="R678" s="195"/>
      <c r="S678" s="195"/>
      <c r="T678" s="195"/>
      <c r="U678" s="195"/>
      <c r="V678" s="195"/>
      <c r="W678" s="195"/>
    </row>
    <row r="679" spans="7:23" s="196" customFormat="1" x14ac:dyDescent="0.2">
      <c r="G679" s="195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  <c r="R679" s="195"/>
      <c r="S679" s="195"/>
      <c r="T679" s="195"/>
      <c r="U679" s="195"/>
      <c r="V679" s="195"/>
      <c r="W679" s="195"/>
    </row>
    <row r="680" spans="7:23" s="196" customFormat="1" x14ac:dyDescent="0.2">
      <c r="G680" s="195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5"/>
      <c r="W680" s="195"/>
    </row>
    <row r="681" spans="7:23" s="196" customFormat="1" x14ac:dyDescent="0.2">
      <c r="G681" s="195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5"/>
      <c r="W681" s="195"/>
    </row>
    <row r="682" spans="7:23" s="196" customFormat="1" x14ac:dyDescent="0.2">
      <c r="G682" s="195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  <c r="R682" s="195"/>
      <c r="S682" s="195"/>
      <c r="T682" s="195"/>
      <c r="U682" s="195"/>
      <c r="V682" s="195"/>
      <c r="W682" s="195"/>
    </row>
    <row r="683" spans="7:23" s="196" customFormat="1" x14ac:dyDescent="0.2">
      <c r="G683" s="195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  <c r="R683" s="195"/>
      <c r="S683" s="195"/>
      <c r="T683" s="195"/>
      <c r="U683" s="195"/>
      <c r="V683" s="195"/>
      <c r="W683" s="195"/>
    </row>
    <row r="684" spans="7:23" s="196" customFormat="1" x14ac:dyDescent="0.2">
      <c r="G684" s="195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R684" s="195"/>
      <c r="S684" s="195"/>
      <c r="T684" s="195"/>
      <c r="U684" s="195"/>
      <c r="V684" s="195"/>
      <c r="W684" s="195"/>
    </row>
    <row r="685" spans="7:23" s="196" customFormat="1" x14ac:dyDescent="0.2">
      <c r="G685" s="195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  <c r="R685" s="195"/>
      <c r="S685" s="195"/>
      <c r="T685" s="195"/>
      <c r="U685" s="195"/>
      <c r="V685" s="195"/>
      <c r="W685" s="195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2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tabSelected="1" topLeftCell="A10" zoomScale="80" zoomScaleNormal="80" workbookViewId="0">
      <selection activeCell="B23" sqref="B23:C23"/>
    </sheetView>
  </sheetViews>
  <sheetFormatPr defaultColWidth="8.85546875" defaultRowHeight="15" x14ac:dyDescent="0.25"/>
  <cols>
    <col min="1" max="1" width="32.7109375" style="198" customWidth="1"/>
    <col min="2" max="2" width="34.5703125" style="198" customWidth="1"/>
    <col min="3" max="3" width="36.5703125" style="198" customWidth="1"/>
    <col min="4" max="5" width="32.7109375" style="198" customWidth="1"/>
    <col min="6" max="6" width="20.140625" style="198" customWidth="1"/>
    <col min="7" max="16384" width="8.85546875" style="198"/>
  </cols>
  <sheetData>
    <row r="1" spans="1:9" s="197" customFormat="1" ht="15.75" x14ac:dyDescent="0.25">
      <c r="A1" s="288" t="s">
        <v>890</v>
      </c>
      <c r="B1" s="288"/>
      <c r="C1" s="288"/>
      <c r="D1" s="288"/>
      <c r="E1" s="288"/>
      <c r="F1" s="288"/>
    </row>
    <row r="2" spans="1:9" x14ac:dyDescent="0.25">
      <c r="A2" s="205" t="s">
        <v>865</v>
      </c>
      <c r="B2" s="287" t="str">
        <f>Opleidingseis!C5</f>
        <v>MBO | LIFE College</v>
      </c>
      <c r="C2" s="287"/>
      <c r="D2" s="287"/>
      <c r="E2" s="287"/>
      <c r="F2" s="287"/>
    </row>
    <row r="3" spans="1:9" x14ac:dyDescent="0.25">
      <c r="A3" s="205" t="s">
        <v>866</v>
      </c>
      <c r="B3" s="287" t="str">
        <f>B24</f>
        <v>Schiedam</v>
      </c>
      <c r="C3" s="287"/>
      <c r="D3" s="287"/>
      <c r="E3" s="287"/>
      <c r="F3" s="287"/>
    </row>
    <row r="4" spans="1:9" x14ac:dyDescent="0.25">
      <c r="A4" s="205" t="s">
        <v>849</v>
      </c>
      <c r="B4" s="287" t="str">
        <f>Opleidingseis!F3</f>
        <v>Logistiek niveau 3</v>
      </c>
      <c r="C4" s="287"/>
      <c r="D4" s="287"/>
      <c r="E4" s="287"/>
      <c r="F4" s="287"/>
    </row>
    <row r="5" spans="1:9" x14ac:dyDescent="0.25">
      <c r="A5" s="205" t="s">
        <v>848</v>
      </c>
      <c r="B5" s="287" t="str">
        <f>Opleidingseis!C3</f>
        <v>2020-2021</v>
      </c>
      <c r="C5" s="287"/>
      <c r="D5" s="287"/>
      <c r="E5" s="287"/>
      <c r="F5" s="287"/>
    </row>
    <row r="6" spans="1:9" ht="14.45" customHeight="1" x14ac:dyDescent="0.25">
      <c r="A6" s="205" t="s">
        <v>853</v>
      </c>
      <c r="B6" s="287" t="str">
        <f>Opleidingseis!H5</f>
        <v>Vakbekwaam medewerker agrohandel en logistiek</v>
      </c>
      <c r="C6" s="287"/>
      <c r="D6" s="287"/>
      <c r="E6" s="287"/>
      <c r="F6" s="287"/>
    </row>
    <row r="7" spans="1:9" x14ac:dyDescent="0.25">
      <c r="A7" s="205" t="s">
        <v>852</v>
      </c>
      <c r="B7" s="287">
        <f>Opleidingseis!F5</f>
        <v>25434</v>
      </c>
      <c r="C7" s="287"/>
      <c r="D7" s="287"/>
      <c r="E7" s="287"/>
      <c r="F7" s="287"/>
    </row>
    <row r="8" spans="1:9" x14ac:dyDescent="0.25">
      <c r="A8" s="205" t="s">
        <v>855</v>
      </c>
      <c r="B8" s="287" t="s">
        <v>909</v>
      </c>
      <c r="C8" s="287"/>
      <c r="D8" s="287"/>
      <c r="E8" s="287"/>
      <c r="F8" s="287"/>
    </row>
    <row r="9" spans="1:9" x14ac:dyDescent="0.25">
      <c r="A9" s="205" t="s">
        <v>856</v>
      </c>
      <c r="B9" s="287">
        <f>Opleidingseis!D7</f>
        <v>3</v>
      </c>
      <c r="C9" s="287"/>
      <c r="D9" s="287"/>
      <c r="E9" s="287"/>
      <c r="F9" s="287"/>
    </row>
    <row r="10" spans="1:9" x14ac:dyDescent="0.25">
      <c r="A10" s="199"/>
    </row>
    <row r="11" spans="1:9" s="200" customFormat="1" ht="73.900000000000006" customHeight="1" x14ac:dyDescent="0.25">
      <c r="A11" s="214" t="s">
        <v>891</v>
      </c>
      <c r="B11" s="214" t="s">
        <v>892</v>
      </c>
      <c r="C11" s="214" t="s">
        <v>893</v>
      </c>
      <c r="D11" s="214" t="s">
        <v>894</v>
      </c>
      <c r="E11" s="214" t="s">
        <v>895</v>
      </c>
      <c r="F11" s="214" t="s">
        <v>896</v>
      </c>
    </row>
    <row r="12" spans="1:9" s="203" customFormat="1" ht="20.100000000000001" customHeight="1" x14ac:dyDescent="0.25">
      <c r="A12" s="201" t="s">
        <v>147</v>
      </c>
      <c r="B12" s="284" t="s">
        <v>897</v>
      </c>
      <c r="C12" s="284" t="s">
        <v>897</v>
      </c>
      <c r="D12" s="284" t="s">
        <v>898</v>
      </c>
      <c r="E12" s="278" t="s">
        <v>899</v>
      </c>
      <c r="F12" s="202" t="s">
        <v>900</v>
      </c>
    </row>
    <row r="13" spans="1:9" s="203" customFormat="1" ht="20.100000000000001" customHeight="1" x14ac:dyDescent="0.25">
      <c r="A13" s="201" t="s">
        <v>148</v>
      </c>
      <c r="B13" s="285"/>
      <c r="C13" s="285"/>
      <c r="D13" s="285"/>
      <c r="E13" s="279"/>
      <c r="F13" s="202" t="s">
        <v>901</v>
      </c>
      <c r="I13" s="276"/>
    </row>
    <row r="14" spans="1:9" s="203" customFormat="1" ht="20.100000000000001" customHeight="1" x14ac:dyDescent="0.25">
      <c r="A14" s="201" t="s">
        <v>149</v>
      </c>
      <c r="B14" s="285"/>
      <c r="C14" s="285"/>
      <c r="D14" s="285"/>
      <c r="E14" s="279"/>
      <c r="F14" s="202" t="s">
        <v>902</v>
      </c>
      <c r="I14" s="277"/>
    </row>
    <row r="15" spans="1:9" s="203" customFormat="1" ht="20.100000000000001" customHeight="1" x14ac:dyDescent="0.25">
      <c r="A15" s="201" t="s">
        <v>150</v>
      </c>
      <c r="B15" s="286"/>
      <c r="C15" s="286"/>
      <c r="D15" s="286"/>
      <c r="E15" s="279"/>
      <c r="F15" s="202" t="s">
        <v>902</v>
      </c>
      <c r="I15" s="277"/>
    </row>
    <row r="16" spans="1:9" s="222" customFormat="1" ht="37.9" customHeight="1" x14ac:dyDescent="0.25">
      <c r="A16" s="219" t="s">
        <v>151</v>
      </c>
      <c r="B16" s="220" t="s">
        <v>897</v>
      </c>
      <c r="C16" s="220" t="s">
        <v>897</v>
      </c>
      <c r="D16" s="220" t="s">
        <v>898</v>
      </c>
      <c r="E16" s="280"/>
      <c r="F16" s="221" t="s">
        <v>900</v>
      </c>
    </row>
    <row r="17" spans="1:7" s="203" customFormat="1" ht="88.15" customHeight="1" x14ac:dyDescent="0.25">
      <c r="A17" s="201" t="s">
        <v>152</v>
      </c>
      <c r="B17" s="201" t="s">
        <v>903</v>
      </c>
      <c r="C17" s="201" t="s">
        <v>904</v>
      </c>
      <c r="D17" s="201"/>
      <c r="E17" s="210" t="s">
        <v>142</v>
      </c>
      <c r="F17" s="202"/>
    </row>
    <row r="18" spans="1:7" s="203" customFormat="1" ht="20.100000000000001" customHeight="1" x14ac:dyDescent="0.25">
      <c r="A18" s="201" t="s">
        <v>138</v>
      </c>
      <c r="B18" s="201"/>
      <c r="C18" s="201"/>
      <c r="D18" s="201"/>
      <c r="E18" s="210" t="s">
        <v>144</v>
      </c>
      <c r="F18" s="202"/>
    </row>
    <row r="19" spans="1:7" s="203" customFormat="1" ht="120" x14ac:dyDescent="0.25">
      <c r="A19" s="201" t="s">
        <v>869</v>
      </c>
      <c r="B19" s="201"/>
      <c r="C19" s="201"/>
      <c r="D19" s="201" t="s">
        <v>905</v>
      </c>
      <c r="E19" s="210" t="s">
        <v>910</v>
      </c>
      <c r="F19" s="202"/>
    </row>
    <row r="20" spans="1:7" s="203" customFormat="1" ht="257.25" customHeight="1" x14ac:dyDescent="0.25">
      <c r="A20" s="237" t="s">
        <v>158</v>
      </c>
      <c r="B20" s="201" t="s">
        <v>911</v>
      </c>
      <c r="C20" s="201" t="s">
        <v>912</v>
      </c>
      <c r="D20" s="201"/>
      <c r="E20" s="210" t="s">
        <v>145</v>
      </c>
      <c r="F20" s="202" t="s">
        <v>906</v>
      </c>
    </row>
    <row r="21" spans="1:7" s="203" customFormat="1" x14ac:dyDescent="0.25">
      <c r="A21" s="238"/>
      <c r="B21" s="211"/>
      <c r="C21" s="212"/>
      <c r="D21" s="211"/>
      <c r="E21" s="211"/>
      <c r="F21" s="213"/>
    </row>
    <row r="23" spans="1:7" x14ac:dyDescent="0.25">
      <c r="A23" s="164" t="s">
        <v>870</v>
      </c>
      <c r="B23" s="252">
        <v>44007</v>
      </c>
      <c r="C23" s="281"/>
      <c r="D23" s="163"/>
      <c r="E23" s="163"/>
      <c r="F23" s="163"/>
      <c r="G23" s="163"/>
    </row>
    <row r="24" spans="1:7" x14ac:dyDescent="0.25">
      <c r="A24" s="164" t="s">
        <v>871</v>
      </c>
      <c r="B24" s="282" t="s">
        <v>907</v>
      </c>
      <c r="C24" s="283"/>
      <c r="D24" s="163"/>
      <c r="E24" s="163"/>
      <c r="F24" s="163"/>
      <c r="G24" s="163"/>
    </row>
    <row r="25" spans="1:7" x14ac:dyDescent="0.25">
      <c r="A25" s="164" t="s">
        <v>872</v>
      </c>
      <c r="B25" s="282" t="s">
        <v>908</v>
      </c>
      <c r="C25" s="283"/>
      <c r="D25" s="204"/>
      <c r="E25" s="204"/>
      <c r="F25" s="204"/>
      <c r="G25" s="204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3:C23"/>
    <mergeCell ref="B24:C24"/>
    <mergeCell ref="B25:C25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62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E17:E18 E20:E21</xm:sqref>
        </x14:dataValidation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Dirk Molendijk</DisplayName>
        <AccountId>43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597b25a6-fa41-4542-978b-0fa8b2367b29"/>
    <ds:schemaRef ds:uri="http://purl.org/dc/terms/"/>
    <ds:schemaRef ds:uri="f02e1074-483b-42b4-900e-9352b47a0b3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42C682-C7E2-48FC-A8FC-97B36AAE8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Crebolijst</vt:lpstr>
      <vt:lpstr>Variabelen</vt:lpstr>
      <vt:lpstr>db_crebolijst_all</vt:lpstr>
      <vt:lpstr>db_duur</vt:lpstr>
      <vt:lpstr>Blad1</vt:lpstr>
      <vt:lpstr>Opleidingseis</vt:lpstr>
      <vt:lpstr>Examenprogramma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Jeanine Groenewegen</dc:creator>
  <cp:keywords/>
  <dc:description/>
  <cp:lastModifiedBy>Jeanine Groenewegen</cp:lastModifiedBy>
  <cp:revision/>
  <dcterms:created xsi:type="dcterms:W3CDTF">2020-04-09T12:29:16Z</dcterms:created>
  <dcterms:modified xsi:type="dcterms:W3CDTF">2020-06-25T14:13:15Z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b1fb292c-dc92-4510-b619-3440bfa8da11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ContentTypeId">
    <vt:lpwstr>0x01010025F818AB8A2C5445803D920CF6C0BD6C</vt:lpwstr>
  </property>
  <property fmtid="{D5CDD505-2E9C-101B-9397-08002B2CF9AE}" pid="6" name="Documenttype">
    <vt:lpwstr>25;#Schema|36be5c3e-2e1e-4f7a-ac72-66e78c1120e8</vt:lpwstr>
  </property>
</Properties>
</file>