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FB1431C8-EFF6-4E7D-93B6-695590CA8130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Examenprogramma!$A$1:$F$34</definedName>
    <definedName name="_xlnm.Print_Area" localSheetId="0">Opleidingseis!$A$1:$Y$68</definedName>
    <definedName name="_xlnm.Print_Area" localSheetId="1">Opleidingsplan!$A$1:$AH$149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Examenprogramma!$A$12:$A$29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8" i="24" l="1"/>
  <c r="O498" i="24"/>
  <c r="B498" i="24"/>
  <c r="Q497" i="24"/>
  <c r="O497" i="24"/>
  <c r="M497" i="24"/>
  <c r="B497" i="24"/>
  <c r="Q496" i="24"/>
  <c r="O496" i="24"/>
  <c r="M496" i="24"/>
  <c r="B496" i="24"/>
  <c r="Q495" i="24"/>
  <c r="O495" i="24"/>
  <c r="M495" i="24"/>
  <c r="B495" i="24"/>
  <c r="Q501" i="24"/>
  <c r="O501" i="24"/>
  <c r="B501" i="24"/>
  <c r="Q500" i="24"/>
  <c r="O500" i="24"/>
  <c r="M500" i="24"/>
  <c r="B500" i="24"/>
  <c r="Q499" i="24"/>
  <c r="O499" i="24"/>
  <c r="M499" i="24"/>
  <c r="B499" i="24"/>
  <c r="A69" i="16"/>
  <c r="AD97" i="2" l="1"/>
  <c r="T97" i="2"/>
  <c r="J43" i="2" l="1"/>
  <c r="CY97" i="2" l="1"/>
  <c r="CO97" i="2"/>
  <c r="DD97" i="2"/>
  <c r="CT97" i="2"/>
  <c r="BP97" i="2"/>
  <c r="CE97" i="2"/>
  <c r="BU97" i="2"/>
  <c r="BZ97" i="2"/>
  <c r="BE97" i="2"/>
  <c r="AZ97" i="2"/>
  <c r="AU97" i="2"/>
  <c r="AP97" i="2"/>
  <c r="CJ61" i="2"/>
  <c r="BK146" i="2"/>
  <c r="BK76" i="2"/>
  <c r="AJ83" i="2"/>
  <c r="AJ146" i="2"/>
  <c r="AJ58" i="2"/>
  <c r="AJ57" i="2"/>
  <c r="DJ57" i="2" s="1"/>
  <c r="AJ56" i="2"/>
  <c r="CU148" i="2" l="1"/>
  <c r="CV148" i="2"/>
  <c r="CK108" i="2"/>
  <c r="CK107" i="2"/>
  <c r="AN104" i="2"/>
  <c r="AN103" i="2"/>
  <c r="AN102" i="2"/>
  <c r="AN148" i="2" l="1"/>
  <c r="K100" i="2"/>
  <c r="K101" i="2"/>
  <c r="CJ146" i="2"/>
  <c r="DJ63" i="2"/>
  <c r="DJ58" i="2"/>
  <c r="Y97" i="2" l="1"/>
  <c r="J146" i="2" l="1"/>
  <c r="DJ145" i="2"/>
  <c r="BL145" i="2"/>
  <c r="AM145" i="2"/>
  <c r="AK145" i="2"/>
  <c r="M145" i="2"/>
  <c r="K145" i="2"/>
  <c r="AD148" i="2"/>
  <c r="Y148" i="2"/>
  <c r="T148" i="2"/>
  <c r="O97" i="2"/>
  <c r="O148" i="2" s="1"/>
  <c r="DK145" i="2" l="1"/>
  <c r="DP145" i="2"/>
  <c r="BK62" i="2"/>
  <c r="DJ62" i="2" s="1"/>
  <c r="AJ61" i="2"/>
  <c r="AJ60" i="2"/>
  <c r="CJ56" i="2" l="1"/>
  <c r="BK56" i="2"/>
  <c r="DJ56" i="2" l="1"/>
  <c r="CJ60" i="2"/>
  <c r="BK61" i="2"/>
  <c r="DJ61" i="2" s="1"/>
  <c r="BK60" i="2"/>
  <c r="AJ86" i="2"/>
  <c r="AJ53" i="2"/>
  <c r="AJ52" i="2"/>
  <c r="AJ51" i="2"/>
  <c r="J59" i="2"/>
  <c r="J55" i="2"/>
  <c r="J54" i="2"/>
  <c r="J53" i="2"/>
  <c r="J52" i="2"/>
  <c r="J51" i="2"/>
  <c r="J49" i="2"/>
  <c r="J86" i="2"/>
  <c r="AJ54" i="2"/>
  <c r="AJ49" i="2"/>
  <c r="DJ49" i="2" l="1"/>
  <c r="DJ53" i="2"/>
  <c r="DJ51" i="2"/>
  <c r="DJ60" i="2"/>
  <c r="DJ52" i="2"/>
  <c r="CJ80" i="2"/>
  <c r="BK80" i="2"/>
  <c r="AM80" i="2"/>
  <c r="AJ80" i="2"/>
  <c r="M80" i="2"/>
  <c r="J80" i="2"/>
  <c r="DP80" i="2" l="1"/>
  <c r="DJ80" i="2"/>
  <c r="CJ73" i="2"/>
  <c r="BK73" i="2"/>
  <c r="AM73" i="2"/>
  <c r="AJ73" i="2"/>
  <c r="M73" i="2"/>
  <c r="J73" i="2"/>
  <c r="CJ74" i="2"/>
  <c r="BK74" i="2"/>
  <c r="AM74" i="2"/>
  <c r="AJ74" i="2"/>
  <c r="M74" i="2"/>
  <c r="J74" i="2"/>
  <c r="CJ71" i="2"/>
  <c r="BK71" i="2"/>
  <c r="AM71" i="2"/>
  <c r="AJ71" i="2"/>
  <c r="M71" i="2"/>
  <c r="J71" i="2"/>
  <c r="CJ70" i="2"/>
  <c r="BK70" i="2"/>
  <c r="AM70" i="2"/>
  <c r="AJ70" i="2"/>
  <c r="M70" i="2"/>
  <c r="J70" i="2"/>
  <c r="CJ69" i="2"/>
  <c r="BK69" i="2"/>
  <c r="AM69" i="2"/>
  <c r="AJ69" i="2"/>
  <c r="M69" i="2"/>
  <c r="J69" i="2"/>
  <c r="CJ68" i="2"/>
  <c r="BK68" i="2"/>
  <c r="AM68" i="2"/>
  <c r="AJ68" i="2"/>
  <c r="M68" i="2"/>
  <c r="J68" i="2"/>
  <c r="BK143" i="2"/>
  <c r="CJ143" i="2"/>
  <c r="J143" i="2"/>
  <c r="AJ143" i="2"/>
  <c r="BK22" i="2"/>
  <c r="AM22" i="2"/>
  <c r="AJ22" i="2"/>
  <c r="BK21" i="2"/>
  <c r="AM21" i="2"/>
  <c r="AJ21" i="2"/>
  <c r="BK20" i="2"/>
  <c r="AM20" i="2"/>
  <c r="AJ20" i="2"/>
  <c r="BK19" i="2"/>
  <c r="AM19" i="2"/>
  <c r="AJ19" i="2"/>
  <c r="BK18" i="2"/>
  <c r="AM18" i="2"/>
  <c r="AJ18" i="2"/>
  <c r="BK17" i="2"/>
  <c r="AM17" i="2"/>
  <c r="AJ17" i="2"/>
  <c r="DP68" i="2" l="1"/>
  <c r="DP69" i="2"/>
  <c r="DP70" i="2"/>
  <c r="DP71" i="2"/>
  <c r="DP73" i="2"/>
  <c r="DP74" i="2"/>
  <c r="DJ68" i="2"/>
  <c r="DJ69" i="2"/>
  <c r="DJ70" i="2"/>
  <c r="DJ73" i="2"/>
  <c r="DJ71" i="2"/>
  <c r="DJ74" i="2"/>
  <c r="CJ79" i="2"/>
  <c r="BK79" i="2"/>
  <c r="AM79" i="2"/>
  <c r="AJ79" i="2"/>
  <c r="M79" i="2"/>
  <c r="J79" i="2"/>
  <c r="DP79" i="2" l="1"/>
  <c r="DJ79" i="2"/>
  <c r="CJ72" i="2"/>
  <c r="BK72" i="2"/>
  <c r="AM72" i="2"/>
  <c r="AJ72" i="2"/>
  <c r="M72" i="2"/>
  <c r="J72" i="2"/>
  <c r="CJ67" i="2"/>
  <c r="BK67" i="2"/>
  <c r="AM67" i="2"/>
  <c r="AJ67" i="2"/>
  <c r="M67" i="2"/>
  <c r="J67" i="2"/>
  <c r="CJ66" i="2"/>
  <c r="BK66" i="2"/>
  <c r="AM66" i="2"/>
  <c r="AJ66" i="2"/>
  <c r="M66" i="2"/>
  <c r="J66" i="2"/>
  <c r="CJ65" i="2"/>
  <c r="BK65" i="2"/>
  <c r="AM65" i="2"/>
  <c r="AJ65" i="2"/>
  <c r="M65" i="2"/>
  <c r="J65" i="2"/>
  <c r="CJ64" i="2"/>
  <c r="BK64" i="2"/>
  <c r="AM64" i="2"/>
  <c r="M64" i="2"/>
  <c r="J64" i="2"/>
  <c r="CJ59" i="2"/>
  <c r="BK59" i="2"/>
  <c r="AM59" i="2"/>
  <c r="AJ59" i="2"/>
  <c r="M59" i="2"/>
  <c r="CJ55" i="2"/>
  <c r="BK55" i="2"/>
  <c r="AM55" i="2"/>
  <c r="AJ55" i="2"/>
  <c r="M55" i="2"/>
  <c r="CJ54" i="2"/>
  <c r="BK54" i="2"/>
  <c r="AM54" i="2"/>
  <c r="M54" i="2"/>
  <c r="CJ48" i="2"/>
  <c r="BK48" i="2"/>
  <c r="AM48" i="2"/>
  <c r="AJ48" i="2"/>
  <c r="M48" i="2"/>
  <c r="J48" i="2"/>
  <c r="CJ47" i="2"/>
  <c r="BK47" i="2"/>
  <c r="AM47" i="2"/>
  <c r="AJ47" i="2"/>
  <c r="M47" i="2"/>
  <c r="J47" i="2"/>
  <c r="CJ46" i="2"/>
  <c r="BK46" i="2"/>
  <c r="AM46" i="2"/>
  <c r="AJ46" i="2"/>
  <c r="M46" i="2"/>
  <c r="J46" i="2"/>
  <c r="CJ45" i="2"/>
  <c r="BK45" i="2"/>
  <c r="AM45" i="2"/>
  <c r="AJ45" i="2"/>
  <c r="M45" i="2"/>
  <c r="J45" i="2"/>
  <c r="CJ44" i="2"/>
  <c r="BK44" i="2"/>
  <c r="AM44" i="2"/>
  <c r="AJ44" i="2"/>
  <c r="M44" i="2"/>
  <c r="J44" i="2"/>
  <c r="DJ59" i="2" l="1"/>
  <c r="DJ55" i="2"/>
  <c r="DJ44" i="2"/>
  <c r="DJ45" i="2"/>
  <c r="DJ46" i="2"/>
  <c r="DJ47" i="2"/>
  <c r="DJ48" i="2"/>
  <c r="DJ64" i="2"/>
  <c r="DP44" i="2"/>
  <c r="DP45" i="2"/>
  <c r="DP46" i="2"/>
  <c r="DP47" i="2"/>
  <c r="DP48" i="2"/>
  <c r="DP54" i="2"/>
  <c r="DP55" i="2"/>
  <c r="DP59" i="2"/>
  <c r="DP64" i="2"/>
  <c r="DP65" i="2"/>
  <c r="DP66" i="2"/>
  <c r="DP67" i="2"/>
  <c r="DP72" i="2"/>
  <c r="DJ67" i="2"/>
  <c r="DJ66" i="2"/>
  <c r="DJ72" i="2"/>
  <c r="DJ65" i="2"/>
  <c r="DJ54" i="2"/>
  <c r="CJ93" i="2"/>
  <c r="BK93" i="2"/>
  <c r="AM93" i="2"/>
  <c r="AJ93" i="2"/>
  <c r="M93" i="2"/>
  <c r="J93" i="2"/>
  <c r="CJ92" i="2"/>
  <c r="BK92" i="2"/>
  <c r="AM92" i="2"/>
  <c r="AJ92" i="2"/>
  <c r="M92" i="2"/>
  <c r="J92" i="2"/>
  <c r="CJ90" i="2"/>
  <c r="BK90" i="2"/>
  <c r="AM90" i="2"/>
  <c r="AJ90" i="2"/>
  <c r="M90" i="2"/>
  <c r="J90" i="2"/>
  <c r="CJ89" i="2"/>
  <c r="BK89" i="2"/>
  <c r="AM89" i="2"/>
  <c r="AJ89" i="2"/>
  <c r="M89" i="2"/>
  <c r="J89" i="2"/>
  <c r="CJ88" i="2"/>
  <c r="BK88" i="2"/>
  <c r="AM88" i="2"/>
  <c r="AJ88" i="2"/>
  <c r="M88" i="2"/>
  <c r="J88" i="2"/>
  <c r="BL107" i="2"/>
  <c r="AK107" i="2"/>
  <c r="K107" i="2"/>
  <c r="BL106" i="2"/>
  <c r="AK106" i="2"/>
  <c r="K106" i="2"/>
  <c r="BL105" i="2"/>
  <c r="AK105" i="2"/>
  <c r="K105" i="2"/>
  <c r="BL104" i="2"/>
  <c r="AK104" i="2"/>
  <c r="K104" i="2"/>
  <c r="BL103" i="2"/>
  <c r="AK103" i="2"/>
  <c r="K103" i="2"/>
  <c r="BL102" i="2"/>
  <c r="AK102" i="2"/>
  <c r="K102" i="2"/>
  <c r="DK102" i="2" l="1"/>
  <c r="DK103" i="2"/>
  <c r="DK104" i="2"/>
  <c r="DK105" i="2"/>
  <c r="DK106" i="2"/>
  <c r="DJ92" i="2"/>
  <c r="DJ93" i="2"/>
  <c r="DK107" i="2"/>
  <c r="DP88" i="2"/>
  <c r="DP89" i="2"/>
  <c r="DP90" i="2"/>
  <c r="DP92" i="2"/>
  <c r="DP93" i="2"/>
  <c r="DJ88" i="2"/>
  <c r="DJ89" i="2"/>
  <c r="DJ90" i="2"/>
  <c r="DJ146" i="2" l="1"/>
  <c r="G42" i="16" l="1"/>
  <c r="AR7" i="10" l="1"/>
  <c r="BM125" i="2" l="1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D6" i="2"/>
  <c r="DO136" i="2" l="1"/>
  <c r="DO132" i="2"/>
  <c r="DO128" i="2"/>
  <c r="DO139" i="2"/>
  <c r="DO135" i="2"/>
  <c r="DO131" i="2"/>
  <c r="DO127" i="2"/>
  <c r="DO138" i="2"/>
  <c r="DO134" i="2"/>
  <c r="DO130" i="2"/>
  <c r="DO126" i="2"/>
  <c r="DO137" i="2"/>
  <c r="DO133" i="2"/>
  <c r="DO129" i="2"/>
  <c r="DO125" i="2"/>
  <c r="CJ144" i="2"/>
  <c r="CJ142" i="2"/>
  <c r="CJ94" i="2"/>
  <c r="CJ87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75" i="2"/>
  <c r="CJ29" i="2"/>
  <c r="CJ18" i="2"/>
  <c r="CJ19" i="2"/>
  <c r="CJ20" i="2"/>
  <c r="CJ21" i="2"/>
  <c r="CJ22" i="2"/>
  <c r="CJ23" i="2"/>
  <c r="CJ24" i="2"/>
  <c r="CJ25" i="2"/>
  <c r="CJ26" i="2"/>
  <c r="CJ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13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H5" i="10"/>
  <c r="Q413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13" i="24"/>
  <c r="B413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G148" i="2"/>
  <c r="DF148" i="2"/>
  <c r="DE148" i="2"/>
  <c r="DD148" i="2"/>
  <c r="DB148" i="2"/>
  <c r="DA148" i="2"/>
  <c r="CZ148" i="2"/>
  <c r="CY148" i="2"/>
  <c r="CT148" i="2"/>
  <c r="CW150" i="2" s="1"/>
  <c r="CR148" i="2"/>
  <c r="CQ148" i="2"/>
  <c r="CP148" i="2"/>
  <c r="CO148" i="2"/>
  <c r="DB150" i="2" l="1"/>
  <c r="CR150" i="2"/>
  <c r="DG150" i="2"/>
  <c r="CM148" i="2"/>
  <c r="R148" i="2"/>
  <c r="Q148" i="2"/>
  <c r="P148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J3" i="23" s="1"/>
  <c r="B3" i="23"/>
  <c r="B2" i="23"/>
  <c r="AY9" i="10" l="1"/>
  <c r="AT8" i="10"/>
  <c r="H11" i="10" s="1"/>
  <c r="AT7" i="10"/>
  <c r="AY7" i="10"/>
  <c r="AY8" i="10"/>
  <c r="J5" i="23"/>
  <c r="G21" i="10"/>
  <c r="H10" i="10" l="1"/>
  <c r="D155" i="2"/>
  <c r="D154" i="2"/>
  <c r="D153" i="2"/>
  <c r="K68" i="10"/>
  <c r="K67" i="10"/>
  <c r="K66" i="10"/>
  <c r="W11" i="10" l="1"/>
  <c r="X11" i="10" s="1"/>
  <c r="W10" i="10"/>
  <c r="L124" i="2"/>
  <c r="B16" i="17"/>
  <c r="R15" i="17"/>
  <c r="N15" i="17"/>
  <c r="J15" i="17"/>
  <c r="F15" i="17"/>
  <c r="V14" i="17"/>
  <c r="V13" i="17"/>
  <c r="X10" i="10" l="1"/>
  <c r="F18" i="10"/>
  <c r="V15" i="17"/>
  <c r="BL146" i="2"/>
  <c r="BL144" i="2"/>
  <c r="BK144" i="2"/>
  <c r="BL142" i="2"/>
  <c r="BK142" i="2"/>
  <c r="BM124" i="2"/>
  <c r="BL110" i="2"/>
  <c r="BL109" i="2"/>
  <c r="BL108" i="2"/>
  <c r="BL101" i="2"/>
  <c r="DK101" i="2" s="1"/>
  <c r="BL100" i="2"/>
  <c r="DK100" i="2" s="1"/>
  <c r="BK94" i="2"/>
  <c r="BK87" i="2"/>
  <c r="BK75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N26" i="2"/>
  <c r="BK26" i="2"/>
  <c r="BN25" i="2"/>
  <c r="BK25" i="2"/>
  <c r="BN24" i="2"/>
  <c r="BK24" i="2"/>
  <c r="BK23" i="2"/>
  <c r="AM146" i="2"/>
  <c r="AK146" i="2"/>
  <c r="AM144" i="2"/>
  <c r="AK144" i="2"/>
  <c r="AJ144" i="2"/>
  <c r="AM142" i="2"/>
  <c r="AK142" i="2"/>
  <c r="AJ142" i="2"/>
  <c r="AL124" i="2"/>
  <c r="AK110" i="2"/>
  <c r="AK109" i="2"/>
  <c r="AK108" i="2"/>
  <c r="AK101" i="2"/>
  <c r="AK100" i="2"/>
  <c r="AM94" i="2"/>
  <c r="AJ94" i="2"/>
  <c r="AM87" i="2"/>
  <c r="AJ87" i="2"/>
  <c r="AM75" i="2"/>
  <c r="AJ75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6" i="2"/>
  <c r="AJ26" i="2"/>
  <c r="AM25" i="2"/>
  <c r="AJ25" i="2"/>
  <c r="AM24" i="2"/>
  <c r="AJ24" i="2"/>
  <c r="AM23" i="2"/>
  <c r="AJ23" i="2"/>
  <c r="DJ17" i="2"/>
  <c r="K144" i="2"/>
  <c r="K146" i="2"/>
  <c r="K142" i="2"/>
  <c r="K108" i="2"/>
  <c r="K109" i="2"/>
  <c r="K110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75" i="2"/>
  <c r="M87" i="2"/>
  <c r="M94" i="2"/>
  <c r="M142" i="2"/>
  <c r="M144" i="2"/>
  <c r="M146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75" i="2"/>
  <c r="J87" i="2"/>
  <c r="J94" i="2"/>
  <c r="J142" i="2"/>
  <c r="J144" i="2"/>
  <c r="J19" i="2"/>
  <c r="J21" i="2"/>
  <c r="J22" i="2"/>
  <c r="J23" i="2"/>
  <c r="J24" i="2"/>
  <c r="J25" i="2"/>
  <c r="J26" i="2"/>
  <c r="CG148" i="2"/>
  <c r="CF148" i="2"/>
  <c r="CE148" i="2"/>
  <c r="CC148" i="2"/>
  <c r="CB148" i="2"/>
  <c r="CA148" i="2"/>
  <c r="BZ148" i="2"/>
  <c r="BX148" i="2"/>
  <c r="BW148" i="2"/>
  <c r="BV148" i="2"/>
  <c r="BU148" i="2"/>
  <c r="BS148" i="2"/>
  <c r="BN148" i="2" s="1"/>
  <c r="BR148" i="2"/>
  <c r="BQ148" i="2"/>
  <c r="BP148" i="2"/>
  <c r="BH148" i="2"/>
  <c r="BG148" i="2"/>
  <c r="BF148" i="2"/>
  <c r="BE148" i="2"/>
  <c r="BC148" i="2"/>
  <c r="BB148" i="2"/>
  <c r="BA148" i="2"/>
  <c r="AZ148" i="2"/>
  <c r="AX148" i="2"/>
  <c r="AW148" i="2"/>
  <c r="AV148" i="2"/>
  <c r="AU148" i="2"/>
  <c r="AS148" i="2"/>
  <c r="AR148" i="2"/>
  <c r="AQ148" i="2"/>
  <c r="AP148" i="2"/>
  <c r="DJ142" i="2" l="1"/>
  <c r="DP142" i="2"/>
  <c r="DK146" i="2"/>
  <c r="DP144" i="2"/>
  <c r="DO124" i="2"/>
  <c r="DP146" i="2"/>
  <c r="DK142" i="2"/>
  <c r="DJ41" i="2"/>
  <c r="DJ37" i="2"/>
  <c r="DJ33" i="2"/>
  <c r="DJ30" i="2"/>
  <c r="DP75" i="2"/>
  <c r="DP39" i="2"/>
  <c r="DP35" i="2"/>
  <c r="DP31" i="2"/>
  <c r="DP26" i="2"/>
  <c r="DP22" i="2"/>
  <c r="DP18" i="2"/>
  <c r="DK144" i="2"/>
  <c r="DJ19" i="2"/>
  <c r="DJ94" i="2"/>
  <c r="DJ42" i="2"/>
  <c r="DJ38" i="2"/>
  <c r="DJ34" i="2"/>
  <c r="DP41" i="2"/>
  <c r="DP37" i="2"/>
  <c r="DP33" i="2"/>
  <c r="DP30" i="2"/>
  <c r="DP24" i="2"/>
  <c r="DP20" i="2"/>
  <c r="DP36" i="2"/>
  <c r="DP23" i="2"/>
  <c r="DJ22" i="2"/>
  <c r="DJ87" i="2"/>
  <c r="DJ32" i="2"/>
  <c r="DJ18" i="2"/>
  <c r="DJ20" i="2"/>
  <c r="DJ23" i="2"/>
  <c r="DJ144" i="2"/>
  <c r="DP87" i="2"/>
  <c r="DP40" i="2"/>
  <c r="DP32" i="2"/>
  <c r="DP29" i="2"/>
  <c r="DP19" i="2"/>
  <c r="DJ26" i="2"/>
  <c r="DJ40" i="2"/>
  <c r="DJ36" i="2"/>
  <c r="DJ29" i="2"/>
  <c r="DK108" i="2"/>
  <c r="DJ21" i="2"/>
  <c r="DJ75" i="2"/>
  <c r="DJ39" i="2"/>
  <c r="DJ35" i="2"/>
  <c r="DJ31" i="2"/>
  <c r="DP94" i="2"/>
  <c r="DP42" i="2"/>
  <c r="DP38" i="2"/>
  <c r="DP34" i="2"/>
  <c r="DP21" i="2"/>
  <c r="DJ25" i="2"/>
  <c r="DJ24" i="2"/>
  <c r="DP25" i="2"/>
  <c r="AM148" i="2"/>
  <c r="BX150" i="2"/>
  <c r="BK148" i="2"/>
  <c r="BS150" i="2"/>
  <c r="AK148" i="2"/>
  <c r="K41" i="10" s="1"/>
  <c r="AJ148" i="2"/>
  <c r="J148" i="2"/>
  <c r="AL148" i="2"/>
  <c r="BL148" i="2"/>
  <c r="O43" i="10" s="1"/>
  <c r="BM148" i="2"/>
  <c r="CC150" i="2"/>
  <c r="AX150" i="2"/>
  <c r="BH150" i="2"/>
  <c r="AS150" i="2"/>
  <c r="BC150" i="2"/>
  <c r="M17" i="2"/>
  <c r="DP17" i="2" s="1"/>
  <c r="W148" i="2"/>
  <c r="V148" i="2"/>
  <c r="U148" i="2"/>
  <c r="R150" i="2"/>
  <c r="L148" i="2"/>
  <c r="K148" i="2"/>
  <c r="G39" i="10" s="1"/>
  <c r="O27" i="10" l="1"/>
  <c r="G23" i="10"/>
  <c r="K25" i="10"/>
  <c r="DP148" i="2"/>
  <c r="BN150" i="2"/>
  <c r="AM150" i="2"/>
  <c r="CL148" i="2"/>
  <c r="CK148" i="2"/>
  <c r="S45" i="10" s="1"/>
  <c r="DK148" i="2"/>
  <c r="CJ148" i="2"/>
  <c r="DJ148" i="2"/>
  <c r="W150" i="2"/>
  <c r="DO148" i="2"/>
  <c r="D7" i="2"/>
  <c r="S29" i="10" l="1"/>
  <c r="CM150" i="2"/>
  <c r="DP150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9" i="16" l="1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48" i="2"/>
  <c r="AA148" i="2"/>
  <c r="AB148" i="2"/>
  <c r="AE148" i="2"/>
  <c r="AF148" i="2"/>
  <c r="AG148" i="2"/>
  <c r="AB150" i="2" l="1"/>
  <c r="AG150" i="2"/>
  <c r="M148" i="2"/>
  <c r="M150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12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W124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Examinering naar lj 3/4 ????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<sst xmlns="http://schemas.openxmlformats.org/spreadsheetml/2006/main" count="3640" uniqueCount="1161">
  <si>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</si>
  <si>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</si>
  <si>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</si>
  <si>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</si>
  <si>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</si>
  <si>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</si>
  <si>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</si>
  <si>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</si>
  <si>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</si>
  <si>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</si>
  <si>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</si>
  <si>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</si>
  <si>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</si>
  <si>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</si>
  <si>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</si>
  <si>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</si>
  <si>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</si>
  <si>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</si>
  <si>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</si>
  <si>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</si>
  <si>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</si>
  <si>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</si>
  <si>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</si>
  <si>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</si>
  <si>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</si>
  <si>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</si>
  <si>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</si>
  <si>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</si>
  <si>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</si>
  <si>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</si>
  <si>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</si>
  <si>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</si>
  <si>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</si>
  <si>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</si>
  <si>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</si>
  <si>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</si>
  <si>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</si>
  <si>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</si>
  <si>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</si>
  <si>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</si>
  <si>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</si>
  <si>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</si>
  <si>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</si>
  <si>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</si>
  <si>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</si>
  <si>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</si>
  <si>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</si>
  <si>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</si>
  <si>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</si>
  <si>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</si>
  <si>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</si>
  <si>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</si>
  <si>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</si>
  <si>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</si>
  <si>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</si>
  <si>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</si>
  <si>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</si>
  <si>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</si>
  <si>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</si>
  <si>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</si>
  <si>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</si>
  <si>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</si>
  <si>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</si>
  <si>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</si>
  <si>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</si>
  <si>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</si>
  <si>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</si>
  <si>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</si>
  <si>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</si>
  <si>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</si>
  <si>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</si>
  <si>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</si>
  <si>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</si>
  <si>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</si>
  <si>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</si>
  <si>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</si>
  <si>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</si>
  <si>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</si>
  <si>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</si>
  <si>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</si>
  <si>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</si>
  <si>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</si>
  <si>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</si>
  <si>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</si>
  <si>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</si>
  <si>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</si>
  <si>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</si>
  <si>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</si>
  <si>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</si>
  <si>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</si>
  <si>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</si>
  <si>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</si>
  <si>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</si>
  <si>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</si>
  <si>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</si>
  <si>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</si>
  <si>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</si>
  <si>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</si>
  <si>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</si>
  <si>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</si>
  <si>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</si>
  <si>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</si>
  <si>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</si>
  <si>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</si>
  <si>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</si>
  <si>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</si>
  <si>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</si>
  <si>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</si>
  <si>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</si>
  <si>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</si>
  <si>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</si>
  <si>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</si>
  <si>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</si>
  <si>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</si>
  <si>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</si>
  <si>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</si>
  <si>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</si>
  <si>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</si>
  <si>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</si>
  <si>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</si>
  <si>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</si>
  <si>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</si>
  <si>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</si>
  <si>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</si>
  <si>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</si>
  <si>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</si>
  <si>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</si>
  <si>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</si>
  <si>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</si>
  <si>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</si>
  <si>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</si>
  <si>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</si>
  <si>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</si>
  <si>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</si>
  <si>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</si>
  <si>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</si>
  <si>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</si>
  <si>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</si>
  <si>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</si>
  <si>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</si>
  <si>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</si>
  <si>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</si>
  <si>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</si>
  <si>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</si>
  <si>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</si>
  <si>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</si>
  <si>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</si>
  <si>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</si>
  <si>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</si>
  <si>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</si>
  <si>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</si>
  <si>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</si>
  <si>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</si>
  <si>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</si>
  <si>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</si>
  <si>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</si>
  <si>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</si>
  <si>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</si>
  <si>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</si>
  <si>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</si>
  <si>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</si>
  <si>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</si>
  <si>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</si>
  <si>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</si>
  <si>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</si>
  <si>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</si>
  <si>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</si>
  <si>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</si>
  <si>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</si>
  <si>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</si>
  <si>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</si>
  <si>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</si>
  <si>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</si>
  <si>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</si>
  <si>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</si>
  <si>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</si>
  <si>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</si>
  <si>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</si>
  <si>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</si>
  <si>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</si>
  <si>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</si>
  <si>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</si>
  <si>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</si>
  <si>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</si>
  <si>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</si>
  <si>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</si>
  <si>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</si>
  <si>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</si>
  <si>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</si>
  <si>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</si>
  <si>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</si>
  <si>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</si>
  <si>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</si>
  <si>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</si>
  <si>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</si>
  <si>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</si>
  <si>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</si>
  <si>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</si>
  <si>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</si>
  <si>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</si>
  <si>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</si>
  <si>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</si>
  <si>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</si>
  <si>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</si>
  <si>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</si>
  <si>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</si>
  <si>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</si>
  <si>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</si>
  <si>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</si>
  <si>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</si>
  <si>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</si>
  <si>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</si>
  <si>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</si>
  <si>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</si>
  <si>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</si>
  <si>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</si>
  <si>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</si>
  <si>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</si>
  <si>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</si>
  <si>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</si>
  <si>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</si>
  <si>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</si>
  <si>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</si>
  <si>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</si>
  <si>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</si>
  <si>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</si>
  <si>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</si>
  <si>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</si>
  <si>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</si>
  <si>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</si>
  <si>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</si>
  <si>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</si>
  <si>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</si>
  <si>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</si>
  <si>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</si>
  <si>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</si>
  <si>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</si>
  <si>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</si>
  <si>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</si>
  <si>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</si>
  <si>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</si>
  <si>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</si>
  <si>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</si>
  <si>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</si>
  <si>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</si>
  <si>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</si>
  <si>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</si>
  <si>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</si>
  <si>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</si>
  <si>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</si>
  <si>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</si>
  <si>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</si>
  <si>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</si>
  <si>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</si>
  <si>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</si>
  <si>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</si>
  <si>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</si>
  <si>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</si>
  <si>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</si>
  <si>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</si>
  <si>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</si>
  <si>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</si>
  <si>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</si>
  <si>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</si>
  <si>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</si>
  <si>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</si>
  <si>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</si>
  <si>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</si>
  <si>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</si>
  <si>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</si>
  <si>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</si>
  <si>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</si>
  <si>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</si>
  <si>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</si>
  <si>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</si>
  <si>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</si>
  <si>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</si>
  <si>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</si>
  <si>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</si>
  <si>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</si>
  <si>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</si>
  <si>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</si>
  <si>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</si>
  <si>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</si>
  <si>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</si>
  <si>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</si>
  <si>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</si>
  <si>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</si>
  <si>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</si>
  <si>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</si>
  <si>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</si>
  <si>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</si>
  <si>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</si>
  <si>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</si>
  <si>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</si>
  <si>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</si>
  <si>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</si>
  <si>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</si>
  <si>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</si>
  <si>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</si>
  <si>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</si>
  <si>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</si>
  <si>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</si>
  <si>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</si>
  <si>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</si>
  <si>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</si>
  <si>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</si>
  <si>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</si>
  <si>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</si>
  <si>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</si>
  <si>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</si>
  <si>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</si>
  <si>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</si>
  <si>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</si>
  <si>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</si>
  <si>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</si>
  <si>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</si>
  <si>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</si>
  <si>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</si>
  <si>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</si>
  <si>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</si>
  <si>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</si>
  <si>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</si>
  <si>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</si>
  <si>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</si>
  <si>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</si>
  <si>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</si>
  <si>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</si>
  <si>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</si>
  <si>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</si>
  <si>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</si>
  <si>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</si>
  <si>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</si>
  <si>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</si>
  <si>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</si>
  <si>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</si>
  <si>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</si>
  <si>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</si>
  <si>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</si>
  <si>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</si>
  <si>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</si>
  <si>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</si>
  <si>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</si>
  <si>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</si>
  <si>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</si>
  <si>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</si>
  <si>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</si>
  <si>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</si>
  <si>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</si>
  <si>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</si>
  <si>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</si>
  <si>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</si>
  <si>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</si>
  <si>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</si>
  <si>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</si>
  <si>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</si>
  <si>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</si>
  <si>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</si>
  <si>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</si>
  <si>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</si>
  <si>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</si>
  <si>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</si>
  <si>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</si>
  <si>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</si>
  <si>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</si>
  <si>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</si>
  <si>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</si>
  <si>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</si>
  <si>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</si>
  <si>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</si>
  <si>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</si>
  <si>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</si>
  <si>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</si>
  <si>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</si>
  <si>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</si>
  <si>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</si>
  <si>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</si>
  <si>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</si>
  <si>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</si>
  <si>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</si>
  <si>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</si>
  <si>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</si>
  <si>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</si>
  <si>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</si>
  <si>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</si>
  <si>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</si>
  <si>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</si>
  <si>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</si>
  <si>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</si>
  <si>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</si>
  <si>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</si>
  <si>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</si>
  <si>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</si>
  <si>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</si>
  <si>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</si>
  <si>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</si>
  <si>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</si>
  <si>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</si>
  <si>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</si>
  <si>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</si>
  <si>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</si>
  <si>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</si>
  <si>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</si>
  <si>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</si>
  <si>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</si>
  <si>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</si>
  <si>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</si>
  <si>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</si>
  <si>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</si>
  <si>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</si>
  <si>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</si>
  <si>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</si>
  <si>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</si>
  <si>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</si>
  <si>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</si>
  <si>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</si>
  <si>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</si>
  <si>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</si>
  <si>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</si>
  <si>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</si>
  <si>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</si>
  <si>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</si>
  <si>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</si>
  <si>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</si>
  <si>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</si>
  <si>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</si>
  <si>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</si>
  <si>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</si>
  <si>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</si>
  <si>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</si>
  <si>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</si>
  <si>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</si>
  <si>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</si>
  <si>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</si>
  <si>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</si>
  <si>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</si>
  <si>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</si>
  <si>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</si>
  <si>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</si>
  <si>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</si>
  <si>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</si>
  <si>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</si>
  <si>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</si>
  <si>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</si>
  <si>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</si>
  <si>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</si>
  <si>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</si>
  <si>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</si>
  <si>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</si>
  <si>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</si>
  <si>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</si>
  <si>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</si>
  <si>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</si>
  <si>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</si>
  <si>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</si>
  <si>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</si>
  <si>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</si>
  <si>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</si>
  <si>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</si>
  <si>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</si>
  <si>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</si>
  <si>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</si>
  <si>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</si>
  <si>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</si>
  <si>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</si>
  <si>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</si>
  <si>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</si>
  <si>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</si>
  <si>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</si>
  <si>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</si>
  <si>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</si>
  <si>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</si>
  <si>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</si>
  <si>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</si>
  <si>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</si>
  <si>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</si>
  <si>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</si>
  <si>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</si>
  <si>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</si>
  <si>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</si>
  <si>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</si>
  <si>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</si>
  <si>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</si>
  <si>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</si>
  <si>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</si>
  <si>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</si>
  <si>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</si>
  <si>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</si>
  <si>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</si>
  <si>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</si>
  <si>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</si>
  <si>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</si>
  <si>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</si>
  <si>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</si>
  <si>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</si>
  <si>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</si>
  <si>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</si>
  <si>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</si>
  <si>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</si>
  <si>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</si>
  <si>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</si>
  <si>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</si>
  <si>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</si>
  <si>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</si>
  <si>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</si>
  <si>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</si>
  <si>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</si>
  <si>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</si>
  <si>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</si>
  <si>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</si>
  <si>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</si>
  <si>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</si>
  <si>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</si>
  <si>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</si>
  <si>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</si>
  <si>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</si>
  <si>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</si>
  <si>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</si>
  <si>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</si>
  <si>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</si>
  <si>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</si>
  <si>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</si>
  <si>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</si>
  <si>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</si>
  <si>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</si>
  <si>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</si>
  <si>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</si>
  <si>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</si>
  <si>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</si>
  <si>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</si>
  <si>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</si>
  <si>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</si>
  <si>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</si>
  <si>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</si>
  <si>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</si>
  <si>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</si>
  <si>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</si>
  <si>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</si>
  <si>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</si>
  <si>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</si>
  <si>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</si>
  <si>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</si>
  <si>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</si>
  <si>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</si>
  <si>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</si>
  <si>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</si>
  <si>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</si>
  <si>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</si>
  <si>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</si>
  <si>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</si>
  <si>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</si>
  <si>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</si>
  <si>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</si>
  <si>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</si>
  <si>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</si>
  <si>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</si>
  <si>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</si>
  <si>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</si>
  <si>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</si>
  <si>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</si>
  <si>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</si>
  <si>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</si>
  <si>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</si>
  <si>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</si>
  <si>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</si>
  <si>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</si>
  <si>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</si>
  <si>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</si>
  <si>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</si>
  <si>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</si>
  <si>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</si>
  <si>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</si>
  <si>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</si>
  <si>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</si>
  <si>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</si>
  <si>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</si>
  <si>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</si>
  <si>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</si>
  <si>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</si>
  <si>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</si>
  <si>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</si>
  <si>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</si>
  <si>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</si>
  <si>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</si>
  <si>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</si>
  <si>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</si>
  <si>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</si>
  <si>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</si>
  <si>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</si>
  <si>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</si>
  <si>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</si>
  <si>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</si>
  <si>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</si>
  <si>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</si>
  <si>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</si>
  <si>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</si>
  <si>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</si>
  <si>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</si>
  <si>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</si>
  <si>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</si>
  <si>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</si>
  <si>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</si>
  <si>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</si>
  <si>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</si>
  <si>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</si>
  <si>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</si>
  <si>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</si>
  <si>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</si>
  <si>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</si>
  <si>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</si>
  <si>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</si>
  <si>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</si>
  <si>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</si>
  <si>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</si>
  <si>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</si>
  <si>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</si>
  <si>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</si>
  <si>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</si>
  <si>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</si>
  <si>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</si>
  <si>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</si>
  <si>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</si>
  <si>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</si>
  <si>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</si>
  <si>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</si>
  <si>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</si>
  <si>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</si>
  <si>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</si>
  <si>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</si>
  <si>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</si>
  <si>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</si>
  <si>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</si>
  <si>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</si>
  <si>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</si>
  <si>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</si>
  <si>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</si>
  <si>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</si>
  <si>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</si>
  <si>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</si>
  <si>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</si>
  <si>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</si>
  <si>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</si>
  <si>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</si>
  <si>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</si>
  <si>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</si>
  <si>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</si>
  <si>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</si>
  <si>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</si>
  <si>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</si>
  <si>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</si>
  <si>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</si>
  <si>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</si>
  <si>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</si>
  <si>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</si>
  <si>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</si>
  <si>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</si>
  <si>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</si>
  <si>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</si>
  <si>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</si>
  <si>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</si>
  <si>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</si>
  <si>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</si>
  <si>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</si>
  <si>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</si>
  <si>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</si>
  <si>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</si>
  <si>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</si>
  <si>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</si>
  <si>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</si>
  <si>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</si>
  <si>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</si>
  <si>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</si>
  <si>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</si>
  <si>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</si>
  <si>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</si>
  <si>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</si>
  <si>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</si>
  <si>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</si>
  <si>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</si>
  <si>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</si>
  <si>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</si>
  <si>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</si>
  <si>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</si>
  <si>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</si>
  <si>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</si>
  <si>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</si>
  <si>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</si>
  <si>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</si>
  <si>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</si>
  <si>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</si>
  <si>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</si>
  <si>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</si>
  <si>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</si>
  <si>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</si>
  <si>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</si>
  <si>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</si>
  <si>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</si>
  <si>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</si>
  <si>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</si>
  <si>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</si>
  <si>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</si>
  <si>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</si>
  <si>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</si>
  <si>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</si>
  <si>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</si>
  <si>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</si>
  <si>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</si>
  <si>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</si>
  <si>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</si>
  <si>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</si>
  <si>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</si>
  <si>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</si>
  <si>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</si>
  <si>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</si>
  <si>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</si>
  <si>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</si>
  <si>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</si>
  <si>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</si>
  <si>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</si>
  <si>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</si>
  <si>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</si>
  <si>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</si>
  <si>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</si>
  <si>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</si>
  <si>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</si>
  <si>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</si>
  <si>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</si>
  <si>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</si>
  <si>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</si>
  <si>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</si>
  <si>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</si>
  <si>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</si>
  <si>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</si>
  <si>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</si>
  <si>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</si>
  <si>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</si>
  <si>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</si>
  <si>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</si>
  <si>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</si>
  <si>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</si>
  <si>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</si>
  <si>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</si>
  <si>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</si>
  <si>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</si>
  <si>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</si>
  <si>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</si>
  <si>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</si>
  <si>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</si>
  <si>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</si>
  <si>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</si>
  <si>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</si>
  <si>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</si>
  <si>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</si>
  <si>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</si>
  <si>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</si>
  <si>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</si>
  <si>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</si>
  <si>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</si>
  <si>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</si>
  <si>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</si>
  <si>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</si>
  <si>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</si>
  <si>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</si>
  <si>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</si>
  <si>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</si>
  <si>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</si>
  <si>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</si>
  <si>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</si>
  <si>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</si>
  <si>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</si>
  <si>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</si>
  <si>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</si>
  <si>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</si>
  <si>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</si>
  <si>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</si>
  <si>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</si>
  <si>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</si>
  <si>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</si>
  <si>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</si>
  <si>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</si>
  <si>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</si>
  <si>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</si>
  <si>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</si>
  <si>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</si>
  <si>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</si>
  <si>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</si>
  <si>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</si>
  <si>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</si>
  <si>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</si>
  <si>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</si>
  <si>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</si>
  <si>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</si>
  <si>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</si>
  <si>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</si>
  <si>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</si>
  <si>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</si>
  <si>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</si>
  <si>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</si>
  <si>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</si>
  <si>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</si>
  <si>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</si>
  <si>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</si>
  <si>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</si>
  <si>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</si>
  <si>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</si>
  <si>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</si>
  <si>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</si>
  <si>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</si>
  <si>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</si>
  <si>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</si>
  <si>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</si>
  <si>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</si>
  <si>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</si>
  <si>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</si>
  <si>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</si>
  <si>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</si>
  <si>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</si>
  <si>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</si>
  <si>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</si>
  <si>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</si>
  <si>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</si>
  <si>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</si>
  <si>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</si>
  <si>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</si>
  <si>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</si>
  <si>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</si>
  <si>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</si>
  <si>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</si>
  <si>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</si>
  <si>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</si>
  <si>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</si>
  <si>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</si>
  <si>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</si>
  <si>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</si>
  <si>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</si>
  <si>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</si>
  <si>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</si>
  <si>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</si>
  <si>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</si>
  <si>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</si>
  <si>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</si>
  <si>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</si>
  <si>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</si>
  <si>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</si>
  <si>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</si>
  <si>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</si>
  <si>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</si>
  <si>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</si>
  <si>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</si>
  <si>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</si>
  <si>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</si>
  <si>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</si>
  <si>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</si>
  <si>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</si>
  <si>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</si>
  <si>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</si>
  <si>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</si>
  <si>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</si>
  <si>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</si>
  <si>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</si>
  <si>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</si>
  <si>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</si>
  <si>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</si>
  <si>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</si>
  <si>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</si>
  <si>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</si>
  <si>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</si>
  <si>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</si>
  <si>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</si>
  <si>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</si>
  <si>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</si>
  <si>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</si>
  <si>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</si>
  <si>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</si>
  <si>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</si>
  <si>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</si>
  <si>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</si>
  <si>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</si>
  <si>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</si>
  <si>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</si>
  <si>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</si>
  <si>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</si>
  <si>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</si>
  <si>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</si>
  <si>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</si>
  <si>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</si>
  <si>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</si>
  <si>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</si>
  <si>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</si>
  <si>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</si>
  <si>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</si>
  <si>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</si>
  <si>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</si>
  <si>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</si>
  <si>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</si>
  <si>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</si>
  <si>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</si>
  <si>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</si>
  <si>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</si>
  <si>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</si>
  <si>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</si>
  <si>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4&lt;|&gt;1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</si>
  <si>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</si>
  <si>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</si>
  <si>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</si>
  <si>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</si>
  <si>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</si>
  <si>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</si>
  <si>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</si>
  <si>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</si>
  <si>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</si>
  <si>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</si>
  <si>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</si>
  <si>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</si>
  <si>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</si>
  <si>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</si>
  <si>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</si>
  <si>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</si>
  <si>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</si>
  <si>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</si>
  <si>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</si>
  <si>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</si>
  <si>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</si>
  <si>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</si>
  <si>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</si>
  <si>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</si>
  <si>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</si>
  <si>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</si>
  <si>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</si>
  <si>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</si>
  <si>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</si>
  <si>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</si>
  <si>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</si>
  <si>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</si>
  <si>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</si>
  <si>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</si>
  <si>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</si>
  <si>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</si>
  <si>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</si>
  <si>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</si>
  <si>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</si>
  <si>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</si>
  <si>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</si>
  <si>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A. Reijm</t>
  </si>
  <si>
    <t>3F</t>
  </si>
  <si>
    <t>120 minuten</t>
  </si>
  <si>
    <t>B1</t>
  </si>
  <si>
    <t>A2</t>
  </si>
  <si>
    <t>Nederlands</t>
  </si>
  <si>
    <t>Engels</t>
  </si>
  <si>
    <t>Introductie</t>
  </si>
  <si>
    <t>Coaching</t>
  </si>
  <si>
    <t>BPV Stage 10</t>
  </si>
  <si>
    <t>BPV Stage 11</t>
  </si>
  <si>
    <t>K0470 Houder honden en katten</t>
  </si>
  <si>
    <t>K0469 Houder van herpeten</t>
  </si>
  <si>
    <t>K0473 Houder van vogels</t>
  </si>
  <si>
    <t>K0084 Paardenkliniek</t>
  </si>
  <si>
    <t>K0368 Verdieping diergedrag niv 4</t>
  </si>
  <si>
    <t>K0108 Trimmer</t>
  </si>
  <si>
    <t>ICT</t>
  </si>
  <si>
    <t>Praktijk dierverzorging</t>
  </si>
  <si>
    <t>Dierthema kleine zoogdieren</t>
  </si>
  <si>
    <t>Dierthema hond en kat</t>
  </si>
  <si>
    <t>Dierthema vogels</t>
  </si>
  <si>
    <t>Dierthema herpeten</t>
  </si>
  <si>
    <t>Dierthema hoefdieren</t>
  </si>
  <si>
    <t>Rassenmap</t>
  </si>
  <si>
    <t>Orientatie op beroep</t>
  </si>
  <si>
    <t>Besluit paraveterinairen</t>
  </si>
  <si>
    <t>Teambuilding</t>
  </si>
  <si>
    <t>Anatomie en fysiologie 1</t>
  </si>
  <si>
    <t>Anatomie en fysiologie 2</t>
  </si>
  <si>
    <t>Eenvoudig klinisch onderzoek</t>
  </si>
  <si>
    <t>PROFIEL</t>
  </si>
  <si>
    <t>Tandheelkunde</t>
  </si>
  <si>
    <t>Anesthesie</t>
  </si>
  <si>
    <t>Pathologie</t>
  </si>
  <si>
    <t>Leerjaar 1.</t>
  </si>
  <si>
    <t>Periode 1</t>
  </si>
  <si>
    <t>9 wkn</t>
  </si>
  <si>
    <t>Periode 2</t>
  </si>
  <si>
    <t>Periode 3</t>
  </si>
  <si>
    <t>Periode 4</t>
  </si>
  <si>
    <t>5 wkn</t>
  </si>
  <si>
    <t>Leerjaar 2.</t>
  </si>
  <si>
    <t>BPV Stage 4. Leerjaar 2. Verloskundige stage</t>
  </si>
  <si>
    <t>BPV Stage 5. Leerjaar 2. DAP Blokstage blok 4b</t>
  </si>
  <si>
    <t>Leerjaar 3.</t>
  </si>
  <si>
    <t>Leerjaar 4.</t>
  </si>
  <si>
    <t>Assisteren bij consulten</t>
  </si>
  <si>
    <t>Assisteren bij operatie</t>
  </si>
  <si>
    <t>DOC</t>
  </si>
  <si>
    <t>Laboratorium ( 1 uur theorie 2 uur praktijk)</t>
  </si>
  <si>
    <t>Verloskunde</t>
  </si>
  <si>
    <t>Fokplan</t>
  </si>
  <si>
    <t>K0132 Voortplanting en fokkerij lessen</t>
  </si>
  <si>
    <t>Voorbereiden Wales</t>
  </si>
  <si>
    <t>Voorplantingstechnieken KI, embryo tp e.d.</t>
  </si>
  <si>
    <t>Genetica</t>
  </si>
  <si>
    <t>Balie 2</t>
  </si>
  <si>
    <t>Apotheek</t>
  </si>
  <si>
    <t>Voorbereiden Pvb</t>
  </si>
  <si>
    <t>Ondernemen</t>
  </si>
  <si>
    <t>K0165 Ondernemerschap MBO (180 klokuren)</t>
  </si>
  <si>
    <t>Totaal per blok</t>
  </si>
  <si>
    <t>DV1f4 DV1g4</t>
  </si>
  <si>
    <t>DV2f4 DV2g4</t>
  </si>
  <si>
    <t>DV3f4 DV3g4</t>
  </si>
  <si>
    <t>DV4f4 DV4g4</t>
  </si>
  <si>
    <t>BPV Stage 1. Leerjaar 1. Blok 2 Lintstage do + vrij</t>
  </si>
  <si>
    <t xml:space="preserve"> </t>
  </si>
  <si>
    <t>BPV Stage 2. Leerjaar 1. Blokstage blok 4a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</si>
  <si>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</si>
  <si>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</si>
  <si>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</si>
  <si>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</si>
  <si>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</si>
  <si>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</si>
  <si>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</si>
  <si>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</si>
  <si>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</si>
  <si>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P5-K2-W3 Voert professionele gebitsreiniging uit                                                                                                                                                                    </t>
  </si>
  <si>
    <t xml:space="preserve">B1-K1 Zorgdragen voor dieren                                                                                                                                                                             P5-K2 Verrichten paraveterinaire handelingen                                                               </t>
  </si>
  <si>
    <t xml:space="preserve">B1-K1-W1 Voert dieren                                                                                                             B1-K1-W2 Verzorgt dieren                                                                                            B1-K1-W3 Onderhoudt leef- en werkomgeving                                                                                                                                                                  P5-K2-W1 Assisteert bij consulten                                                                                P5-K2-W2 Assisteert bij operaties                                                                                       P5-K2-W3 Voert professionele gebitsreiniging uit                                                             P5-K2-W4 Verricht laboratorium werkzaamheden                                                               P5-K2-W5 Voert beeldvormende technieken uit of assisteert daarbij                                                                                                           </t>
  </si>
  <si>
    <t>1 uur</t>
  </si>
  <si>
    <t>30 minuten</t>
  </si>
  <si>
    <t>Hoorcollege leefomgeving</t>
  </si>
  <si>
    <t>Werkcollege leefomgeving</t>
  </si>
  <si>
    <t>Hoorcollege gedrag</t>
  </si>
  <si>
    <t>Werkcollege gedrag</t>
  </si>
  <si>
    <t>Hoorcollege voeding</t>
  </si>
  <si>
    <t>Werkcollege voeding</t>
  </si>
  <si>
    <t xml:space="preserve">Hoorcollege gezondheid en ziekteleer 1 </t>
  </si>
  <si>
    <t xml:space="preserve">Werkcollege gezondheid en ziekteleer 1 </t>
  </si>
  <si>
    <t>Voeren en verzorgen schoolboerderij/ Vsbth</t>
  </si>
  <si>
    <t xml:space="preserve">Hoorcollege gezondheidheid en ziekteleer 2 </t>
  </si>
  <si>
    <t xml:space="preserve">Werkcollege gezondheidheid en ziekteleer 2 </t>
  </si>
  <si>
    <t>Hoorcollege voortplanting</t>
  </si>
  <si>
    <t>Werkcollege voortplanting</t>
  </si>
  <si>
    <t>0 wkn</t>
  </si>
  <si>
    <t>BPV Stage 3.Leerjaar 2. Blokstage 2a</t>
  </si>
  <si>
    <t>BPV Stage 6. Leerjaar 3. DAP lintstage2 dgn/ week  blok 1 en 2</t>
  </si>
  <si>
    <t>BPV Stage 7. Leerjaar 3. DAP/ keuzedeel stage blok 3a</t>
  </si>
  <si>
    <t>BPV Stage 8. Leerjaar 4. keuzedeel blok 1a</t>
  </si>
  <si>
    <t>Onbeleid</t>
  </si>
  <si>
    <t>4&lt;l&gt;2</t>
  </si>
  <si>
    <t>BPV Stage 9. Leerjaar 4. Blokstage 3b en 4a</t>
  </si>
  <si>
    <t>Mentoruur/ BPV lessen</t>
  </si>
  <si>
    <t>NASK voorbereiden lab</t>
  </si>
  <si>
    <t>Verkopen/ advies geven</t>
  </si>
  <si>
    <t>Balie 1</t>
  </si>
  <si>
    <t>Vachverzorging</t>
  </si>
  <si>
    <t>EHBD/ opname dieren</t>
  </si>
  <si>
    <t>Medische beeldvorming (2 uur)</t>
  </si>
  <si>
    <t>Voorbereiden kennistoets</t>
  </si>
  <si>
    <t>ned</t>
  </si>
  <si>
    <t>rek</t>
  </si>
  <si>
    <t>eng</t>
  </si>
  <si>
    <t>ict</t>
  </si>
  <si>
    <t>bestah</t>
  </si>
  <si>
    <t>bestaw</t>
  </si>
  <si>
    <t>vsb</t>
  </si>
  <si>
    <t>prdv</t>
  </si>
  <si>
    <t>dt_kz</t>
  </si>
  <si>
    <t>dt_hk</t>
  </si>
  <si>
    <t>dt_vo</t>
  </si>
  <si>
    <t>dt_hp</t>
  </si>
  <si>
    <t>dt_vi</t>
  </si>
  <si>
    <t>dt_hd</t>
  </si>
  <si>
    <t>Dierthema vissen</t>
  </si>
  <si>
    <t>af</t>
  </si>
  <si>
    <t>eko</t>
  </si>
  <si>
    <t>tb</t>
  </si>
  <si>
    <t>nask</t>
  </si>
  <si>
    <t>verk</t>
  </si>
  <si>
    <t>Trainen dieren (gedrag 2)</t>
  </si>
  <si>
    <t>td</t>
  </si>
  <si>
    <t>opa</t>
  </si>
  <si>
    <t>ond</t>
  </si>
  <si>
    <t>Organiseren publieksactiviteiten (info overdracht)</t>
  </si>
  <si>
    <t>bal</t>
  </si>
  <si>
    <t>lab</t>
  </si>
  <si>
    <t>pat</t>
  </si>
  <si>
    <t>ac</t>
  </si>
  <si>
    <t>ao</t>
  </si>
  <si>
    <t>thk</t>
  </si>
  <si>
    <t>ans</t>
  </si>
  <si>
    <t>od</t>
  </si>
  <si>
    <t>mbv</t>
  </si>
  <si>
    <t>vpvb</t>
  </si>
  <si>
    <t>vbkt</t>
  </si>
  <si>
    <t>k_vpf</t>
  </si>
  <si>
    <t>vbw</t>
  </si>
  <si>
    <t>k_bhvd</t>
  </si>
  <si>
    <t>k_vd</t>
  </si>
  <si>
    <t>k-trim</t>
  </si>
  <si>
    <t>k-int</t>
  </si>
  <si>
    <t>K0202 Internationaal werken in buitenland</t>
  </si>
  <si>
    <t xml:space="preserve">K0471 Houders van overige zoogdieren </t>
  </si>
  <si>
    <t>k_pdk</t>
  </si>
  <si>
    <t>bpv</t>
  </si>
  <si>
    <t>mu</t>
  </si>
  <si>
    <t>ras</t>
  </si>
  <si>
    <t>ap</t>
  </si>
  <si>
    <t>k_ond</t>
  </si>
  <si>
    <t>Naam locatie: MBO Lentiz</t>
  </si>
  <si>
    <t>Uitvoering te: Maasland</t>
  </si>
  <si>
    <t>Naam opleiding: Dierenartsassistent paraveterinair</t>
  </si>
  <si>
    <t>Leerweg: BOL</t>
  </si>
  <si>
    <t>MBO niveau: 4</t>
  </si>
  <si>
    <t>Duur opleiding: 4 jaar</t>
  </si>
  <si>
    <t>bs</t>
  </si>
  <si>
    <t>Burgerschap</t>
  </si>
  <si>
    <t>Udda</t>
  </si>
  <si>
    <t>Cohort: 2019- 2023</t>
  </si>
  <si>
    <t>8 wkn</t>
  </si>
  <si>
    <t>4 wkn</t>
  </si>
  <si>
    <t>2,2,2,2,1,1,0,1</t>
  </si>
  <si>
    <t>1,1,0,0,0,0,0,2</t>
  </si>
  <si>
    <t>1,1,1,1,1,1,0,1</t>
  </si>
  <si>
    <t>2,2,0,0,0,0,0,0</t>
  </si>
  <si>
    <t>0,0,2,2,0,0,0,0</t>
  </si>
  <si>
    <t>0,0,0,0,2,2,0,0</t>
  </si>
  <si>
    <t>0,0,0,0,0,0,0,2</t>
  </si>
  <si>
    <t>3,3,0,0,2,2,0,2</t>
  </si>
  <si>
    <t>0,0,0,0,1,1,0,1</t>
  </si>
  <si>
    <t>2,2,1,1,0,0,0,0</t>
  </si>
  <si>
    <t>Toets/Activiteitenweken/ projecten/prartijkleren</t>
  </si>
  <si>
    <t>2,2,1,1,1,1,0,1</t>
  </si>
  <si>
    <t>2,2,2,2,2,2,0,2</t>
  </si>
  <si>
    <t>1,1,0,0,1,1,0,1</t>
  </si>
  <si>
    <t>Mult</t>
  </si>
  <si>
    <t>Visr</t>
  </si>
  <si>
    <t>Mooh</t>
  </si>
  <si>
    <t>Wrig</t>
  </si>
  <si>
    <t>bosb</t>
  </si>
  <si>
    <t>Haae</t>
  </si>
  <si>
    <t>Hart/ Haae</t>
  </si>
  <si>
    <t>Hart/Haae</t>
  </si>
  <si>
    <t>…/ Thor</t>
  </si>
  <si>
    <t>Ziji/ Vent</t>
  </si>
  <si>
    <t>Meiy</t>
  </si>
  <si>
    <t>Pood</t>
  </si>
  <si>
    <t>Appm</t>
  </si>
  <si>
    <t>Vent</t>
  </si>
  <si>
    <t>Thor</t>
  </si>
  <si>
    <t>Keum</t>
  </si>
  <si>
    <t>DV1f4 Thor/ DV1g4 Hart</t>
  </si>
  <si>
    <t>2019-2020</t>
  </si>
  <si>
    <t>Kwalificatiedossier (kwalificatie): 23233</t>
  </si>
  <si>
    <t>Crebonummer: 25577</t>
  </si>
  <si>
    <t xml:space="preserve">B1-K1-W1 Voert dieren                                                                                                             B1-K1-W2 Verzorgt dieren                                                                                                                                    B1-K1-W3  Onderhoudt leef- en werkomgeving                                                                        </t>
  </si>
  <si>
    <t xml:space="preserve">B1-K2-W1 Informeert collega's, klanten, publiek                                                        B1-K2-W2 Voert publieksgerichte activiteiten uit                                                       P5-K1-W1 Beheert apotheek                                                                                            P5-K1-W2 Beheert praktijkruimten en instrumenten                                                 P5-K1-W3 Verricht baliewerkzaamheden, inventariseert de zorgvraag en adviseert                                                                                                P5-K2-W1 Assisteert bij consulten                                                                                 P5-K2-W2 Assisteert bij operaties                                                                                   P5-K2-W4 Verricht laboratorium werkzaamheden                                                               P5-K2-W5 Voert beeldvormende technieken uit of assisteert daarbij                                                                                                           </t>
  </si>
  <si>
    <t>8 uur</t>
  </si>
  <si>
    <t xml:space="preserve">B1-K2 Zorgdragen voor dieren                                                                         </t>
  </si>
  <si>
    <t xml:space="preserve">P5-K2 Verrichten paraveterinaire handelingen                                                            </t>
  </si>
  <si>
    <t>B2-K2 Zorgen voor informatieoverdracht                                                P5-K1 Uitvoeren algemene praktijkwerkzaamheden                                                                                                      P5-K2 Verrichten paraveterinaire handelingen</t>
  </si>
  <si>
    <t>Thor/ Hart/ Venl</t>
  </si>
  <si>
    <t>0,0,0,0,1,1,0,2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</si>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</sst>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  <font>
      <u/>
      <sz val="11"/>
      <color rgb="FFFF33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0" fontId="9" fillId="55" borderId="1" xfId="2" applyFont="1" applyFill="1" applyBorder="1" applyProtection="1">
      <protection locked="0"/>
    </xf>
    <xf numFmtId="0" fontId="0" fillId="10" borderId="0" xfId="0" applyFill="1" applyBorder="1" applyAlignment="1" applyProtection="1">
      <protection locked="0"/>
    </xf>
    <xf numFmtId="164" fontId="21" fillId="0" borderId="60" xfId="1" applyNumberFormat="1" applyFont="1" applyFill="1" applyBorder="1" applyProtection="1">
      <protection locked="0"/>
    </xf>
    <xf numFmtId="0" fontId="58" fillId="0" borderId="1" xfId="2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54" fillId="53" borderId="59" xfId="0" applyFont="1" applyFill="1" applyBorder="1" applyAlignment="1" applyProtection="1">
      <alignment horizontal="center"/>
      <protection locked="0"/>
    </xf>
    <xf numFmtId="0" fontId="54" fillId="53" borderId="23" xfId="0" applyFont="1" applyFill="1" applyBorder="1" applyAlignment="1" applyProtection="1">
      <alignment horizontal="center" vertical="top" wrapText="1"/>
      <protection locked="0"/>
    </xf>
    <xf numFmtId="0" fontId="54" fillId="53" borderId="7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9" borderId="6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protection locked="0"/>
    </xf>
    <xf numFmtId="0" fontId="10" fillId="10" borderId="1" xfId="0" applyFont="1" applyFill="1" applyBorder="1" applyAlignment="1" applyProtection="1">
      <alignment vertical="center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21" fillId="10" borderId="0" xfId="0" applyFont="1" applyFill="1" applyProtection="1">
      <protection locked="0"/>
    </xf>
    <xf numFmtId="0" fontId="54" fillId="53" borderId="61" xfId="0" applyFont="1" applyFill="1" applyBorder="1" applyAlignment="1" applyProtection="1">
      <alignment horizontal="left"/>
      <protection locked="0"/>
    </xf>
    <xf numFmtId="0" fontId="54" fillId="53" borderId="62" xfId="0" applyFont="1" applyFill="1" applyBorder="1" applyAlignment="1" applyProtection="1">
      <alignment horizontal="left"/>
      <protection locked="0"/>
    </xf>
    <xf numFmtId="0" fontId="54" fillId="53" borderId="60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center" vertical="top" wrapText="1"/>
      <protection locked="0"/>
    </xf>
    <xf numFmtId="0" fontId="54" fillId="53" borderId="63" xfId="0" applyFont="1" applyFill="1" applyBorder="1" applyAlignment="1" applyProtection="1">
      <alignment horizontal="center" vertical="top" wrapText="1"/>
      <protection locked="0"/>
    </xf>
    <xf numFmtId="0" fontId="54" fillId="53" borderId="25" xfId="0" applyFont="1" applyFill="1" applyBorder="1" applyAlignment="1" applyProtection="1">
      <alignment horizontal="center" vertical="top" wrapText="1"/>
      <protection locked="0"/>
    </xf>
    <xf numFmtId="0" fontId="54" fillId="53" borderId="26" xfId="0" applyFont="1" applyFill="1" applyBorder="1" applyAlignment="1" applyProtection="1">
      <alignment horizontal="center" vertical="top" wrapText="1"/>
      <protection locked="0"/>
    </xf>
    <xf numFmtId="164" fontId="21" fillId="7" borderId="59" xfId="1" applyNumberFormat="1" applyFont="1" applyFill="1" applyBorder="1" applyProtection="1">
      <protection locked="0"/>
    </xf>
    <xf numFmtId="164" fontId="59" fillId="3" borderId="1" xfId="1" applyNumberFormat="1" applyFont="1" applyFill="1" applyBorder="1" applyProtection="1">
      <protection locked="0"/>
    </xf>
    <xf numFmtId="0" fontId="54" fillId="50" borderId="1" xfId="0" applyFont="1" applyFill="1" applyBorder="1" applyAlignment="1" applyProtection="1">
      <alignment horizontal="center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0" borderId="61" xfId="1" applyNumberFormat="1" applyFont="1" applyFill="1" applyBorder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164" fontId="21" fillId="0" borderId="59" xfId="1" applyNumberFormat="1" applyFont="1" applyFill="1" applyBorder="1" applyProtection="1">
      <protection locked="0"/>
    </xf>
    <xf numFmtId="0" fontId="24" fillId="0" borderId="1" xfId="2" applyFont="1" applyFill="1" applyBorder="1" applyProtection="1">
      <protection locked="0"/>
    </xf>
    <xf numFmtId="0" fontId="24" fillId="10" borderId="1" xfId="2" applyFont="1" applyFill="1" applyBorder="1" applyProtection="1">
      <protection locked="0"/>
    </xf>
    <xf numFmtId="0" fontId="60" fillId="0" borderId="0" xfId="2" applyFont="1" applyFill="1" applyBorder="1" applyProtection="1">
      <protection locked="0"/>
    </xf>
    <xf numFmtId="0" fontId="60" fillId="0" borderId="1" xfId="2" applyFont="1" applyFill="1" applyBorder="1" applyProtection="1">
      <protection locked="0"/>
    </xf>
    <xf numFmtId="164" fontId="22" fillId="0" borderId="1" xfId="1" applyNumberFormat="1" applyFont="1" applyFill="1" applyBorder="1" applyProtection="1">
      <protection locked="0"/>
    </xf>
    <xf numFmtId="164" fontId="21" fillId="0" borderId="1" xfId="1" applyNumberFormat="1" applyFont="1" applyFill="1" applyBorder="1" applyAlignment="1" applyProtection="1">
      <alignment vertical="justify"/>
      <protection locked="0"/>
    </xf>
    <xf numFmtId="0" fontId="53" fillId="0" borderId="40" xfId="0" applyFont="1" applyFill="1" applyBorder="1" applyAlignment="1">
      <alignment vertical="center" wrapText="1"/>
    </xf>
    <xf numFmtId="0" fontId="53" fillId="43" borderId="54" xfId="0" applyFont="1" applyFill="1" applyBorder="1" applyAlignment="1">
      <alignment vertical="center" wrapText="1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5" fillId="5" borderId="62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0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5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3366FF"/>
      <color rgb="FFFF66FF"/>
      <color rgb="FF6699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comments" Target="../comments2.xml"/><Relationship Id="rId1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C7" sqref="AC7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871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880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1149</v>
      </c>
      <c r="D3" s="266"/>
      <c r="E3" s="140"/>
      <c r="F3" s="397" t="s">
        <v>79</v>
      </c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9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400" t="s">
        <v>142</v>
      </c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882</v>
      </c>
      <c r="D5" s="183">
        <v>4</v>
      </c>
      <c r="E5" s="271"/>
      <c r="F5" s="403">
        <v>25577</v>
      </c>
      <c r="G5" s="404"/>
      <c r="H5" s="401" t="str">
        <f>IFERROR(VLOOKUP(F5,db_crebolijst_all!A3:S497,17),"1")</f>
        <v>Dierverzorging 23214 (Dierenartsassistent paraveterinair)</v>
      </c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2"/>
      <c r="Y5" s="144"/>
      <c r="AA5" s="281"/>
      <c r="AB5" s="281"/>
      <c r="AC5" s="282" t="s">
        <v>905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872</v>
      </c>
      <c r="AU6" s="284" t="s">
        <v>865</v>
      </c>
      <c r="AV6" s="284" t="s">
        <v>873</v>
      </c>
      <c r="AW6" s="284" t="s">
        <v>873</v>
      </c>
      <c r="AX6" s="284" t="s">
        <v>875</v>
      </c>
      <c r="AY6" s="284" t="s">
        <v>876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4</v>
      </c>
      <c r="E7" s="271"/>
      <c r="F7" s="385" t="s">
        <v>141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7"/>
      <c r="Y7" s="144"/>
      <c r="AR7" s="280" t="str">
        <f>CONCATENATE(C7,";",D5+AS10)</f>
        <v>BOL;4</v>
      </c>
      <c r="AS7" s="285" t="s">
        <v>190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2350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1350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85" t="s">
        <v>10</v>
      </c>
      <c r="G9" s="386"/>
      <c r="H9" s="408"/>
      <c r="I9" s="136"/>
      <c r="J9" s="405" t="s">
        <v>11</v>
      </c>
      <c r="K9" s="406"/>
      <c r="L9" s="407"/>
      <c r="M9" s="136"/>
      <c r="N9" s="405" t="s">
        <v>12</v>
      </c>
      <c r="O9" s="406"/>
      <c r="P9" s="407"/>
      <c r="Q9" s="137"/>
      <c r="R9" s="405" t="s">
        <v>15</v>
      </c>
      <c r="S9" s="406"/>
      <c r="T9" s="407"/>
      <c r="U9" s="137"/>
      <c r="V9" s="385" t="s">
        <v>4</v>
      </c>
      <c r="W9" s="386"/>
      <c r="X9" s="387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4000</v>
      </c>
    </row>
    <row r="10" spans="2:51" ht="18.75" customHeight="1" thickBot="1" x14ac:dyDescent="0.35">
      <c r="B10" s="143"/>
      <c r="C10" s="59">
        <v>7.0000000000000007E-2</v>
      </c>
      <c r="D10" s="136" t="s">
        <v>190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560</v>
      </c>
      <c r="L10" s="136"/>
      <c r="M10" s="136"/>
      <c r="N10" s="136"/>
      <c r="O10" s="185">
        <v>560</v>
      </c>
      <c r="P10" s="136"/>
      <c r="Q10" s="136"/>
      <c r="R10" s="136"/>
      <c r="S10" s="185">
        <v>530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2350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350</v>
      </c>
      <c r="H11" s="138">
        <f>IFERROR(IF(G11&lt;(AT8),"!",0),"gcg")</f>
        <v>0</v>
      </c>
      <c r="I11" s="136"/>
      <c r="J11" s="136"/>
      <c r="K11" s="185">
        <v>500</v>
      </c>
      <c r="L11" s="136"/>
      <c r="M11" s="136"/>
      <c r="N11" s="136"/>
      <c r="O11" s="185">
        <v>400</v>
      </c>
      <c r="P11" s="136"/>
      <c r="Q11" s="136"/>
      <c r="R11" s="136"/>
      <c r="S11" s="185">
        <v>400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1050</v>
      </c>
      <c r="H12" s="136"/>
      <c r="I12" s="136"/>
      <c r="J12" s="136"/>
      <c r="K12" s="66">
        <f>SUM(K10:K11)</f>
        <v>1060</v>
      </c>
      <c r="L12" s="136"/>
      <c r="M12" s="136"/>
      <c r="N12" s="136"/>
      <c r="O12" s="66">
        <f>SUM(O10:O11)</f>
        <v>960</v>
      </c>
      <c r="P12" s="136"/>
      <c r="Q12" s="136"/>
      <c r="R12" s="136"/>
      <c r="S12" s="66">
        <f>SUM(S10:S11)</f>
        <v>930</v>
      </c>
      <c r="T12" s="136"/>
      <c r="U12" s="136"/>
      <c r="V12" s="136" t="s">
        <v>16</v>
      </c>
      <c r="W12" s="65">
        <f t="shared" si="0"/>
        <v>4000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85" t="s">
        <v>10</v>
      </c>
      <c r="G16" s="386"/>
      <c r="H16" s="387"/>
      <c r="I16" s="74"/>
      <c r="J16" s="385" t="s">
        <v>11</v>
      </c>
      <c r="K16" s="386"/>
      <c r="L16" s="387"/>
      <c r="M16" s="74"/>
      <c r="N16" s="385" t="s">
        <v>12</v>
      </c>
      <c r="O16" s="386"/>
      <c r="P16" s="387"/>
      <c r="Q16" s="75"/>
      <c r="R16" s="385" t="s">
        <v>15</v>
      </c>
      <c r="S16" s="386"/>
      <c r="T16" s="387"/>
      <c r="U16" s="75"/>
      <c r="V16" s="385" t="s">
        <v>4</v>
      </c>
      <c r="W16" s="386"/>
      <c r="X16" s="387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8" t="s">
        <v>190</v>
      </c>
      <c r="D18" s="78"/>
      <c r="F18" s="391">
        <f>IFERROR(W10*(1+$C$10),AC5)</f>
        <v>2514.5</v>
      </c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3"/>
      <c r="Y18" s="76"/>
    </row>
    <row r="19" spans="2:25" ht="10.199999999999999" customHeight="1" thickBot="1" x14ac:dyDescent="0.35">
      <c r="B19" s="72"/>
      <c r="C19" s="38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8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9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599.20000000000005</v>
      </c>
      <c r="L21" s="86"/>
      <c r="M21" s="75"/>
      <c r="N21" s="87"/>
      <c r="O21" s="291">
        <f>O10*(1+$C$10)</f>
        <v>599.20000000000005</v>
      </c>
      <c r="P21" s="86"/>
      <c r="Q21" s="75"/>
      <c r="R21" s="87"/>
      <c r="S21" s="291">
        <f>S10*(1+$C$10)</f>
        <v>567.1</v>
      </c>
      <c r="T21" s="86"/>
      <c r="U21" s="75"/>
      <c r="V21" s="87"/>
      <c r="W21" s="85">
        <f>IF(VALUE($D$5)=1,G21,IF(VALUE($D$5)=2,SUM($G21:$K21),IF(VALUE($D$5)=3,SUM($G21:$O21),SUM($G21:$S21))))</f>
        <v>2514.5</v>
      </c>
      <c r="X21" s="86"/>
      <c r="Y21" s="76"/>
    </row>
    <row r="22" spans="2:25" ht="10.199999999999999" customHeight="1" x14ac:dyDescent="0.3">
      <c r="B22" s="72"/>
      <c r="C22" s="38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9"/>
      <c r="D23" s="75" t="s">
        <v>17</v>
      </c>
      <c r="E23" s="89"/>
      <c r="F23" s="90"/>
      <c r="G23" s="291">
        <f>Opleidingsplan!L148+Opleidingsplan!J148</f>
        <v>794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8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9"/>
      <c r="D25" s="75" t="s">
        <v>18</v>
      </c>
      <c r="E25" s="73"/>
      <c r="F25" s="88"/>
      <c r="G25" s="75"/>
      <c r="H25" s="86"/>
      <c r="I25" s="75"/>
      <c r="J25" s="87"/>
      <c r="K25" s="291">
        <f>Opleidingsplan!AJ148+Opleidingsplan!AL148</f>
        <v>606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8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9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Opleidingsplan!BK148+Opleidingsplan!BM148</f>
        <v>605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8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9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Opleidingsplan!CJ148+Opleidingsplan!CL148</f>
        <v>522</v>
      </c>
      <c r="T29" s="86"/>
      <c r="U29" s="75"/>
      <c r="V29" s="87"/>
      <c r="W29" s="85">
        <f>+G23+K25+O27+S29</f>
        <v>2527</v>
      </c>
      <c r="X29" s="86"/>
      <c r="Y29" s="76"/>
    </row>
    <row r="30" spans="2:25" ht="10.199999999999999" customHeight="1" x14ac:dyDescent="0.3">
      <c r="B30" s="72"/>
      <c r="C30" s="38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9"/>
      <c r="D31" s="74" t="s">
        <v>4</v>
      </c>
      <c r="E31" s="83"/>
      <c r="F31" s="88"/>
      <c r="G31" s="292">
        <f>+G23-G21</f>
        <v>45</v>
      </c>
      <c r="H31" s="86"/>
      <c r="I31" s="75"/>
      <c r="J31" s="87"/>
      <c r="K31" s="292">
        <f>+K25-K21</f>
        <v>6.7999999999999545</v>
      </c>
      <c r="L31" s="86"/>
      <c r="M31" s="75"/>
      <c r="N31" s="87"/>
      <c r="O31" s="292">
        <f>+O27-O21</f>
        <v>5.7999999999999545</v>
      </c>
      <c r="P31" s="86"/>
      <c r="Q31" s="75"/>
      <c r="R31" s="87"/>
      <c r="S31" s="292">
        <f>+S29-S21</f>
        <v>-45.100000000000023</v>
      </c>
      <c r="T31" s="86"/>
      <c r="U31" s="75"/>
      <c r="V31" s="87"/>
      <c r="W31" s="85">
        <f>+W29-W21</f>
        <v>12.5</v>
      </c>
      <c r="X31" s="86"/>
      <c r="Y31" s="76"/>
    </row>
    <row r="32" spans="2:25" ht="10.199999999999999" customHeight="1" thickBot="1" x14ac:dyDescent="0.35">
      <c r="B32" s="72"/>
      <c r="C32" s="39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8" t="s">
        <v>0</v>
      </c>
      <c r="D34" s="78"/>
      <c r="F34" s="391">
        <f>W11*(1+$C$11)</f>
        <v>1650</v>
      </c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3"/>
      <c r="Y34" s="76"/>
    </row>
    <row r="35" spans="2:25" ht="10.199999999999999" customHeight="1" thickBot="1" x14ac:dyDescent="0.35">
      <c r="B35" s="72"/>
      <c r="C35" s="38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8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9"/>
      <c r="D37" s="74" t="s">
        <v>29</v>
      </c>
      <c r="E37" s="83"/>
      <c r="F37" s="84"/>
      <c r="G37" s="291">
        <f>G11*(1+$C$11)</f>
        <v>350</v>
      </c>
      <c r="H37" s="76"/>
      <c r="I37" s="77"/>
      <c r="J37" s="88"/>
      <c r="K37" s="291">
        <f>K11*(1+$C$11)</f>
        <v>500</v>
      </c>
      <c r="L37" s="86"/>
      <c r="M37" s="75"/>
      <c r="N37" s="87"/>
      <c r="O37" s="291">
        <f>O11*(1+$C$11)</f>
        <v>400</v>
      </c>
      <c r="P37" s="86"/>
      <c r="Q37" s="75"/>
      <c r="R37" s="87"/>
      <c r="S37" s="291">
        <f>S11*(1+$C$11)</f>
        <v>400</v>
      </c>
      <c r="T37" s="86"/>
      <c r="U37" s="75"/>
      <c r="V37" s="87"/>
      <c r="W37" s="85">
        <f>IF(VALUE($D$5)=1,G37,IF(VALUE($D$5)=2,SUM($G37:$K37),IF(VALUE($D$5)=3,SUM($G37:$O37),SUM($G37:$S37))))</f>
        <v>1650</v>
      </c>
      <c r="X37" s="86"/>
      <c r="Y37" s="76"/>
    </row>
    <row r="38" spans="2:25" ht="10.199999999999999" customHeight="1" x14ac:dyDescent="0.3">
      <c r="B38" s="72"/>
      <c r="C38" s="38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9"/>
      <c r="D39" s="75" t="s">
        <v>17</v>
      </c>
      <c r="E39" s="89"/>
      <c r="F39" s="90"/>
      <c r="G39" s="291">
        <f>Opleidingsplan!K148</f>
        <v>344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8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9"/>
      <c r="D41" s="75" t="s">
        <v>18</v>
      </c>
      <c r="E41" s="73"/>
      <c r="F41" s="88"/>
      <c r="G41" s="75"/>
      <c r="H41" s="86"/>
      <c r="I41" s="75"/>
      <c r="J41" s="87"/>
      <c r="K41" s="291">
        <f>Opleidingsplan!AK148</f>
        <v>592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8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9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Opleidingsplan!BL148</f>
        <v>528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8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9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Opleidingsplan!CK148</f>
        <v>600</v>
      </c>
      <c r="T45" s="86"/>
      <c r="U45" s="75"/>
      <c r="V45" s="87"/>
      <c r="W45" s="85">
        <f>+G39+K41+O43+S45</f>
        <v>2064</v>
      </c>
      <c r="X45" s="86"/>
      <c r="Y45" s="76"/>
    </row>
    <row r="46" spans="2:25" ht="10.199999999999999" customHeight="1" x14ac:dyDescent="0.3">
      <c r="B46" s="72"/>
      <c r="C46" s="38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9"/>
      <c r="D47" s="74" t="s">
        <v>4</v>
      </c>
      <c r="E47" s="83"/>
      <c r="F47" s="88"/>
      <c r="G47" s="292">
        <f>+G39-G37</f>
        <v>-6</v>
      </c>
      <c r="H47" s="86"/>
      <c r="I47" s="75"/>
      <c r="J47" s="87"/>
      <c r="K47" s="292">
        <f>+K41-K37</f>
        <v>92</v>
      </c>
      <c r="L47" s="86"/>
      <c r="M47" s="75"/>
      <c r="N47" s="87"/>
      <c r="O47" s="292">
        <f>+O43-O37</f>
        <v>128</v>
      </c>
      <c r="P47" s="86"/>
      <c r="Q47" s="75"/>
      <c r="R47" s="87"/>
      <c r="S47" s="292">
        <f>+S45-S37</f>
        <v>200</v>
      </c>
      <c r="T47" s="86"/>
      <c r="U47" s="75"/>
      <c r="V47" s="87"/>
      <c r="W47" s="85">
        <f>(G47+K47+O47+S47)</f>
        <v>414</v>
      </c>
      <c r="X47" s="86"/>
      <c r="Y47" s="76"/>
    </row>
    <row r="48" spans="2:25" ht="10.199999999999999" customHeight="1" thickBot="1" x14ac:dyDescent="0.35">
      <c r="B48" s="72"/>
      <c r="C48" s="39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9" t="s">
        <v>4</v>
      </c>
      <c r="D50" s="78"/>
      <c r="E50" s="73"/>
      <c r="F50" s="382">
        <f>F18+F34+W12-W11-W10</f>
        <v>4164.5</v>
      </c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4"/>
      <c r="Y50" s="76"/>
    </row>
    <row r="51" spans="1:125" ht="10.199999999999999" customHeight="1" thickBot="1" x14ac:dyDescent="0.35">
      <c r="B51" s="72"/>
      <c r="C51" s="38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8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80"/>
      <c r="D53" s="74" t="s">
        <v>29</v>
      </c>
      <c r="E53" s="83"/>
      <c r="F53" s="84"/>
      <c r="G53" s="291">
        <f>+G21+G37</f>
        <v>1099</v>
      </c>
      <c r="H53" s="76"/>
      <c r="I53" s="77"/>
      <c r="J53" s="88"/>
      <c r="K53" s="291">
        <f>+K21+K37</f>
        <v>1099.2</v>
      </c>
      <c r="L53" s="86"/>
      <c r="M53" s="75"/>
      <c r="N53" s="87"/>
      <c r="O53" s="291">
        <f>+O21+O37</f>
        <v>999.2</v>
      </c>
      <c r="P53" s="86"/>
      <c r="Q53" s="75"/>
      <c r="R53" s="87"/>
      <c r="S53" s="291">
        <f>+S21+S37</f>
        <v>967.1</v>
      </c>
      <c r="T53" s="86"/>
      <c r="U53" s="75"/>
      <c r="V53" s="87"/>
      <c r="W53" s="85">
        <f>IF(VALUE($D$5)=1,G53,IF(VALUE($D$5)=2,SUM($G53:$K53),IF(VALUE($D$5)=3,SUM($G53:$O53),SUM($G53:$S53))))</f>
        <v>4164.5</v>
      </c>
      <c r="X53" s="100"/>
      <c r="Y53" s="76"/>
      <c r="AP53" s="288"/>
    </row>
    <row r="54" spans="1:125" ht="10.199999999999999" customHeight="1" x14ac:dyDescent="0.3">
      <c r="B54" s="72"/>
      <c r="C54" s="38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80"/>
      <c r="D55" s="74" t="s">
        <v>190</v>
      </c>
      <c r="E55" s="83"/>
      <c r="F55" s="84"/>
      <c r="G55" s="291">
        <f>G23</f>
        <v>794</v>
      </c>
      <c r="H55" s="86"/>
      <c r="I55" s="75"/>
      <c r="J55" s="87"/>
      <c r="K55" s="291">
        <f>K25</f>
        <v>606</v>
      </c>
      <c r="L55" s="86"/>
      <c r="M55" s="75"/>
      <c r="N55" s="87"/>
      <c r="O55" s="291">
        <f>O27</f>
        <v>605</v>
      </c>
      <c r="P55" s="86"/>
      <c r="Q55" s="75"/>
      <c r="R55" s="87"/>
      <c r="S55" s="291">
        <f>S29</f>
        <v>522</v>
      </c>
      <c r="T55" s="86"/>
      <c r="U55" s="75"/>
      <c r="V55" s="101"/>
      <c r="W55" s="85">
        <f>IF(VALUE($D$5)=1,G55,IF(VALUE($D$5)=2,SUM($G55:$K55),IF(VALUE($D$5)=3,SUM($G55:$O55),SUM($G55:$S55))))</f>
        <v>2527</v>
      </c>
      <c r="X55" s="100"/>
      <c r="Y55" s="76"/>
    </row>
    <row r="56" spans="1:125" ht="14.25" customHeight="1" x14ac:dyDescent="0.3">
      <c r="B56" s="72"/>
      <c r="C56" s="380"/>
      <c r="D56" s="74" t="s">
        <v>0</v>
      </c>
      <c r="E56" s="83"/>
      <c r="F56" s="84"/>
      <c r="G56" s="291">
        <f>G39</f>
        <v>344</v>
      </c>
      <c r="H56" s="86"/>
      <c r="I56" s="75"/>
      <c r="J56" s="87"/>
      <c r="K56" s="291">
        <f>K41</f>
        <v>592</v>
      </c>
      <c r="L56" s="86"/>
      <c r="M56" s="75"/>
      <c r="N56" s="87"/>
      <c r="O56" s="291">
        <f>O43</f>
        <v>528</v>
      </c>
      <c r="P56" s="86"/>
      <c r="Q56" s="75"/>
      <c r="R56" s="87"/>
      <c r="S56" s="291">
        <f>S45</f>
        <v>600</v>
      </c>
      <c r="T56" s="86"/>
      <c r="U56" s="75"/>
      <c r="V56" s="101"/>
      <c r="W56" s="85">
        <f>IF(VALUE($D$5)=1,G56,IF(VALUE($D$5)=2,SUM($G56:$K56),IF(VALUE($D$5)=3,SUM($G56:$O56),SUM($G56:$S56))))</f>
        <v>2064</v>
      </c>
      <c r="X56" s="100"/>
      <c r="Y56" s="76"/>
    </row>
    <row r="57" spans="1:125" s="293" customFormat="1" ht="14.25" customHeight="1" x14ac:dyDescent="0.3">
      <c r="A57" s="283"/>
      <c r="B57" s="103"/>
      <c r="C57" s="38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0.44957525593552605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80"/>
      <c r="D58" s="74" t="s">
        <v>4</v>
      </c>
      <c r="E58" s="83"/>
      <c r="F58" s="88"/>
      <c r="G58" s="291">
        <f>+G55+G56</f>
        <v>1138</v>
      </c>
      <c r="H58" s="76"/>
      <c r="I58" s="77"/>
      <c r="J58" s="88"/>
      <c r="K58" s="291">
        <f>+K55+K56</f>
        <v>1198</v>
      </c>
      <c r="L58" s="86"/>
      <c r="M58" s="75"/>
      <c r="N58" s="87"/>
      <c r="O58" s="291">
        <f>+O55+O56</f>
        <v>1133</v>
      </c>
      <c r="P58" s="86"/>
      <c r="Q58" s="75"/>
      <c r="R58" s="87"/>
      <c r="S58" s="291">
        <f>+S55+S56</f>
        <v>1122</v>
      </c>
      <c r="T58" s="86"/>
      <c r="U58" s="75"/>
      <c r="V58" s="87"/>
      <c r="W58" s="85">
        <f>IF(VALUE($D$5)=1,G58,IF(VALUE($D$5)=2,SUM($G58:$K58),IF(VALUE($D$5)=3,SUM($G58:$O58),SUM($G58:$S58))))</f>
        <v>4591</v>
      </c>
      <c r="X58" s="100"/>
      <c r="Y58" s="76"/>
    </row>
    <row r="59" spans="1:125" ht="10.199999999999999" customHeight="1" x14ac:dyDescent="0.3">
      <c r="B59" s="72"/>
      <c r="C59" s="38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80"/>
      <c r="D60" s="116" t="s">
        <v>133</v>
      </c>
      <c r="E60" s="83"/>
      <c r="F60" s="88"/>
      <c r="G60" s="292">
        <f>(G56+G55)-G53</f>
        <v>39</v>
      </c>
      <c r="H60" s="76"/>
      <c r="I60" s="77"/>
      <c r="J60" s="88"/>
      <c r="K60" s="292">
        <f>(K56+K55)-K53</f>
        <v>98.799999999999955</v>
      </c>
      <c r="L60" s="86"/>
      <c r="M60" s="75"/>
      <c r="N60" s="87"/>
      <c r="O60" s="292">
        <f>(O56+O55)-O53</f>
        <v>133.79999999999995</v>
      </c>
      <c r="P60" s="86"/>
      <c r="Q60" s="75"/>
      <c r="R60" s="87"/>
      <c r="S60" s="292">
        <f>(S56+S55)-S53</f>
        <v>154.89999999999998</v>
      </c>
      <c r="T60" s="86"/>
      <c r="U60" s="75"/>
      <c r="V60" s="87"/>
      <c r="W60" s="206">
        <f>IF(VALUE($D$5)=1,G60,IF(VALUE($D$5)=2,SUM($G60:$K60),IF(VALUE($D$5)=3,SUM($G60:$O60),SUM($G60:$S60))))</f>
        <v>426.49999999999989</v>
      </c>
      <c r="X60" s="100"/>
      <c r="Y60" s="76"/>
    </row>
    <row r="61" spans="1:125" ht="10.199999999999999" customHeight="1" x14ac:dyDescent="0.3">
      <c r="B61" s="72"/>
      <c r="C61" s="38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80"/>
      <c r="D62" s="116" t="s">
        <v>134</v>
      </c>
      <c r="E62" s="83"/>
      <c r="F62" s="88"/>
      <c r="G62" s="292">
        <f>G55+G56-((G21/(1+$C$10))+(G37/(1+$C$11)))</f>
        <v>88</v>
      </c>
      <c r="H62" s="76"/>
      <c r="I62" s="77"/>
      <c r="J62" s="88"/>
      <c r="K62" s="292">
        <f>K55+K56-((K21/(1+$C$10))+(K37/(1+$C$11)))</f>
        <v>138</v>
      </c>
      <c r="L62" s="86"/>
      <c r="M62" s="75"/>
      <c r="N62" s="87"/>
      <c r="O62" s="292">
        <f>O55+O56-((O21/(1+$C$10))+(O37/(1+$C$11)))</f>
        <v>173</v>
      </c>
      <c r="P62" s="86"/>
      <c r="Q62" s="75"/>
      <c r="R62" s="87"/>
      <c r="S62" s="292">
        <f>S55+S56-((S21/(1+$C$10))+(S37/(1+$C$11)))</f>
        <v>192</v>
      </c>
      <c r="T62" s="86"/>
      <c r="U62" s="75"/>
      <c r="V62" s="87"/>
      <c r="W62" s="206">
        <f>IF(VALUE($D$5)=1,G62,IF(VALUE($D$5)=2,SUM($G62:$K62),IF(VALUE($D$5)=3,SUM($G62:$O62),SUM($G62:$S62))))</f>
        <v>591</v>
      </c>
      <c r="X62" s="100"/>
      <c r="Y62" s="76"/>
    </row>
    <row r="63" spans="1:125" ht="10.199999999999999" customHeight="1" thickBot="1" x14ac:dyDescent="0.35">
      <c r="B63" s="72"/>
      <c r="C63" s="38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183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94" t="str">
        <f>Examenprogramma!$B$32</f>
        <v>11 juli 2019</v>
      </c>
      <c r="L66" s="394"/>
      <c r="M66" s="394"/>
      <c r="N66" s="394"/>
      <c r="O66" s="394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95" t="str">
        <f>Examenprogramma!$B$33</f>
        <v>Maasland</v>
      </c>
      <c r="L67" s="395"/>
      <c r="M67" s="395"/>
      <c r="N67" s="395"/>
      <c r="O67" s="395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96" t="str">
        <f>Examenprogramma!$B$34</f>
        <v>A. Reijm</v>
      </c>
      <c r="L68" s="396"/>
      <c r="M68" s="396"/>
      <c r="N68" s="396"/>
      <c r="O68" s="396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pluUiRbOpCrB+kRtYftKOoJBY2TWXIiwic3FJnD3zusF9xbEEH1FSzrdjCFMHCvI/XwY41BNpBxBzjRy1zfDcA==" saltValue="7SMyrukT6amQxPBE+uBH7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4" priority="109" stopIfTrue="1" operator="lessThan">
      <formula>0</formula>
    </cfRule>
    <cfRule type="cellIs" dxfId="73" priority="110" stopIfTrue="1" operator="greaterThan">
      <formula>0</formula>
    </cfRule>
  </conditionalFormatting>
  <conditionalFormatting sqref="K32">
    <cfRule type="cellIs" dxfId="72" priority="123" stopIfTrue="1" operator="lessThan">
      <formula>0</formula>
    </cfRule>
    <cfRule type="cellIs" dxfId="71" priority="124" stopIfTrue="1" operator="greaterThan">
      <formula>0</formula>
    </cfRule>
  </conditionalFormatting>
  <conditionalFormatting sqref="O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G32">
    <cfRule type="cellIs" dxfId="68" priority="117" stopIfTrue="1" operator="lessThan">
      <formula>0</formula>
    </cfRule>
    <cfRule type="cellIs" dxfId="67" priority="118" stopIfTrue="1" operator="greaterThan">
      <formula>0</formula>
    </cfRule>
  </conditionalFormatting>
  <conditionalFormatting sqref="K48:K49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O48:O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W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S32">
    <cfRule type="cellIs" dxfId="60" priority="67" stopIfTrue="1" operator="lessThan">
      <formula>0</formula>
    </cfRule>
    <cfRule type="cellIs" dxfId="59" priority="68" stopIfTrue="1" operator="greaterThan">
      <formula>0</formula>
    </cfRule>
  </conditionalFormatting>
  <conditionalFormatting sqref="S48:S49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W32">
    <cfRule type="cellIs" dxfId="56" priority="57" stopIfTrue="1" operator="lessThan">
      <formula>0</formula>
    </cfRule>
    <cfRule type="cellIs" dxfId="55" priority="58" stopIfTrue="1" operator="greaterThan">
      <formula>0</formula>
    </cfRule>
  </conditionalFormatting>
  <conditionalFormatting sqref="W48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31">
    <cfRule type="cellIs" dxfId="52" priority="54" operator="lessThan">
      <formula>0</formula>
    </cfRule>
  </conditionalFormatting>
  <conditionalFormatting sqref="W47">
    <cfRule type="cellIs" dxfId="51" priority="53" operator="lessThan">
      <formula>0</formula>
    </cfRule>
  </conditionalFormatting>
  <conditionalFormatting sqref="W58">
    <cfRule type="cellIs" dxfId="50" priority="51" operator="lessThan">
      <formula>0</formula>
    </cfRule>
  </conditionalFormatting>
  <conditionalFormatting sqref="C10:C11">
    <cfRule type="cellIs" dxfId="49" priority="50" operator="lessThan">
      <formula>0.0499</formula>
    </cfRule>
  </conditionalFormatting>
  <conditionalFormatting sqref="H10">
    <cfRule type="cellIs" dxfId="48" priority="47" operator="equal">
      <formula>0</formula>
    </cfRule>
    <cfRule type="cellIs" dxfId="47" priority="48" operator="notEqual">
      <formula>0</formula>
    </cfRule>
  </conditionalFormatting>
  <conditionalFormatting sqref="N9:P9 O12">
    <cfRule type="expression" dxfId="46" priority="46">
      <formula>$O$14&gt;VALUE($D$5)</formula>
    </cfRule>
  </conditionalFormatting>
  <conditionalFormatting sqref="J9:L9 K10:K12">
    <cfRule type="expression" dxfId="45" priority="45">
      <formula>$K$14&gt;$D$5</formula>
    </cfRule>
  </conditionalFormatting>
  <conditionalFormatting sqref="R9:T9 S12">
    <cfRule type="expression" dxfId="44" priority="44">
      <formula>$S$14&gt;$D$5</formula>
    </cfRule>
  </conditionalFormatting>
  <conditionalFormatting sqref="H11">
    <cfRule type="cellIs" dxfId="43" priority="42" operator="equal">
      <formula>0</formula>
    </cfRule>
    <cfRule type="cellIs" dxfId="42" priority="43" operator="notEqual">
      <formula>0</formula>
    </cfRule>
  </conditionalFormatting>
  <conditionalFormatting sqref="R16:T16">
    <cfRule type="expression" dxfId="41" priority="41">
      <formula>$S$14&gt;$D$5</formula>
    </cfRule>
  </conditionalFormatting>
  <conditionalFormatting sqref="S21">
    <cfRule type="expression" dxfId="40" priority="40">
      <formula>$S$14&gt;$D$5</formula>
    </cfRule>
  </conditionalFormatting>
  <conditionalFormatting sqref="S29">
    <cfRule type="expression" dxfId="39" priority="39">
      <formula>$S$14&gt;$D$5</formula>
    </cfRule>
  </conditionalFormatting>
  <conditionalFormatting sqref="S31">
    <cfRule type="expression" dxfId="38" priority="38">
      <formula>$S$14&gt;$D$5</formula>
    </cfRule>
  </conditionalFormatting>
  <conditionalFormatting sqref="S37">
    <cfRule type="expression" dxfId="37" priority="37">
      <formula>$S$14&gt;$D$5</formula>
    </cfRule>
  </conditionalFormatting>
  <conditionalFormatting sqref="S45">
    <cfRule type="expression" dxfId="36" priority="36">
      <formula>$S$14&gt;$D$5</formula>
    </cfRule>
  </conditionalFormatting>
  <conditionalFormatting sqref="S47">
    <cfRule type="expression" dxfId="35" priority="35">
      <formula>$S$14&gt;$D$5</formula>
    </cfRule>
  </conditionalFormatting>
  <conditionalFormatting sqref="S53">
    <cfRule type="expression" dxfId="34" priority="34">
      <formula>$S$14&gt;$D$5</formula>
    </cfRule>
  </conditionalFormatting>
  <conditionalFormatting sqref="S55">
    <cfRule type="expression" dxfId="33" priority="33">
      <formula>$S$14&gt;$D$5</formula>
    </cfRule>
  </conditionalFormatting>
  <conditionalFormatting sqref="S56">
    <cfRule type="expression" dxfId="32" priority="32">
      <formula>$S$14&gt;$D$5</formula>
    </cfRule>
  </conditionalFormatting>
  <conditionalFormatting sqref="S58">
    <cfRule type="expression" dxfId="31" priority="31">
      <formula>$S$14&gt;$D$5</formula>
    </cfRule>
  </conditionalFormatting>
  <conditionalFormatting sqref="S60">
    <cfRule type="expression" dxfId="30" priority="30">
      <formula>$S$14&gt;$D$5</formula>
    </cfRule>
  </conditionalFormatting>
  <conditionalFormatting sqref="S62">
    <cfRule type="expression" dxfId="29" priority="29">
      <formula>$S$14&gt;$D$5</formula>
    </cfRule>
  </conditionalFormatting>
  <conditionalFormatting sqref="J16:L16">
    <cfRule type="expression" dxfId="28" priority="28">
      <formula>$K$14&gt;$D$5</formula>
    </cfRule>
  </conditionalFormatting>
  <conditionalFormatting sqref="N16:P16">
    <cfRule type="expression" dxfId="27" priority="27">
      <formula>$O$14&gt;VALUE($D$5)</formula>
    </cfRule>
  </conditionalFormatting>
  <conditionalFormatting sqref="O21">
    <cfRule type="expression" dxfId="26" priority="26">
      <formula>$O$14&gt;VALUE($D$5)</formula>
    </cfRule>
  </conditionalFormatting>
  <conditionalFormatting sqref="O27">
    <cfRule type="expression" dxfId="25" priority="25">
      <formula>$O$14&gt;VALUE($D$5)</formula>
    </cfRule>
  </conditionalFormatting>
  <conditionalFormatting sqref="O31">
    <cfRule type="expression" dxfId="24" priority="24">
      <formula>$O$14&gt;VALUE($D$5)</formula>
    </cfRule>
  </conditionalFormatting>
  <conditionalFormatting sqref="K21">
    <cfRule type="expression" dxfId="23" priority="23">
      <formula>$K$14&gt;$D$5</formula>
    </cfRule>
  </conditionalFormatting>
  <conditionalFormatting sqref="K25">
    <cfRule type="expression" dxfId="22" priority="22">
      <formula>$K$14&gt;$D$5</formula>
    </cfRule>
  </conditionalFormatting>
  <conditionalFormatting sqref="K31">
    <cfRule type="expression" dxfId="21" priority="21">
      <formula>$K$14&gt;$D$5</formula>
    </cfRule>
  </conditionalFormatting>
  <conditionalFormatting sqref="O37">
    <cfRule type="expression" dxfId="20" priority="20">
      <formula>$O$14&gt;VALUE($D$5)</formula>
    </cfRule>
  </conditionalFormatting>
  <conditionalFormatting sqref="O43">
    <cfRule type="expression" dxfId="19" priority="19">
      <formula>$O$14&gt;VALUE($D$5)</formula>
    </cfRule>
  </conditionalFormatting>
  <conditionalFormatting sqref="O47">
    <cfRule type="expression" dxfId="18" priority="18">
      <formula>$O$14&gt;VALUE($D$5)</formula>
    </cfRule>
  </conditionalFormatting>
  <conditionalFormatting sqref="K37">
    <cfRule type="expression" dxfId="17" priority="17">
      <formula>$K$14&gt;$D$5</formula>
    </cfRule>
  </conditionalFormatting>
  <conditionalFormatting sqref="K41">
    <cfRule type="expression" dxfId="16" priority="16">
      <formula>$K$14&gt;$D$5</formula>
    </cfRule>
  </conditionalFormatting>
  <conditionalFormatting sqref="K47">
    <cfRule type="expression" dxfId="15" priority="15">
      <formula>$K$14&gt;$D$5</formula>
    </cfRule>
  </conditionalFormatting>
  <conditionalFormatting sqref="O53">
    <cfRule type="expression" dxfId="14" priority="14">
      <formula>$O$14&gt;VALUE($D$5)</formula>
    </cfRule>
  </conditionalFormatting>
  <conditionalFormatting sqref="O55">
    <cfRule type="expression" dxfId="13" priority="13">
      <formula>$O$14&gt;VALUE($D$5)</formula>
    </cfRule>
  </conditionalFormatting>
  <conditionalFormatting sqref="O56">
    <cfRule type="expression" dxfId="12" priority="12">
      <formula>$O$14&gt;VALUE($D$5)</formula>
    </cfRule>
  </conditionalFormatting>
  <conditionalFormatting sqref="O58">
    <cfRule type="expression" dxfId="11" priority="11">
      <formula>$O$14&gt;VALUE($D$5)</formula>
    </cfRule>
  </conditionalFormatting>
  <conditionalFormatting sqref="O60">
    <cfRule type="expression" dxfId="10" priority="10">
      <formula>$O$14&gt;VALUE($D$5)</formula>
    </cfRule>
  </conditionalFormatting>
  <conditionalFormatting sqref="O62">
    <cfRule type="expression" dxfId="9" priority="9">
      <formula>$O$14&gt;VALUE($D$5)</formula>
    </cfRule>
  </conditionalFormatting>
  <conditionalFormatting sqref="K53">
    <cfRule type="expression" dxfId="8" priority="8">
      <formula>$K$14&gt;$D$5</formula>
    </cfRule>
  </conditionalFormatting>
  <conditionalFormatting sqref="K55">
    <cfRule type="expression" dxfId="7" priority="7">
      <formula>$K$14&gt;$D$5</formula>
    </cfRule>
  </conditionalFormatting>
  <conditionalFormatting sqref="K56">
    <cfRule type="expression" dxfId="6" priority="6">
      <formula>$K$14&gt;$D$5</formula>
    </cfRule>
  </conditionalFormatting>
  <conditionalFormatting sqref="K58">
    <cfRule type="expression" dxfId="5" priority="5">
      <formula>$K$14&gt;$D$5</formula>
    </cfRule>
  </conditionalFormatting>
  <conditionalFormatting sqref="K60">
    <cfRule type="expression" dxfId="4" priority="4">
      <formula>$K$14&gt;$D$5</formula>
    </cfRule>
  </conditionalFormatting>
  <conditionalFormatting sqref="K62">
    <cfRule type="expression" dxfId="3" priority="3">
      <formula>$K$14&gt;$D$5</formula>
    </cfRule>
  </conditionalFormatting>
  <conditionalFormatting sqref="O10:O11">
    <cfRule type="expression" dxfId="2" priority="2">
      <formula>$K$14&gt;$D$5</formula>
    </cfRule>
  </conditionalFormatting>
  <conditionalFormatting sqref="S10:S11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169"/>
  <sheetViews>
    <sheetView tabSelected="1" zoomScale="80" zoomScaleNormal="80" workbookViewId="0">
      <pane xSplit="3" ySplit="14" topLeftCell="D108" activePane="bottomRight" state="frozen"/>
      <selection pane="topRight" activeCell="C1" sqref="C1"/>
      <selection pane="bottomLeft" activeCell="A13" sqref="A13"/>
      <selection pane="bottomRight" activeCell="F131" sqref="F131"/>
    </sheetView>
  </sheetViews>
  <sheetFormatPr defaultColWidth="8.88671875" defaultRowHeight="14.4" outlineLevelRow="1" outlineLevelCol="1" x14ac:dyDescent="0.3"/>
  <cols>
    <col min="1" max="1" width="59" style="210" customWidth="1"/>
    <col min="2" max="2" width="10.6640625" style="210" hidden="1" customWidth="1"/>
    <col min="3" max="3" width="13.21875" style="208" hidden="1" customWidth="1"/>
    <col min="4" max="4" width="19.88671875" style="209" customWidth="1"/>
    <col min="5" max="7" width="19.88671875" style="210" customWidth="1"/>
    <col min="8" max="8" width="19" style="210" hidden="1" customWidth="1" outlineLevel="1"/>
    <col min="9" max="9" width="3.44140625" style="208" customWidth="1" collapsed="1"/>
    <col min="10" max="10" width="10.44140625" style="210" customWidth="1"/>
    <col min="11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20.77734375" style="210" hidden="1" customWidth="1" outlineLevel="1"/>
    <col min="35" max="35" width="1.6640625" style="210" customWidth="1"/>
    <col min="36" max="36" width="10.44140625" style="210" customWidth="1"/>
    <col min="37" max="37" width="9.6640625" style="210" customWidth="1"/>
    <col min="38" max="40" width="11.88671875" style="210" customWidth="1"/>
    <col min="41" max="41" width="3.33203125" style="210" customWidth="1"/>
    <col min="42" max="45" width="9.6640625" style="210" customWidth="1" outlineLevel="1"/>
    <col min="46" max="46" width="1.6640625" style="208" customWidth="1" outlineLevel="1"/>
    <col min="47" max="50" width="9.6640625" style="210" customWidth="1" outlineLevel="1"/>
    <col min="51" max="51" width="1.6640625" style="208" customWidth="1" outlineLevel="1"/>
    <col min="52" max="55" width="9.6640625" style="210" customWidth="1" outlineLevel="1"/>
    <col min="56" max="56" width="1.6640625" style="210" customWidth="1" outlineLevel="1"/>
    <col min="57" max="60" width="9.6640625" style="210" customWidth="1" outlineLevel="1"/>
    <col min="61" max="61" width="11.77734375" style="210" hidden="1" customWidth="1" outlineLevel="1"/>
    <col min="62" max="62" width="1.6640625" style="210" customWidth="1" outlineLevel="1"/>
    <col min="63" max="63" width="10.44140625" style="210" customWidth="1"/>
    <col min="64" max="64" width="9.6640625" style="210" customWidth="1"/>
    <col min="65" max="65" width="11.5546875" style="210" customWidth="1"/>
    <col min="66" max="66" width="7.88671875" style="210" customWidth="1"/>
    <col min="67" max="67" width="1.77734375" style="210" customWidth="1"/>
    <col min="68" max="69" width="9.6640625" style="210" customWidth="1" outlineLevel="1"/>
    <col min="70" max="71" width="12" style="210" customWidth="1" outlineLevel="1"/>
    <col min="72" max="72" width="1.6640625" style="208" customWidth="1" outlineLevel="1"/>
    <col min="73" max="74" width="9.6640625" style="210" customWidth="1" outlineLevel="1"/>
    <col min="75" max="76" width="12.33203125" style="210" customWidth="1" outlineLevel="1"/>
    <col min="77" max="77" width="1.6640625" style="208" customWidth="1" outlineLevel="1"/>
    <col min="78" max="79" width="9.6640625" style="210" customWidth="1" outlineLevel="1"/>
    <col min="80" max="81" width="12" style="210" customWidth="1" outlineLevel="1"/>
    <col min="82" max="82" width="1.6640625" style="210" customWidth="1" outlineLevel="1"/>
    <col min="83" max="84" width="9.6640625" style="210" customWidth="1" outlineLevel="1"/>
    <col min="85" max="85" width="13.6640625" style="210" customWidth="1" outlineLevel="1"/>
    <col min="86" max="86" width="13.6640625" style="210" hidden="1" customWidth="1" outlineLevel="1"/>
    <col min="87" max="87" width="1.6640625" style="210" customWidth="1"/>
    <col min="88" max="88" width="11.21875" style="210" customWidth="1"/>
    <col min="89" max="89" width="9.6640625" style="210" customWidth="1"/>
    <col min="90" max="90" width="11.33203125" style="210" customWidth="1"/>
    <col min="91" max="91" width="13.33203125" style="210" customWidth="1"/>
    <col min="92" max="92" width="1.21875" style="210" customWidth="1"/>
    <col min="93" max="94" width="9.6640625" style="210" customWidth="1" outlineLevel="1"/>
    <col min="95" max="96" width="12.44140625" style="210" customWidth="1" outlineLevel="1"/>
    <col min="97" max="97" width="1.6640625" style="208" customWidth="1" outlineLevel="1"/>
    <col min="98" max="99" width="9.6640625" style="210" customWidth="1" outlineLevel="1"/>
    <col min="100" max="100" width="12.109375" style="210" customWidth="1" outlineLevel="1"/>
    <col min="101" max="101" width="9.6640625" style="210" customWidth="1" outlineLevel="1"/>
    <col min="102" max="102" width="1.6640625" style="208" customWidth="1" outlineLevel="1"/>
    <col min="103" max="104" width="9.6640625" style="210" customWidth="1" outlineLevel="1"/>
    <col min="105" max="106" width="12.33203125" style="210" customWidth="1" outlineLevel="1"/>
    <col min="107" max="107" width="1.6640625" style="210" customWidth="1" outlineLevel="1"/>
    <col min="108" max="109" width="9.6640625" style="210" customWidth="1" outlineLevel="1"/>
    <col min="110" max="111" width="13.5546875" style="210" customWidth="1" outlineLevel="1"/>
    <col min="112" max="112" width="13.5546875" style="210" hidden="1" customWidth="1" outlineLevel="1"/>
    <col min="113" max="113" width="1.6640625" style="210" customWidth="1"/>
    <col min="114" max="118" width="9.6640625" style="210" customWidth="1"/>
    <col min="119" max="119" width="13" style="210" customWidth="1"/>
    <col min="120" max="120" width="12.6640625" style="210" customWidth="1"/>
    <col min="121" max="16384" width="8.88671875" style="210"/>
  </cols>
  <sheetData>
    <row r="1" spans="1:120" x14ac:dyDescent="0.3">
      <c r="A1" s="207" t="s">
        <v>5</v>
      </c>
      <c r="B1" s="207"/>
    </row>
    <row r="2" spans="1:120" ht="13.95" customHeight="1" x14ac:dyDescent="0.3">
      <c r="A2" s="207"/>
      <c r="B2" s="207"/>
    </row>
    <row r="3" spans="1:120" x14ac:dyDescent="0.3">
      <c r="A3" s="211" t="s">
        <v>1106</v>
      </c>
      <c r="B3" s="211"/>
      <c r="D3" s="395" t="str">
        <f>+Opleidingseis!$C$5</f>
        <v>MBO | Maasland</v>
      </c>
      <c r="E3" s="395"/>
      <c r="F3" s="395"/>
      <c r="G3" s="395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T3" s="210"/>
      <c r="AY3" s="210"/>
      <c r="BG3" s="242"/>
      <c r="BT3" s="210"/>
      <c r="BY3" s="210"/>
      <c r="CG3" s="242"/>
      <c r="CS3" s="210"/>
      <c r="CX3" s="210"/>
      <c r="DF3" s="242"/>
    </row>
    <row r="4" spans="1:120" x14ac:dyDescent="0.3">
      <c r="A4" s="211" t="s">
        <v>1107</v>
      </c>
      <c r="B4" s="211"/>
      <c r="D4" s="395" t="str">
        <f>Examenprogramma!B3</f>
        <v>Maasland</v>
      </c>
      <c r="E4" s="395"/>
      <c r="F4" s="395"/>
      <c r="G4" s="395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T4" s="210"/>
      <c r="AY4" s="210"/>
      <c r="BT4" s="210"/>
      <c r="BY4" s="210"/>
      <c r="CS4" s="210"/>
      <c r="CX4" s="210"/>
    </row>
    <row r="5" spans="1:120" x14ac:dyDescent="0.3">
      <c r="A5" s="211" t="s">
        <v>1108</v>
      </c>
      <c r="B5" s="211"/>
      <c r="D5" s="395" t="str">
        <f>Opleidingseis!F3</f>
        <v>Dierenartsassistent paraveterinair</v>
      </c>
      <c r="E5" s="395"/>
      <c r="F5" s="395"/>
      <c r="G5" s="395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</row>
    <row r="6" spans="1:120" x14ac:dyDescent="0.3">
      <c r="A6" s="211" t="s">
        <v>1115</v>
      </c>
      <c r="B6" s="211"/>
      <c r="D6" s="395" t="str">
        <f>Opleidingseis!C3</f>
        <v>2019-2020</v>
      </c>
      <c r="E6" s="395"/>
      <c r="F6" s="395"/>
      <c r="G6" s="395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</row>
    <row r="7" spans="1:120" x14ac:dyDescent="0.3">
      <c r="A7" s="211" t="s">
        <v>1150</v>
      </c>
      <c r="B7" s="211"/>
      <c r="D7" s="395" t="str">
        <f>Opleidingseis!H5</f>
        <v>Dierverzorging 23214 (Dierenartsassistent paraveterinair)</v>
      </c>
      <c r="E7" s="395"/>
      <c r="F7" s="395"/>
      <c r="G7" s="395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</row>
    <row r="8" spans="1:120" x14ac:dyDescent="0.3">
      <c r="A8" s="211" t="s">
        <v>1151</v>
      </c>
      <c r="B8" s="211"/>
      <c r="D8" s="395">
        <f>Opleidingseis!F5</f>
        <v>25577</v>
      </c>
      <c r="E8" s="395"/>
      <c r="F8" s="395"/>
      <c r="G8" s="395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</row>
    <row r="9" spans="1:120" x14ac:dyDescent="0.3">
      <c r="A9" s="211" t="s">
        <v>1109</v>
      </c>
      <c r="B9" s="211"/>
      <c r="D9" s="395" t="str">
        <f>Opleidingseis!C7</f>
        <v>BOL</v>
      </c>
      <c r="E9" s="395"/>
      <c r="F9" s="395"/>
      <c r="G9" s="395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T9" s="210"/>
      <c r="AY9" s="210"/>
      <c r="BT9" s="210"/>
      <c r="BY9" s="210"/>
      <c r="CS9" s="210"/>
      <c r="CX9" s="210"/>
    </row>
    <row r="10" spans="1:120" x14ac:dyDescent="0.3">
      <c r="A10" s="211" t="s">
        <v>1110</v>
      </c>
      <c r="B10" s="211"/>
      <c r="D10" s="395">
        <f>Opleidingseis!D7</f>
        <v>4</v>
      </c>
      <c r="E10" s="395"/>
      <c r="F10" s="395"/>
      <c r="G10" s="395"/>
      <c r="H10" s="212"/>
      <c r="I10" s="212"/>
      <c r="J10" s="331"/>
      <c r="K10" s="331"/>
      <c r="L10" s="331"/>
      <c r="M10" s="331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H10" s="24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355"/>
      <c r="CJ10" s="258"/>
      <c r="CK10" s="258"/>
      <c r="CL10" s="258"/>
      <c r="CM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J10" s="316"/>
      <c r="DK10" s="316"/>
      <c r="DL10" s="316"/>
      <c r="DM10" s="316"/>
      <c r="DN10" s="316"/>
      <c r="DO10" s="316"/>
      <c r="DP10" s="316"/>
    </row>
    <row r="11" spans="1:120" x14ac:dyDescent="0.3">
      <c r="A11" s="211" t="s">
        <v>1111</v>
      </c>
      <c r="D11" s="395">
        <f>Opleidingseis!D5</f>
        <v>4</v>
      </c>
      <c r="E11" s="395"/>
      <c r="F11" s="395"/>
      <c r="G11" s="395"/>
      <c r="H11" s="212"/>
      <c r="I11" s="212"/>
      <c r="J11" s="212"/>
      <c r="K11" s="212"/>
      <c r="L11" s="212"/>
      <c r="M11" s="212"/>
    </row>
    <row r="12" spans="1:120" s="301" customFormat="1" ht="14.4" customHeight="1" x14ac:dyDescent="0.25">
      <c r="A12" s="213"/>
      <c r="B12" s="419" t="s">
        <v>178</v>
      </c>
      <c r="C12" s="214"/>
      <c r="D12" s="437" t="s">
        <v>177</v>
      </c>
      <c r="E12" s="434" t="s">
        <v>177</v>
      </c>
      <c r="F12" s="434" t="s">
        <v>177</v>
      </c>
      <c r="G12" s="434" t="s">
        <v>177</v>
      </c>
      <c r="H12" s="434" t="s">
        <v>177</v>
      </c>
      <c r="I12" s="214"/>
      <c r="J12" s="431" t="s">
        <v>978</v>
      </c>
      <c r="K12" s="432"/>
      <c r="L12" s="433"/>
      <c r="M12" s="300">
        <v>1</v>
      </c>
      <c r="N12" s="214"/>
      <c r="O12" s="431" t="s">
        <v>979</v>
      </c>
      <c r="P12" s="432"/>
      <c r="Q12" s="433"/>
      <c r="R12" s="348" t="s">
        <v>890</v>
      </c>
      <c r="S12" s="214"/>
      <c r="T12" s="431" t="s">
        <v>981</v>
      </c>
      <c r="U12" s="432"/>
      <c r="V12" s="433"/>
      <c r="W12" s="348" t="s">
        <v>891</v>
      </c>
      <c r="X12" s="214"/>
      <c r="Y12" s="431" t="s">
        <v>982</v>
      </c>
      <c r="Z12" s="432"/>
      <c r="AA12" s="433"/>
      <c r="AB12" s="348" t="s">
        <v>892</v>
      </c>
      <c r="AC12" s="246"/>
      <c r="AD12" s="443" t="s">
        <v>983</v>
      </c>
      <c r="AE12" s="444"/>
      <c r="AF12" s="444"/>
      <c r="AG12" s="245" t="s">
        <v>893</v>
      </c>
      <c r="AH12" s="335"/>
      <c r="AI12" s="246"/>
      <c r="AJ12" s="421" t="s">
        <v>985</v>
      </c>
      <c r="AK12" s="422"/>
      <c r="AL12" s="422"/>
      <c r="AM12" s="255">
        <v>2</v>
      </c>
      <c r="AN12" s="365"/>
      <c r="AO12" s="214"/>
      <c r="AP12" s="421" t="s">
        <v>979</v>
      </c>
      <c r="AQ12" s="422"/>
      <c r="AR12" s="422"/>
      <c r="AS12" s="255" t="s">
        <v>894</v>
      </c>
      <c r="AT12" s="214"/>
      <c r="AU12" s="421" t="s">
        <v>981</v>
      </c>
      <c r="AV12" s="422"/>
      <c r="AW12" s="422"/>
      <c r="AX12" s="255" t="s">
        <v>895</v>
      </c>
      <c r="AY12" s="214"/>
      <c r="AZ12" s="421" t="s">
        <v>982</v>
      </c>
      <c r="BA12" s="422"/>
      <c r="BB12" s="422"/>
      <c r="BC12" s="255" t="s">
        <v>896</v>
      </c>
      <c r="BD12" s="246"/>
      <c r="BE12" s="421" t="s">
        <v>983</v>
      </c>
      <c r="BF12" s="422"/>
      <c r="BG12" s="422"/>
      <c r="BH12" s="255" t="s">
        <v>897</v>
      </c>
      <c r="BI12" s="338"/>
      <c r="BJ12" s="246"/>
      <c r="BK12" s="424" t="s">
        <v>988</v>
      </c>
      <c r="BL12" s="425"/>
      <c r="BM12" s="425"/>
      <c r="BN12" s="257">
        <v>3</v>
      </c>
      <c r="BO12" s="214"/>
      <c r="BP12" s="424" t="s">
        <v>979</v>
      </c>
      <c r="BQ12" s="425"/>
      <c r="BR12" s="425"/>
      <c r="BS12" s="257" t="s">
        <v>898</v>
      </c>
      <c r="BT12" s="214"/>
      <c r="BU12" s="424" t="s">
        <v>981</v>
      </c>
      <c r="BV12" s="425"/>
      <c r="BW12" s="425"/>
      <c r="BX12" s="257" t="s">
        <v>899</v>
      </c>
      <c r="BY12" s="214"/>
      <c r="BZ12" s="424" t="s">
        <v>982</v>
      </c>
      <c r="CA12" s="425"/>
      <c r="CB12" s="425"/>
      <c r="CC12" s="257" t="s">
        <v>900</v>
      </c>
      <c r="CD12" s="246"/>
      <c r="CE12" s="424" t="s">
        <v>983</v>
      </c>
      <c r="CF12" s="425"/>
      <c r="CG12" s="425"/>
      <c r="CH12" s="341"/>
      <c r="CI12" s="246"/>
      <c r="CJ12" s="413" t="s">
        <v>989</v>
      </c>
      <c r="CK12" s="414"/>
      <c r="CL12" s="414"/>
      <c r="CM12" s="259">
        <v>4</v>
      </c>
      <c r="CO12" s="413" t="s">
        <v>979</v>
      </c>
      <c r="CP12" s="414"/>
      <c r="CQ12" s="414"/>
      <c r="CR12" s="259" t="s">
        <v>901</v>
      </c>
      <c r="CS12" s="214"/>
      <c r="CT12" s="356" t="s">
        <v>981</v>
      </c>
      <c r="CU12" s="357"/>
      <c r="CV12" s="357"/>
      <c r="CW12" s="358" t="s">
        <v>1046</v>
      </c>
      <c r="CX12" s="214"/>
      <c r="CY12" s="413" t="s">
        <v>982</v>
      </c>
      <c r="CZ12" s="414"/>
      <c r="DA12" s="414"/>
      <c r="DB12" s="259" t="s">
        <v>902</v>
      </c>
      <c r="DC12" s="246"/>
      <c r="DD12" s="413" t="s">
        <v>983</v>
      </c>
      <c r="DE12" s="414"/>
      <c r="DF12" s="414"/>
      <c r="DG12" s="259" t="s">
        <v>903</v>
      </c>
      <c r="DH12" s="344"/>
      <c r="DI12" s="246"/>
      <c r="DJ12" s="415" t="s">
        <v>36</v>
      </c>
      <c r="DK12" s="416"/>
      <c r="DL12" s="417"/>
      <c r="DM12" s="417"/>
      <c r="DN12" s="417"/>
      <c r="DO12" s="416"/>
      <c r="DP12" s="317"/>
    </row>
    <row r="13" spans="1:120" s="301" customFormat="1" ht="14.4" customHeight="1" x14ac:dyDescent="0.25">
      <c r="A13" s="427" t="s">
        <v>2</v>
      </c>
      <c r="B13" s="420"/>
      <c r="C13" s="215"/>
      <c r="D13" s="438"/>
      <c r="E13" s="435"/>
      <c r="F13" s="435"/>
      <c r="G13" s="435"/>
      <c r="H13" s="435"/>
      <c r="I13" s="215"/>
      <c r="J13" s="429" t="s">
        <v>1006</v>
      </c>
      <c r="K13" s="429" t="s">
        <v>0</v>
      </c>
      <c r="L13" s="429" t="s">
        <v>182</v>
      </c>
      <c r="M13" s="430" t="s">
        <v>22</v>
      </c>
      <c r="N13" s="247"/>
      <c r="O13" s="429" t="s">
        <v>980</v>
      </c>
      <c r="P13" s="429" t="s">
        <v>0</v>
      </c>
      <c r="Q13" s="429" t="s">
        <v>182</v>
      </c>
      <c r="R13" s="430" t="s">
        <v>22</v>
      </c>
      <c r="S13" s="247"/>
      <c r="T13" s="429" t="s">
        <v>1116</v>
      </c>
      <c r="U13" s="429" t="s">
        <v>0</v>
      </c>
      <c r="V13" s="429" t="s">
        <v>182</v>
      </c>
      <c r="W13" s="430" t="s">
        <v>22</v>
      </c>
      <c r="X13" s="247"/>
      <c r="Y13" s="429" t="s">
        <v>980</v>
      </c>
      <c r="Z13" s="429" t="s">
        <v>0</v>
      </c>
      <c r="AA13" s="429" t="s">
        <v>182</v>
      </c>
      <c r="AB13" s="430" t="s">
        <v>22</v>
      </c>
      <c r="AC13" s="248"/>
      <c r="AD13" s="429" t="s">
        <v>1117</v>
      </c>
      <c r="AE13" s="429" t="s">
        <v>0</v>
      </c>
      <c r="AF13" s="429" t="s">
        <v>182</v>
      </c>
      <c r="AG13" s="429" t="s">
        <v>22</v>
      </c>
      <c r="AH13" s="336" t="s">
        <v>992</v>
      </c>
      <c r="AI13" s="248"/>
      <c r="AJ13" s="423" t="s">
        <v>1007</v>
      </c>
      <c r="AK13" s="423" t="s">
        <v>0</v>
      </c>
      <c r="AL13" s="423" t="s">
        <v>182</v>
      </c>
      <c r="AM13" s="423" t="s">
        <v>22</v>
      </c>
      <c r="AN13" s="352" t="s">
        <v>0</v>
      </c>
      <c r="AO13" s="247"/>
      <c r="AP13" s="423" t="s">
        <v>980</v>
      </c>
      <c r="AQ13" s="423" t="s">
        <v>0</v>
      </c>
      <c r="AR13" s="423" t="s">
        <v>182</v>
      </c>
      <c r="AS13" s="423" t="s">
        <v>22</v>
      </c>
      <c r="AT13" s="247"/>
      <c r="AU13" s="423" t="s">
        <v>984</v>
      </c>
      <c r="AV13" s="423" t="s">
        <v>0</v>
      </c>
      <c r="AW13" s="423" t="s">
        <v>182</v>
      </c>
      <c r="AX13" s="423" t="s">
        <v>22</v>
      </c>
      <c r="AY13" s="247"/>
      <c r="AZ13" s="423" t="s">
        <v>984</v>
      </c>
      <c r="BA13" s="423" t="s">
        <v>0</v>
      </c>
      <c r="BB13" s="423" t="s">
        <v>182</v>
      </c>
      <c r="BC13" s="423" t="s">
        <v>22</v>
      </c>
      <c r="BD13" s="248"/>
      <c r="BE13" s="423" t="s">
        <v>984</v>
      </c>
      <c r="BF13" s="423" t="s">
        <v>0</v>
      </c>
      <c r="BG13" s="423" t="s">
        <v>182</v>
      </c>
      <c r="BH13" s="423" t="s">
        <v>22</v>
      </c>
      <c r="BI13" s="339" t="s">
        <v>992</v>
      </c>
      <c r="BJ13" s="248"/>
      <c r="BK13" s="426" t="s">
        <v>1008</v>
      </c>
      <c r="BL13" s="426" t="s">
        <v>0</v>
      </c>
      <c r="BM13" s="426" t="s">
        <v>182</v>
      </c>
      <c r="BN13" s="426" t="s">
        <v>22</v>
      </c>
      <c r="BO13" s="247"/>
      <c r="BP13" s="426" t="s">
        <v>980</v>
      </c>
      <c r="BQ13" s="426" t="s">
        <v>0</v>
      </c>
      <c r="BR13" s="426" t="s">
        <v>182</v>
      </c>
      <c r="BS13" s="426" t="s">
        <v>22</v>
      </c>
      <c r="BT13" s="247"/>
      <c r="BU13" s="426" t="s">
        <v>980</v>
      </c>
      <c r="BV13" s="426" t="s">
        <v>0</v>
      </c>
      <c r="BW13" s="426" t="s">
        <v>182</v>
      </c>
      <c r="BX13" s="426" t="s">
        <v>22</v>
      </c>
      <c r="BY13" s="247"/>
      <c r="BZ13" s="426" t="s">
        <v>984</v>
      </c>
      <c r="CA13" s="426" t="s">
        <v>0</v>
      </c>
      <c r="CB13" s="426" t="s">
        <v>182</v>
      </c>
      <c r="CC13" s="426" t="s">
        <v>22</v>
      </c>
      <c r="CD13" s="248"/>
      <c r="CE13" s="426" t="s">
        <v>980</v>
      </c>
      <c r="CF13" s="426" t="s">
        <v>0</v>
      </c>
      <c r="CG13" s="426" t="s">
        <v>182</v>
      </c>
      <c r="CH13" s="342" t="s">
        <v>992</v>
      </c>
      <c r="CI13" s="248"/>
      <c r="CJ13" s="418" t="s">
        <v>1009</v>
      </c>
      <c r="CK13" s="418" t="s">
        <v>0</v>
      </c>
      <c r="CL13" s="418" t="s">
        <v>182</v>
      </c>
      <c r="CM13" s="418" t="s">
        <v>22</v>
      </c>
      <c r="CO13" s="418" t="s">
        <v>984</v>
      </c>
      <c r="CP13" s="418" t="s">
        <v>0</v>
      </c>
      <c r="CQ13" s="418" t="s">
        <v>182</v>
      </c>
      <c r="CR13" s="418" t="s">
        <v>22</v>
      </c>
      <c r="CS13" s="247"/>
      <c r="CT13" s="418" t="s">
        <v>980</v>
      </c>
      <c r="CU13" s="359" t="s">
        <v>0</v>
      </c>
      <c r="CV13" s="351" t="s">
        <v>182</v>
      </c>
      <c r="CW13" s="360" t="s">
        <v>1045</v>
      </c>
      <c r="CX13" s="247"/>
      <c r="CY13" s="418" t="s">
        <v>984</v>
      </c>
      <c r="CZ13" s="418" t="s">
        <v>0</v>
      </c>
      <c r="DA13" s="418" t="s">
        <v>182</v>
      </c>
      <c r="DB13" s="418" t="s">
        <v>22</v>
      </c>
      <c r="DC13" s="248"/>
      <c r="DD13" s="418" t="s">
        <v>1040</v>
      </c>
      <c r="DE13" s="418" t="s">
        <v>0</v>
      </c>
      <c r="DF13" s="418" t="s">
        <v>182</v>
      </c>
      <c r="DG13" s="418" t="s">
        <v>22</v>
      </c>
      <c r="DH13" s="345" t="s">
        <v>992</v>
      </c>
      <c r="DI13" s="248"/>
      <c r="DJ13" s="409" t="s">
        <v>190</v>
      </c>
      <c r="DK13" s="409" t="s">
        <v>0</v>
      </c>
      <c r="DL13" s="353"/>
      <c r="DM13" s="353"/>
      <c r="DN13" s="353"/>
      <c r="DO13" s="409" t="s">
        <v>182</v>
      </c>
      <c r="DP13" s="409" t="s">
        <v>22</v>
      </c>
    </row>
    <row r="14" spans="1:120" s="249" customFormat="1" ht="12" x14ac:dyDescent="0.3">
      <c r="A14" s="428"/>
      <c r="B14" s="420"/>
      <c r="C14" s="216"/>
      <c r="D14" s="439"/>
      <c r="E14" s="436"/>
      <c r="F14" s="436"/>
      <c r="G14" s="436"/>
      <c r="H14" s="436"/>
      <c r="I14" s="216"/>
      <c r="J14" s="429"/>
      <c r="K14" s="429"/>
      <c r="L14" s="429"/>
      <c r="M14" s="430"/>
      <c r="N14" s="216"/>
      <c r="O14" s="429"/>
      <c r="P14" s="429"/>
      <c r="Q14" s="429"/>
      <c r="R14" s="430"/>
      <c r="S14" s="216"/>
      <c r="T14" s="429"/>
      <c r="U14" s="429"/>
      <c r="V14" s="429"/>
      <c r="W14" s="430"/>
      <c r="X14" s="216"/>
      <c r="Y14" s="429"/>
      <c r="Z14" s="429"/>
      <c r="AA14" s="429"/>
      <c r="AB14" s="430"/>
      <c r="AD14" s="429"/>
      <c r="AE14" s="429"/>
      <c r="AF14" s="429"/>
      <c r="AG14" s="429"/>
      <c r="AH14" s="337"/>
      <c r="AJ14" s="423"/>
      <c r="AK14" s="423"/>
      <c r="AL14" s="423"/>
      <c r="AM14" s="423"/>
      <c r="AN14" s="352"/>
      <c r="AO14" s="216"/>
      <c r="AP14" s="423"/>
      <c r="AQ14" s="423"/>
      <c r="AR14" s="423"/>
      <c r="AS14" s="423"/>
      <c r="AT14" s="216"/>
      <c r="AU14" s="423"/>
      <c r="AV14" s="423"/>
      <c r="AW14" s="423"/>
      <c r="AX14" s="423"/>
      <c r="AY14" s="216"/>
      <c r="AZ14" s="423"/>
      <c r="BA14" s="423"/>
      <c r="BB14" s="423"/>
      <c r="BC14" s="423"/>
      <c r="BE14" s="423"/>
      <c r="BF14" s="423"/>
      <c r="BG14" s="423"/>
      <c r="BH14" s="423"/>
      <c r="BI14" s="340"/>
      <c r="BK14" s="426"/>
      <c r="BL14" s="426"/>
      <c r="BM14" s="426"/>
      <c r="BN14" s="426"/>
      <c r="BO14" s="216"/>
      <c r="BP14" s="426"/>
      <c r="BQ14" s="426"/>
      <c r="BR14" s="426"/>
      <c r="BS14" s="426"/>
      <c r="BT14" s="216"/>
      <c r="BU14" s="426"/>
      <c r="BV14" s="426"/>
      <c r="BW14" s="426"/>
      <c r="BX14" s="426"/>
      <c r="BY14" s="216"/>
      <c r="BZ14" s="426"/>
      <c r="CA14" s="426"/>
      <c r="CB14" s="426"/>
      <c r="CC14" s="426"/>
      <c r="CE14" s="426"/>
      <c r="CF14" s="426"/>
      <c r="CG14" s="426"/>
      <c r="CH14" s="343"/>
      <c r="CJ14" s="418"/>
      <c r="CK14" s="418"/>
      <c r="CL14" s="418"/>
      <c r="CM14" s="418"/>
      <c r="CO14" s="418"/>
      <c r="CP14" s="418"/>
      <c r="CQ14" s="418"/>
      <c r="CR14" s="418"/>
      <c r="CS14" s="216"/>
      <c r="CT14" s="418"/>
      <c r="CU14" s="346"/>
      <c r="CV14" s="361"/>
      <c r="CW14" s="362"/>
      <c r="CX14" s="216"/>
      <c r="CY14" s="418"/>
      <c r="CZ14" s="418"/>
      <c r="DA14" s="418"/>
      <c r="DB14" s="418"/>
      <c r="DD14" s="418"/>
      <c r="DE14" s="418"/>
      <c r="DF14" s="418"/>
      <c r="DG14" s="418"/>
      <c r="DH14" s="346"/>
      <c r="DJ14" s="409"/>
      <c r="DK14" s="409"/>
      <c r="DL14" s="353"/>
      <c r="DM14" s="353"/>
      <c r="DN14" s="353"/>
      <c r="DO14" s="409"/>
      <c r="DP14" s="409"/>
    </row>
    <row r="15" spans="1:120" s="208" customFormat="1" x14ac:dyDescent="0.3">
      <c r="A15" s="217"/>
      <c r="B15" s="217"/>
      <c r="D15" s="218"/>
    </row>
    <row r="16" spans="1:120" s="250" customFormat="1" ht="28.8" x14ac:dyDescent="0.3">
      <c r="A16" s="219" t="s">
        <v>3</v>
      </c>
      <c r="B16" s="220" t="s">
        <v>178</v>
      </c>
      <c r="C16" s="238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H16" s="251"/>
      <c r="AJ16" s="238"/>
      <c r="AK16" s="238"/>
      <c r="AL16" s="238"/>
      <c r="AM16" s="238"/>
      <c r="AN16" s="238"/>
      <c r="AO16" s="221"/>
      <c r="AP16" s="238"/>
      <c r="AQ16" s="238"/>
      <c r="AR16" s="238"/>
      <c r="AS16" s="238"/>
      <c r="AT16" s="221"/>
      <c r="AU16" s="238"/>
      <c r="AV16" s="238"/>
      <c r="AW16" s="238"/>
      <c r="AX16" s="238"/>
      <c r="AY16" s="221"/>
      <c r="AZ16" s="238"/>
      <c r="BA16" s="238"/>
      <c r="BB16" s="238"/>
      <c r="BC16" s="238"/>
      <c r="BE16" s="251"/>
      <c r="BF16" s="251"/>
      <c r="BG16" s="251"/>
      <c r="BH16" s="251"/>
      <c r="BI16" s="251"/>
      <c r="BK16" s="238"/>
      <c r="BL16" s="238"/>
      <c r="BM16" s="238"/>
      <c r="BN16" s="238"/>
      <c r="BO16" s="221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E16" s="251"/>
      <c r="CF16" s="251"/>
      <c r="CG16" s="251"/>
      <c r="CH16" s="251"/>
      <c r="CJ16" s="251"/>
      <c r="CK16" s="251"/>
      <c r="CL16" s="251"/>
      <c r="CM16" s="251"/>
      <c r="CO16" s="238"/>
      <c r="CP16" s="238"/>
      <c r="CQ16" s="238"/>
      <c r="CR16" s="238"/>
      <c r="CS16" s="221"/>
      <c r="CT16" s="238"/>
      <c r="CU16" s="238"/>
      <c r="CV16" s="238"/>
      <c r="CW16" s="238"/>
      <c r="CX16" s="221"/>
      <c r="CY16" s="238"/>
      <c r="CZ16" s="238"/>
      <c r="DA16" s="238"/>
      <c r="DB16" s="238"/>
      <c r="DD16" s="251"/>
      <c r="DE16" s="251"/>
      <c r="DF16" s="251"/>
      <c r="DG16" s="251"/>
      <c r="DH16" s="251"/>
      <c r="DJ16" s="251"/>
      <c r="DK16" s="251"/>
      <c r="DL16" s="251"/>
      <c r="DM16" s="251"/>
      <c r="DN16" s="251"/>
      <c r="DO16" s="251"/>
      <c r="DP16" s="251"/>
    </row>
    <row r="17" spans="1:120" x14ac:dyDescent="0.3">
      <c r="A17" s="224" t="s">
        <v>948</v>
      </c>
      <c r="B17" s="224" t="s">
        <v>1056</v>
      </c>
      <c r="C17" s="231" t="s">
        <v>1118</v>
      </c>
      <c r="D17" s="225" t="s">
        <v>912</v>
      </c>
      <c r="E17" s="226" t="s">
        <v>913</v>
      </c>
      <c r="F17" s="226" t="s">
        <v>914</v>
      </c>
      <c r="G17" s="226" t="s">
        <v>915</v>
      </c>
      <c r="H17" s="226"/>
      <c r="J17" s="232">
        <f>SUM(O17,T17,Y17,AD17)</f>
        <v>47</v>
      </c>
      <c r="K17" s="236"/>
      <c r="L17" s="236"/>
      <c r="M17" s="232">
        <f>SUM(R17,W17,AB17,AG17)</f>
        <v>0</v>
      </c>
      <c r="O17" s="232">
        <v>18</v>
      </c>
      <c r="P17" s="236"/>
      <c r="Q17" s="236"/>
      <c r="R17" s="232"/>
      <c r="T17" s="232">
        <v>16</v>
      </c>
      <c r="U17" s="236"/>
      <c r="V17" s="236"/>
      <c r="W17" s="232"/>
      <c r="Y17" s="232">
        <v>9</v>
      </c>
      <c r="Z17" s="236"/>
      <c r="AA17" s="236"/>
      <c r="AB17" s="232"/>
      <c r="AD17" s="232">
        <v>4</v>
      </c>
      <c r="AE17" s="236"/>
      <c r="AF17" s="236"/>
      <c r="AG17" s="232"/>
      <c r="AH17" s="232" t="s">
        <v>1132</v>
      </c>
      <c r="AJ17" s="232">
        <f>SUM(AP17,AU17,AZ17,BE17)</f>
        <v>24</v>
      </c>
      <c r="AK17" s="236"/>
      <c r="AL17" s="236"/>
      <c r="AM17" s="232">
        <f>SUM(AS17,AX17,BC17,BH17)</f>
        <v>0</v>
      </c>
      <c r="AN17" s="232"/>
      <c r="AO17" s="208"/>
      <c r="AP17" s="232">
        <v>9</v>
      </c>
      <c r="AQ17" s="236"/>
      <c r="AR17" s="236"/>
      <c r="AS17" s="232"/>
      <c r="AU17" s="232">
        <v>5</v>
      </c>
      <c r="AV17" s="236"/>
      <c r="AW17" s="236"/>
      <c r="AX17" s="232"/>
      <c r="AZ17" s="232">
        <v>5</v>
      </c>
      <c r="BA17" s="236"/>
      <c r="BB17" s="236"/>
      <c r="BC17" s="232"/>
      <c r="BE17" s="232">
        <v>5</v>
      </c>
      <c r="BF17" s="236"/>
      <c r="BG17" s="236"/>
      <c r="BH17" s="232"/>
      <c r="BI17" s="232"/>
      <c r="BK17" s="232">
        <f>SUM(BP17,BU17,BZ17,CE17)</f>
        <v>23</v>
      </c>
      <c r="BL17" s="236"/>
      <c r="BM17" s="236"/>
      <c r="BN17" s="232"/>
      <c r="BO17" s="208"/>
      <c r="BP17" s="232">
        <v>9</v>
      </c>
      <c r="BQ17" s="236"/>
      <c r="BR17" s="236"/>
      <c r="BS17" s="232"/>
      <c r="BU17" s="232">
        <v>9</v>
      </c>
      <c r="BV17" s="236"/>
      <c r="BW17" s="236"/>
      <c r="BX17" s="232"/>
      <c r="BZ17" s="232">
        <v>5</v>
      </c>
      <c r="CA17" s="236"/>
      <c r="CB17" s="236"/>
      <c r="CC17" s="232"/>
      <c r="CE17" s="232"/>
      <c r="CF17" s="236"/>
      <c r="CG17" s="236"/>
      <c r="CH17" s="232"/>
      <c r="CJ17" s="232">
        <f t="shared" ref="CJ17:CJ26" si="0">SUM(CO17,CT17,CY17,DD17)</f>
        <v>0</v>
      </c>
      <c r="CK17" s="236"/>
      <c r="CL17" s="236"/>
      <c r="CM17" s="232"/>
      <c r="CO17" s="232"/>
      <c r="CP17" s="236"/>
      <c r="CQ17" s="236"/>
      <c r="CR17" s="232"/>
      <c r="CT17" s="232"/>
      <c r="CU17" s="236"/>
      <c r="CV17" s="236"/>
      <c r="CW17" s="232"/>
      <c r="CY17" s="232"/>
      <c r="CZ17" s="236"/>
      <c r="DA17" s="236"/>
      <c r="DB17" s="232"/>
      <c r="DD17" s="232"/>
      <c r="DE17" s="236"/>
      <c r="DF17" s="236"/>
      <c r="DG17" s="232"/>
      <c r="DH17" s="232"/>
      <c r="DJ17" s="232">
        <f t="shared" ref="DJ17:DJ26" si="1">SUM(J17,AJ17,BK17,CJ17)</f>
        <v>94</v>
      </c>
      <c r="DK17" s="236"/>
      <c r="DL17" s="236"/>
      <c r="DM17" s="236"/>
      <c r="DN17" s="236"/>
      <c r="DO17" s="236"/>
      <c r="DP17" s="232">
        <f t="shared" ref="DP17:DP26" si="2">SUM(M17,AM17,BN17,CM17)</f>
        <v>0</v>
      </c>
    </row>
    <row r="18" spans="1:120" x14ac:dyDescent="0.3">
      <c r="A18" s="224" t="s">
        <v>916</v>
      </c>
      <c r="B18" s="224" t="s">
        <v>1057</v>
      </c>
      <c r="C18" s="231" t="s">
        <v>1118</v>
      </c>
      <c r="D18" s="225" t="s">
        <v>916</v>
      </c>
      <c r="E18" s="226"/>
      <c r="F18" s="226"/>
      <c r="G18" s="226"/>
      <c r="H18" s="226"/>
      <c r="J18" s="232">
        <f t="shared" ref="J18:J143" si="3">SUM(O18,T18,Y18,AD18)</f>
        <v>47</v>
      </c>
      <c r="K18" s="236"/>
      <c r="L18" s="236"/>
      <c r="M18" s="232">
        <f t="shared" ref="M18:M142" si="4">SUM(R18,W18,AB18,AG18)</f>
        <v>0</v>
      </c>
      <c r="O18" s="232">
        <v>18</v>
      </c>
      <c r="P18" s="236"/>
      <c r="Q18" s="236"/>
      <c r="R18" s="232"/>
      <c r="T18" s="232">
        <v>16</v>
      </c>
      <c r="U18" s="236"/>
      <c r="V18" s="236"/>
      <c r="W18" s="232"/>
      <c r="Y18" s="232">
        <v>9</v>
      </c>
      <c r="Z18" s="236"/>
      <c r="AA18" s="236"/>
      <c r="AB18" s="232"/>
      <c r="AD18" s="232">
        <v>4</v>
      </c>
      <c r="AE18" s="236"/>
      <c r="AF18" s="236"/>
      <c r="AG18" s="232"/>
      <c r="AH18" s="232" t="s">
        <v>1133</v>
      </c>
      <c r="AJ18" s="232">
        <f t="shared" ref="AJ18:AJ22" si="5">SUM(AP18,AU18,AZ18,BE18)</f>
        <v>39</v>
      </c>
      <c r="AK18" s="236"/>
      <c r="AL18" s="236"/>
      <c r="AM18" s="232">
        <f t="shared" ref="AM18:AM22" si="6">SUM(AS18,AX18,BC18,BH18)</f>
        <v>0</v>
      </c>
      <c r="AN18" s="232"/>
      <c r="AO18" s="208"/>
      <c r="AP18" s="232">
        <v>9</v>
      </c>
      <c r="AQ18" s="236"/>
      <c r="AR18" s="236"/>
      <c r="AS18" s="232"/>
      <c r="AU18" s="232">
        <v>10</v>
      </c>
      <c r="AV18" s="236"/>
      <c r="AW18" s="236"/>
      <c r="AX18" s="232"/>
      <c r="AZ18" s="232">
        <v>10</v>
      </c>
      <c r="BA18" s="236"/>
      <c r="BB18" s="236"/>
      <c r="BC18" s="232"/>
      <c r="BE18" s="232">
        <v>10</v>
      </c>
      <c r="BF18" s="236"/>
      <c r="BG18" s="236"/>
      <c r="BH18" s="232"/>
      <c r="BI18" s="232"/>
      <c r="BK18" s="232">
        <f t="shared" ref="BK18:BK22" si="7">SUM(BP18,BU18,BZ18,CE18)</f>
        <v>23</v>
      </c>
      <c r="BL18" s="236"/>
      <c r="BM18" s="236"/>
      <c r="BN18" s="232"/>
      <c r="BO18" s="208"/>
      <c r="BP18" s="232">
        <v>9</v>
      </c>
      <c r="BQ18" s="236"/>
      <c r="BR18" s="236"/>
      <c r="BS18" s="232"/>
      <c r="BU18" s="232">
        <v>9</v>
      </c>
      <c r="BV18" s="236"/>
      <c r="BW18" s="236"/>
      <c r="BX18" s="232"/>
      <c r="BZ18" s="232">
        <v>5</v>
      </c>
      <c r="CA18" s="236"/>
      <c r="CB18" s="236"/>
      <c r="CC18" s="232"/>
      <c r="CE18" s="232"/>
      <c r="CF18" s="236"/>
      <c r="CG18" s="236"/>
      <c r="CH18" s="232"/>
      <c r="CJ18" s="232">
        <f t="shared" si="0"/>
        <v>0</v>
      </c>
      <c r="CK18" s="236"/>
      <c r="CL18" s="236"/>
      <c r="CM18" s="232"/>
      <c r="CO18" s="232"/>
      <c r="CP18" s="236"/>
      <c r="CQ18" s="236"/>
      <c r="CR18" s="232"/>
      <c r="CT18" s="232"/>
      <c r="CU18" s="236"/>
      <c r="CV18" s="236"/>
      <c r="CW18" s="232"/>
      <c r="CY18" s="232"/>
      <c r="CZ18" s="236"/>
      <c r="DA18" s="236"/>
      <c r="DB18" s="232"/>
      <c r="DD18" s="232"/>
      <c r="DE18" s="236"/>
      <c r="DF18" s="236"/>
      <c r="DG18" s="232"/>
      <c r="DH18" s="232"/>
      <c r="DJ18" s="232">
        <f t="shared" si="1"/>
        <v>109</v>
      </c>
      <c r="DK18" s="236"/>
      <c r="DL18" s="236"/>
      <c r="DM18" s="236"/>
      <c r="DN18" s="236"/>
      <c r="DO18" s="236"/>
      <c r="DP18" s="232">
        <f t="shared" si="2"/>
        <v>0</v>
      </c>
    </row>
    <row r="19" spans="1:120" x14ac:dyDescent="0.3">
      <c r="A19" s="224" t="s">
        <v>1113</v>
      </c>
      <c r="B19" s="224" t="s">
        <v>1112</v>
      </c>
      <c r="C19" s="231" t="s">
        <v>1119</v>
      </c>
      <c r="D19" s="225" t="s">
        <v>150</v>
      </c>
      <c r="E19" s="226"/>
      <c r="F19" s="226"/>
      <c r="G19" s="226"/>
      <c r="H19" s="226"/>
      <c r="J19" s="232">
        <f t="shared" si="3"/>
        <v>17</v>
      </c>
      <c r="K19" s="236"/>
      <c r="L19" s="236"/>
      <c r="M19" s="232">
        <f t="shared" si="4"/>
        <v>0</v>
      </c>
      <c r="O19" s="232">
        <v>9</v>
      </c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>
        <v>8</v>
      </c>
      <c r="AE19" s="236"/>
      <c r="AF19" s="236"/>
      <c r="AG19" s="232"/>
      <c r="AH19" s="232" t="s">
        <v>1134</v>
      </c>
      <c r="AJ19" s="232">
        <f t="shared" si="5"/>
        <v>15</v>
      </c>
      <c r="AK19" s="236"/>
      <c r="AL19" s="236"/>
      <c r="AM19" s="232">
        <f t="shared" si="6"/>
        <v>0</v>
      </c>
      <c r="AN19" s="232"/>
      <c r="AO19" s="208"/>
      <c r="AP19" s="232"/>
      <c r="AQ19" s="236"/>
      <c r="AR19" s="236"/>
      <c r="AS19" s="232"/>
      <c r="AU19" s="232">
        <v>5</v>
      </c>
      <c r="AV19" s="236"/>
      <c r="AW19" s="236"/>
      <c r="AX19" s="232"/>
      <c r="AZ19" s="232">
        <v>5</v>
      </c>
      <c r="BA19" s="236"/>
      <c r="BB19" s="236"/>
      <c r="BC19" s="232"/>
      <c r="BE19" s="232">
        <v>5</v>
      </c>
      <c r="BF19" s="236"/>
      <c r="BG19" s="236"/>
      <c r="BH19" s="232"/>
      <c r="BI19" s="232"/>
      <c r="BK19" s="232">
        <f t="shared" si="7"/>
        <v>19</v>
      </c>
      <c r="BL19" s="236"/>
      <c r="BM19" s="236"/>
      <c r="BN19" s="232"/>
      <c r="BO19" s="208"/>
      <c r="BP19" s="232">
        <v>9</v>
      </c>
      <c r="BQ19" s="236"/>
      <c r="BR19" s="236"/>
      <c r="BS19" s="232"/>
      <c r="BU19" s="232">
        <v>5</v>
      </c>
      <c r="BV19" s="236"/>
      <c r="BW19" s="236"/>
      <c r="BX19" s="232"/>
      <c r="BZ19" s="232">
        <v>5</v>
      </c>
      <c r="CA19" s="236"/>
      <c r="CB19" s="236"/>
      <c r="CC19" s="232"/>
      <c r="CE19" s="232"/>
      <c r="CF19" s="236"/>
      <c r="CG19" s="236"/>
      <c r="CH19" s="232"/>
      <c r="CJ19" s="232">
        <f t="shared" si="0"/>
        <v>10</v>
      </c>
      <c r="CK19" s="236"/>
      <c r="CL19" s="236"/>
      <c r="CM19" s="232"/>
      <c r="CO19" s="232">
        <v>10</v>
      </c>
      <c r="CP19" s="236"/>
      <c r="CQ19" s="236"/>
      <c r="CR19" s="232"/>
      <c r="CT19" s="232"/>
      <c r="CU19" s="236"/>
      <c r="CV19" s="236"/>
      <c r="CW19" s="232"/>
      <c r="CY19" s="232"/>
      <c r="CZ19" s="236"/>
      <c r="DA19" s="236"/>
      <c r="DB19" s="232"/>
      <c r="DD19" s="232"/>
      <c r="DE19" s="236"/>
      <c r="DF19" s="236"/>
      <c r="DG19" s="232"/>
      <c r="DH19" s="232"/>
      <c r="DJ19" s="232">
        <f t="shared" si="1"/>
        <v>61</v>
      </c>
      <c r="DK19" s="236"/>
      <c r="DL19" s="236"/>
      <c r="DM19" s="236"/>
      <c r="DN19" s="236"/>
      <c r="DO19" s="236"/>
      <c r="DP19" s="232">
        <f t="shared" si="2"/>
        <v>0</v>
      </c>
    </row>
    <row r="20" spans="1:120" x14ac:dyDescent="0.3">
      <c r="A20" s="224" t="s">
        <v>949</v>
      </c>
      <c r="B20" s="224" t="s">
        <v>1058</v>
      </c>
      <c r="C20" s="231" t="s">
        <v>1120</v>
      </c>
      <c r="D20" s="225" t="s">
        <v>917</v>
      </c>
      <c r="E20" s="226" t="s">
        <v>918</v>
      </c>
      <c r="F20" s="226" t="s">
        <v>919</v>
      </c>
      <c r="G20" s="226" t="s">
        <v>920</v>
      </c>
      <c r="H20" s="226"/>
      <c r="J20" s="232">
        <f t="shared" si="3"/>
        <v>30</v>
      </c>
      <c r="K20" s="236"/>
      <c r="L20" s="236"/>
      <c r="M20" s="232">
        <f t="shared" si="4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9</v>
      </c>
      <c r="Z20" s="236"/>
      <c r="AA20" s="236"/>
      <c r="AB20" s="232"/>
      <c r="AD20" s="232">
        <v>4</v>
      </c>
      <c r="AE20" s="236"/>
      <c r="AF20" s="236"/>
      <c r="AG20" s="232"/>
      <c r="AH20" s="232" t="s">
        <v>1135</v>
      </c>
      <c r="AJ20" s="232">
        <f t="shared" si="5"/>
        <v>24</v>
      </c>
      <c r="AK20" s="236"/>
      <c r="AL20" s="236"/>
      <c r="AM20" s="232">
        <f t="shared" si="6"/>
        <v>0</v>
      </c>
      <c r="AN20" s="232"/>
      <c r="AO20" s="208"/>
      <c r="AP20" s="232">
        <v>9</v>
      </c>
      <c r="AQ20" s="236"/>
      <c r="AR20" s="236"/>
      <c r="AS20" s="232"/>
      <c r="AU20" s="232">
        <v>5</v>
      </c>
      <c r="AV20" s="236"/>
      <c r="AW20" s="236"/>
      <c r="AX20" s="232"/>
      <c r="AZ20" s="232">
        <v>5</v>
      </c>
      <c r="BA20" s="236"/>
      <c r="BB20" s="236"/>
      <c r="BC20" s="232"/>
      <c r="BE20" s="232">
        <v>5</v>
      </c>
      <c r="BF20" s="236"/>
      <c r="BG20" s="236"/>
      <c r="BH20" s="232"/>
      <c r="BI20" s="232"/>
      <c r="BK20" s="232">
        <f t="shared" si="7"/>
        <v>18</v>
      </c>
      <c r="BL20" s="236"/>
      <c r="BM20" s="236"/>
      <c r="BN20" s="232"/>
      <c r="BO20" s="208"/>
      <c r="BP20" s="232">
        <v>9</v>
      </c>
      <c r="BQ20" s="236"/>
      <c r="BR20" s="236"/>
      <c r="BS20" s="232"/>
      <c r="BU20" s="232">
        <v>9</v>
      </c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>
        <f t="shared" si="0"/>
        <v>0</v>
      </c>
      <c r="CK20" s="236"/>
      <c r="CL20" s="236"/>
      <c r="CM20" s="232"/>
      <c r="CO20" s="232"/>
      <c r="CP20" s="236"/>
      <c r="CQ20" s="236"/>
      <c r="CR20" s="232"/>
      <c r="CT20" s="232"/>
      <c r="CU20" s="236"/>
      <c r="CV20" s="236"/>
      <c r="CW20" s="232"/>
      <c r="CY20" s="232"/>
      <c r="CZ20" s="236"/>
      <c r="DA20" s="236"/>
      <c r="DB20" s="232"/>
      <c r="DD20" s="232"/>
      <c r="DE20" s="236"/>
      <c r="DF20" s="236"/>
      <c r="DG20" s="232"/>
      <c r="DH20" s="232"/>
      <c r="DJ20" s="232">
        <f t="shared" si="1"/>
        <v>72</v>
      </c>
      <c r="DK20" s="236"/>
      <c r="DL20" s="236"/>
      <c r="DM20" s="236"/>
      <c r="DN20" s="236"/>
      <c r="DO20" s="236"/>
      <c r="DP20" s="232">
        <f t="shared" si="2"/>
        <v>0</v>
      </c>
    </row>
    <row r="21" spans="1:120" x14ac:dyDescent="0.3">
      <c r="A21" s="224" t="s">
        <v>960</v>
      </c>
      <c r="B21" s="224" t="s">
        <v>1059</v>
      </c>
      <c r="C21" s="231" t="s">
        <v>1131</v>
      </c>
      <c r="D21" s="225" t="s">
        <v>939</v>
      </c>
      <c r="E21" s="226"/>
      <c r="F21" s="226"/>
      <c r="G21" s="226"/>
      <c r="H21" s="226"/>
      <c r="J21" s="232">
        <f t="shared" si="3"/>
        <v>22</v>
      </c>
      <c r="K21" s="236"/>
      <c r="L21" s="236"/>
      <c r="M21" s="232">
        <f t="shared" si="4"/>
        <v>0</v>
      </c>
      <c r="O21" s="232">
        <v>9</v>
      </c>
      <c r="P21" s="236"/>
      <c r="Q21" s="236"/>
      <c r="R21" s="232"/>
      <c r="T21" s="232"/>
      <c r="U21" s="236"/>
      <c r="V21" s="236"/>
      <c r="W21" s="232"/>
      <c r="Y21" s="232">
        <v>9</v>
      </c>
      <c r="Z21" s="236"/>
      <c r="AA21" s="236"/>
      <c r="AB21" s="232"/>
      <c r="AD21" s="253">
        <v>4</v>
      </c>
      <c r="AE21" s="236"/>
      <c r="AF21" s="236"/>
      <c r="AG21" s="232"/>
      <c r="AH21" s="232" t="s">
        <v>1136</v>
      </c>
      <c r="AJ21" s="232">
        <f t="shared" si="5"/>
        <v>5</v>
      </c>
      <c r="AK21" s="236"/>
      <c r="AL21" s="236"/>
      <c r="AM21" s="232">
        <f t="shared" si="6"/>
        <v>0</v>
      </c>
      <c r="AN21" s="232"/>
      <c r="AO21" s="208"/>
      <c r="AP21" s="232"/>
      <c r="AQ21" s="236"/>
      <c r="AR21" s="236"/>
      <c r="AS21" s="232"/>
      <c r="AU21" s="232">
        <v>5</v>
      </c>
      <c r="AV21" s="236"/>
      <c r="AW21" s="236"/>
      <c r="AX21" s="232"/>
      <c r="AZ21" s="232"/>
      <c r="BA21" s="236"/>
      <c r="BB21" s="236"/>
      <c r="BC21" s="232"/>
      <c r="BE21" s="232"/>
      <c r="BF21" s="236"/>
      <c r="BG21" s="236"/>
      <c r="BH21" s="232"/>
      <c r="BI21" s="232"/>
      <c r="BK21" s="232">
        <f t="shared" si="7"/>
        <v>0</v>
      </c>
      <c r="BL21" s="236"/>
      <c r="BM21" s="236"/>
      <c r="BN21" s="232"/>
      <c r="BO21" s="208"/>
      <c r="BP21" s="232"/>
      <c r="BQ21" s="236"/>
      <c r="BR21" s="236"/>
      <c r="BS21" s="232"/>
      <c r="BU21" s="232"/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>
        <f t="shared" si="0"/>
        <v>0</v>
      </c>
      <c r="CK21" s="236"/>
      <c r="CL21" s="236"/>
      <c r="CM21" s="232"/>
      <c r="CO21" s="232"/>
      <c r="CP21" s="236"/>
      <c r="CQ21" s="236"/>
      <c r="CR21" s="232"/>
      <c r="CT21" s="232"/>
      <c r="CU21" s="236"/>
      <c r="CV21" s="236"/>
      <c r="CW21" s="232"/>
      <c r="CY21" s="232"/>
      <c r="CZ21" s="236"/>
      <c r="DA21" s="236"/>
      <c r="DB21" s="232"/>
      <c r="DD21" s="232"/>
      <c r="DE21" s="236"/>
      <c r="DF21" s="236"/>
      <c r="DG21" s="232"/>
      <c r="DH21" s="232"/>
      <c r="DJ21" s="232">
        <f t="shared" si="1"/>
        <v>27</v>
      </c>
      <c r="DK21" s="236"/>
      <c r="DL21" s="236"/>
      <c r="DM21" s="236"/>
      <c r="DN21" s="236"/>
      <c r="DO21" s="236"/>
      <c r="DP21" s="232">
        <f t="shared" si="2"/>
        <v>0</v>
      </c>
    </row>
    <row r="22" spans="1:120" x14ac:dyDescent="0.3">
      <c r="A22" s="224"/>
      <c r="B22" s="224"/>
      <c r="C22" s="231"/>
      <c r="D22" s="225"/>
      <c r="E22" s="226"/>
      <c r="F22" s="226"/>
      <c r="G22" s="226"/>
      <c r="H22" s="226"/>
      <c r="J22" s="232">
        <f t="shared" si="3"/>
        <v>0</v>
      </c>
      <c r="K22" s="236"/>
      <c r="L22" s="236"/>
      <c r="M22" s="232">
        <f t="shared" si="4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H22" s="232"/>
      <c r="AJ22" s="232">
        <f t="shared" si="5"/>
        <v>0</v>
      </c>
      <c r="AK22" s="236"/>
      <c r="AL22" s="236"/>
      <c r="AM22" s="232">
        <f t="shared" si="6"/>
        <v>0</v>
      </c>
      <c r="AN22" s="232"/>
      <c r="AO22" s="208"/>
      <c r="AP22" s="232"/>
      <c r="AQ22" s="236"/>
      <c r="AR22" s="236"/>
      <c r="AS22" s="232"/>
      <c r="AU22" s="232"/>
      <c r="AV22" s="236"/>
      <c r="AW22" s="236"/>
      <c r="AX22" s="232"/>
      <c r="AZ22" s="232"/>
      <c r="BA22" s="236"/>
      <c r="BB22" s="236"/>
      <c r="BC22" s="232"/>
      <c r="BE22" s="232"/>
      <c r="BF22" s="236"/>
      <c r="BG22" s="236"/>
      <c r="BH22" s="232"/>
      <c r="BI22" s="232"/>
      <c r="BK22" s="232">
        <f t="shared" si="7"/>
        <v>0</v>
      </c>
      <c r="BL22" s="236"/>
      <c r="BM22" s="236"/>
      <c r="BN22" s="232"/>
      <c r="BO22" s="208"/>
      <c r="BP22" s="232"/>
      <c r="BQ22" s="236"/>
      <c r="BR22" s="236"/>
      <c r="BS22" s="232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>
        <f t="shared" si="0"/>
        <v>0</v>
      </c>
      <c r="CK22" s="236"/>
      <c r="CL22" s="236"/>
      <c r="CM22" s="232"/>
      <c r="CO22" s="232"/>
      <c r="CP22" s="236"/>
      <c r="CQ22" s="236"/>
      <c r="CR22" s="232"/>
      <c r="CT22" s="232"/>
      <c r="CU22" s="236"/>
      <c r="CV22" s="236"/>
      <c r="CW22" s="232"/>
      <c r="CY22" s="232"/>
      <c r="CZ22" s="236"/>
      <c r="DA22" s="236"/>
      <c r="DB22" s="232"/>
      <c r="DD22" s="232"/>
      <c r="DE22" s="236"/>
      <c r="DF22" s="236"/>
      <c r="DG22" s="232"/>
      <c r="DH22" s="232"/>
      <c r="DJ22" s="232">
        <f t="shared" si="1"/>
        <v>0</v>
      </c>
      <c r="DK22" s="236"/>
      <c r="DL22" s="236"/>
      <c r="DM22" s="236"/>
      <c r="DN22" s="236"/>
      <c r="DO22" s="236"/>
      <c r="DP22" s="232">
        <f t="shared" si="2"/>
        <v>0</v>
      </c>
    </row>
    <row r="23" spans="1:120" x14ac:dyDescent="0.3">
      <c r="A23" s="224"/>
      <c r="B23" s="224"/>
      <c r="C23" s="231"/>
      <c r="D23" s="225"/>
      <c r="E23" s="226"/>
      <c r="F23" s="226"/>
      <c r="G23" s="226"/>
      <c r="H23" s="226"/>
      <c r="J23" s="232">
        <f t="shared" si="3"/>
        <v>0</v>
      </c>
      <c r="K23" s="236"/>
      <c r="L23" s="236"/>
      <c r="M23" s="232">
        <f t="shared" si="4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H23" s="232"/>
      <c r="AJ23" s="232">
        <f t="shared" ref="AJ23:AJ26" si="8">SUM(AP23,AU23,AZ23,BE23)</f>
        <v>0</v>
      </c>
      <c r="AK23" s="236"/>
      <c r="AL23" s="236"/>
      <c r="AM23" s="232">
        <f t="shared" ref="AM23:AM26" si="9">SUM(AS23,AX23,BC23,BH23)</f>
        <v>0</v>
      </c>
      <c r="AN23" s="232"/>
      <c r="AO23" s="208"/>
      <c r="AP23" s="232"/>
      <c r="AQ23" s="236"/>
      <c r="AR23" s="236"/>
      <c r="AS23" s="232"/>
      <c r="AU23" s="232"/>
      <c r="AV23" s="236"/>
      <c r="AW23" s="236"/>
      <c r="AX23" s="232"/>
      <c r="AZ23" s="232"/>
      <c r="BA23" s="236"/>
      <c r="BB23" s="236"/>
      <c r="BC23" s="232"/>
      <c r="BE23" s="232"/>
      <c r="BF23" s="236"/>
      <c r="BG23" s="236"/>
      <c r="BH23" s="232"/>
      <c r="BI23" s="232"/>
      <c r="BK23" s="232">
        <f t="shared" ref="BK23:BK26" si="10">SUM(BP23,BU23,BZ23,CE23)</f>
        <v>0</v>
      </c>
      <c r="BL23" s="236"/>
      <c r="BM23" s="236"/>
      <c r="BN23" s="232"/>
      <c r="BO23" s="208"/>
      <c r="BP23" s="232"/>
      <c r="BQ23" s="236"/>
      <c r="BR23" s="236"/>
      <c r="BS23" s="232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>
        <f t="shared" si="0"/>
        <v>0</v>
      </c>
      <c r="CK23" s="236"/>
      <c r="CL23" s="236"/>
      <c r="CM23" s="232"/>
      <c r="CO23" s="232"/>
      <c r="CP23" s="236"/>
      <c r="CQ23" s="236"/>
      <c r="CR23" s="232"/>
      <c r="CT23" s="232"/>
      <c r="CU23" s="236"/>
      <c r="CV23" s="236"/>
      <c r="CW23" s="232"/>
      <c r="CY23" s="232"/>
      <c r="CZ23" s="236"/>
      <c r="DA23" s="236"/>
      <c r="DB23" s="232"/>
      <c r="DD23" s="232"/>
      <c r="DE23" s="236"/>
      <c r="DF23" s="236"/>
      <c r="DG23" s="232"/>
      <c r="DH23" s="232"/>
      <c r="DJ23" s="232">
        <f t="shared" si="1"/>
        <v>0</v>
      </c>
      <c r="DK23" s="236"/>
      <c r="DL23" s="236"/>
      <c r="DM23" s="236"/>
      <c r="DN23" s="236"/>
      <c r="DO23" s="236"/>
      <c r="DP23" s="232">
        <f t="shared" si="2"/>
        <v>0</v>
      </c>
    </row>
    <row r="24" spans="1:120" hidden="1" x14ac:dyDescent="0.3">
      <c r="A24" s="224"/>
      <c r="B24" s="224"/>
      <c r="D24" s="225"/>
      <c r="E24" s="226"/>
      <c r="F24" s="226"/>
      <c r="G24" s="226"/>
      <c r="H24" s="226"/>
      <c r="J24" s="232">
        <f t="shared" si="3"/>
        <v>0</v>
      </c>
      <c r="K24" s="236"/>
      <c r="L24" s="236"/>
      <c r="M24" s="232">
        <f t="shared" si="4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H24" s="252"/>
      <c r="AJ24" s="232">
        <f t="shared" si="8"/>
        <v>0</v>
      </c>
      <c r="AK24" s="236"/>
      <c r="AL24" s="236"/>
      <c r="AM24" s="232">
        <f t="shared" si="9"/>
        <v>0</v>
      </c>
      <c r="AN24" s="252"/>
      <c r="AO24" s="208"/>
      <c r="AP24" s="232"/>
      <c r="AQ24" s="236"/>
      <c r="AR24" s="236"/>
      <c r="AS24" s="232"/>
      <c r="AU24" s="232"/>
      <c r="AV24" s="236"/>
      <c r="AW24" s="236"/>
      <c r="AX24" s="232"/>
      <c r="AZ24" s="232"/>
      <c r="BA24" s="236"/>
      <c r="BB24" s="236"/>
      <c r="BC24" s="232"/>
      <c r="BE24" s="232"/>
      <c r="BF24" s="236"/>
      <c r="BG24" s="236"/>
      <c r="BH24" s="232"/>
      <c r="BI24" s="252"/>
      <c r="BK24" s="232">
        <f t="shared" si="10"/>
        <v>0</v>
      </c>
      <c r="BL24" s="236"/>
      <c r="BM24" s="236"/>
      <c r="BN24" s="232" t="e">
        <f>SUM(BS24,BX24,CC24,#REF!)</f>
        <v>#REF!</v>
      </c>
      <c r="BO24" s="208"/>
      <c r="BP24" s="232"/>
      <c r="BQ24" s="236"/>
      <c r="BR24" s="236"/>
      <c r="BS24" s="232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52"/>
      <c r="CJ24" s="232">
        <f t="shared" si="0"/>
        <v>0</v>
      </c>
      <c r="CK24" s="236"/>
      <c r="CL24" s="236"/>
      <c r="CM24" s="232"/>
      <c r="CO24" s="232"/>
      <c r="CP24" s="236"/>
      <c r="CQ24" s="236"/>
      <c r="CR24" s="232"/>
      <c r="CT24" s="232"/>
      <c r="CU24" s="252"/>
      <c r="CV24" s="252"/>
      <c r="CW24" s="252"/>
      <c r="CY24" s="232"/>
      <c r="CZ24" s="236"/>
      <c r="DA24" s="236"/>
      <c r="DB24" s="232"/>
      <c r="DD24" s="232"/>
      <c r="DE24" s="236"/>
      <c r="DF24" s="236"/>
      <c r="DG24" s="232"/>
      <c r="DH24" s="252"/>
      <c r="DJ24" s="232">
        <f t="shared" si="1"/>
        <v>0</v>
      </c>
      <c r="DK24" s="236"/>
      <c r="DL24" s="236"/>
      <c r="DM24" s="236"/>
      <c r="DN24" s="236"/>
      <c r="DO24" s="236"/>
      <c r="DP24" s="232" t="e">
        <f t="shared" si="2"/>
        <v>#REF!</v>
      </c>
    </row>
    <row r="25" spans="1:120" hidden="1" x14ac:dyDescent="0.3">
      <c r="A25" s="224"/>
      <c r="B25" s="224"/>
      <c r="D25" s="225"/>
      <c r="E25" s="226"/>
      <c r="F25" s="226"/>
      <c r="G25" s="226"/>
      <c r="H25" s="226"/>
      <c r="J25" s="232">
        <f t="shared" si="3"/>
        <v>0</v>
      </c>
      <c r="K25" s="236"/>
      <c r="L25" s="236"/>
      <c r="M25" s="232">
        <f t="shared" si="4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H25" s="252"/>
      <c r="AJ25" s="232">
        <f t="shared" si="8"/>
        <v>0</v>
      </c>
      <c r="AK25" s="236"/>
      <c r="AL25" s="236"/>
      <c r="AM25" s="232">
        <f t="shared" si="9"/>
        <v>0</v>
      </c>
      <c r="AN25" s="252"/>
      <c r="AO25" s="208"/>
      <c r="AP25" s="232"/>
      <c r="AQ25" s="236"/>
      <c r="AR25" s="236"/>
      <c r="AS25" s="232"/>
      <c r="AU25" s="232"/>
      <c r="AV25" s="236"/>
      <c r="AW25" s="236"/>
      <c r="AX25" s="232"/>
      <c r="AZ25" s="232"/>
      <c r="BA25" s="236"/>
      <c r="BB25" s="236"/>
      <c r="BC25" s="232"/>
      <c r="BE25" s="232"/>
      <c r="BF25" s="236"/>
      <c r="BG25" s="236"/>
      <c r="BH25" s="232"/>
      <c r="BI25" s="252"/>
      <c r="BK25" s="232">
        <f t="shared" si="10"/>
        <v>0</v>
      </c>
      <c r="BL25" s="236"/>
      <c r="BM25" s="236"/>
      <c r="BN25" s="232" t="e">
        <f>SUM(BS25,BX25,CC25,#REF!)</f>
        <v>#REF!</v>
      </c>
      <c r="BO25" s="208"/>
      <c r="BP25" s="232"/>
      <c r="BQ25" s="236"/>
      <c r="BR25" s="236"/>
      <c r="BS25" s="232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52"/>
      <c r="CJ25" s="232">
        <f t="shared" si="0"/>
        <v>0</v>
      </c>
      <c r="CK25" s="236"/>
      <c r="CL25" s="236"/>
      <c r="CM25" s="232"/>
      <c r="CO25" s="232"/>
      <c r="CP25" s="236"/>
      <c r="CQ25" s="236"/>
      <c r="CR25" s="232"/>
      <c r="CT25" s="232"/>
      <c r="CU25" s="252"/>
      <c r="CV25" s="252"/>
      <c r="CW25" s="252"/>
      <c r="CY25" s="232"/>
      <c r="CZ25" s="236"/>
      <c r="DA25" s="236"/>
      <c r="DB25" s="232"/>
      <c r="DD25" s="232"/>
      <c r="DE25" s="236"/>
      <c r="DF25" s="236"/>
      <c r="DG25" s="232"/>
      <c r="DH25" s="252"/>
      <c r="DJ25" s="232">
        <f t="shared" si="1"/>
        <v>0</v>
      </c>
      <c r="DK25" s="236"/>
      <c r="DL25" s="236"/>
      <c r="DM25" s="236"/>
      <c r="DN25" s="236"/>
      <c r="DO25" s="236"/>
      <c r="DP25" s="232" t="e">
        <f t="shared" si="2"/>
        <v>#REF!</v>
      </c>
    </row>
    <row r="26" spans="1:120" hidden="1" x14ac:dyDescent="0.3">
      <c r="A26" s="224"/>
      <c r="B26" s="224"/>
      <c r="D26" s="225"/>
      <c r="E26" s="226"/>
      <c r="F26" s="226"/>
      <c r="G26" s="226"/>
      <c r="H26" s="226"/>
      <c r="J26" s="232">
        <f t="shared" si="3"/>
        <v>0</v>
      </c>
      <c r="K26" s="236"/>
      <c r="L26" s="236"/>
      <c r="M26" s="232">
        <f t="shared" si="4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H26" s="252"/>
      <c r="AJ26" s="232">
        <f t="shared" si="8"/>
        <v>0</v>
      </c>
      <c r="AK26" s="236"/>
      <c r="AL26" s="236"/>
      <c r="AM26" s="232">
        <f t="shared" si="9"/>
        <v>0</v>
      </c>
      <c r="AN26" s="252"/>
      <c r="AO26" s="208"/>
      <c r="AP26" s="232"/>
      <c r="AQ26" s="236"/>
      <c r="AR26" s="236"/>
      <c r="AS26" s="232"/>
      <c r="AU26" s="232"/>
      <c r="AV26" s="236"/>
      <c r="AW26" s="236"/>
      <c r="AX26" s="232"/>
      <c r="AZ26" s="232"/>
      <c r="BA26" s="236"/>
      <c r="BB26" s="236"/>
      <c r="BC26" s="232"/>
      <c r="BE26" s="232"/>
      <c r="BF26" s="236"/>
      <c r="BG26" s="236"/>
      <c r="BH26" s="232"/>
      <c r="BI26" s="252"/>
      <c r="BK26" s="232">
        <f t="shared" si="10"/>
        <v>0</v>
      </c>
      <c r="BL26" s="236"/>
      <c r="BM26" s="236"/>
      <c r="BN26" s="232" t="e">
        <f>SUM(BS26,BX26,CC26,#REF!)</f>
        <v>#REF!</v>
      </c>
      <c r="BO26" s="208"/>
      <c r="BP26" s="232"/>
      <c r="BQ26" s="236"/>
      <c r="BR26" s="236"/>
      <c r="BS26" s="232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52"/>
      <c r="CJ26" s="232">
        <f t="shared" si="0"/>
        <v>0</v>
      </c>
      <c r="CK26" s="236"/>
      <c r="CL26" s="236"/>
      <c r="CM26" s="232"/>
      <c r="CO26" s="232"/>
      <c r="CP26" s="236"/>
      <c r="CQ26" s="236"/>
      <c r="CR26" s="232"/>
      <c r="CT26" s="232"/>
      <c r="CU26" s="252"/>
      <c r="CV26" s="252"/>
      <c r="CW26" s="252"/>
      <c r="CY26" s="232"/>
      <c r="CZ26" s="236"/>
      <c r="DA26" s="236"/>
      <c r="DB26" s="232"/>
      <c r="DD26" s="232"/>
      <c r="DE26" s="236"/>
      <c r="DF26" s="236"/>
      <c r="DG26" s="232"/>
      <c r="DH26" s="252"/>
      <c r="DJ26" s="232">
        <f t="shared" si="1"/>
        <v>0</v>
      </c>
      <c r="DK26" s="236"/>
      <c r="DL26" s="236"/>
      <c r="DM26" s="236"/>
      <c r="DN26" s="236"/>
      <c r="DO26" s="236"/>
      <c r="DP26" s="232" t="e">
        <f t="shared" si="2"/>
        <v>#REF!</v>
      </c>
    </row>
    <row r="27" spans="1:120" s="208" customFormat="1" x14ac:dyDescent="0.3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H27" s="252"/>
      <c r="AJ27" s="252"/>
      <c r="AK27" s="252"/>
      <c r="AL27" s="252"/>
      <c r="AM27" s="252"/>
      <c r="AN27" s="252"/>
      <c r="AP27" s="252"/>
      <c r="AQ27" s="252"/>
      <c r="AR27" s="252"/>
      <c r="AS27" s="252"/>
      <c r="AU27" s="252"/>
      <c r="AV27" s="252"/>
      <c r="AW27" s="252"/>
      <c r="AX27" s="252"/>
      <c r="AZ27" s="252"/>
      <c r="BA27" s="252"/>
      <c r="BB27" s="252"/>
      <c r="BC27" s="252"/>
      <c r="BE27" s="252"/>
      <c r="BF27" s="252"/>
      <c r="BG27" s="252"/>
      <c r="BH27" s="252"/>
      <c r="BI27" s="252"/>
      <c r="BK27" s="252"/>
      <c r="BL27" s="252"/>
      <c r="BM27" s="252"/>
      <c r="BN27" s="252"/>
      <c r="BP27" s="252"/>
      <c r="BQ27" s="252"/>
      <c r="BR27" s="252"/>
      <c r="BS27" s="252"/>
      <c r="BU27" s="252"/>
      <c r="BV27" s="252"/>
      <c r="BW27" s="252"/>
      <c r="BX27" s="252"/>
      <c r="BZ27" s="252"/>
      <c r="CA27" s="252"/>
      <c r="CB27" s="252"/>
      <c r="CC27" s="252"/>
      <c r="CE27" s="252"/>
      <c r="CF27" s="252"/>
      <c r="CG27" s="252"/>
      <c r="CH27" s="252"/>
      <c r="CJ27" s="252"/>
      <c r="CK27" s="252"/>
      <c r="CL27" s="252"/>
      <c r="CM27" s="252"/>
      <c r="CO27" s="252"/>
      <c r="CP27" s="252"/>
      <c r="CQ27" s="252"/>
      <c r="CR27" s="252"/>
      <c r="CT27" s="252"/>
      <c r="CU27" s="252"/>
      <c r="CV27" s="252"/>
      <c r="CW27" s="252"/>
      <c r="CY27" s="252"/>
      <c r="CZ27" s="252"/>
      <c r="DA27" s="252"/>
      <c r="DB27" s="252"/>
      <c r="DD27" s="252"/>
      <c r="DE27" s="252"/>
      <c r="DF27" s="252"/>
      <c r="DG27" s="252"/>
      <c r="DH27" s="252"/>
      <c r="DJ27" s="252"/>
      <c r="DK27" s="252"/>
      <c r="DL27" s="252"/>
      <c r="DM27" s="252"/>
      <c r="DN27" s="252"/>
      <c r="DO27" s="252"/>
      <c r="DP27" s="252"/>
    </row>
    <row r="28" spans="1:120" s="250" customFormat="1" ht="28.8" x14ac:dyDescent="0.3">
      <c r="A28" s="219" t="s">
        <v>40</v>
      </c>
      <c r="B28" s="220" t="s">
        <v>178</v>
      </c>
      <c r="C28" s="238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H28" s="238"/>
      <c r="AJ28" s="238"/>
      <c r="AK28" s="238"/>
      <c r="AL28" s="238"/>
      <c r="AM28" s="238"/>
      <c r="AN28" s="238"/>
      <c r="AO28" s="221"/>
      <c r="AP28" s="238"/>
      <c r="AQ28" s="238"/>
      <c r="AR28" s="238"/>
      <c r="AS28" s="238"/>
      <c r="AT28" s="221"/>
      <c r="AU28" s="238"/>
      <c r="AV28" s="238"/>
      <c r="AW28" s="238"/>
      <c r="AX28" s="238"/>
      <c r="AY28" s="221"/>
      <c r="AZ28" s="238"/>
      <c r="BA28" s="238"/>
      <c r="BB28" s="238"/>
      <c r="BC28" s="238"/>
      <c r="BE28" s="238"/>
      <c r="BF28" s="238"/>
      <c r="BG28" s="238"/>
      <c r="BH28" s="238"/>
      <c r="BI28" s="238"/>
      <c r="BK28" s="238"/>
      <c r="BL28" s="238"/>
      <c r="BM28" s="238"/>
      <c r="BN28" s="238"/>
      <c r="BO28" s="221"/>
      <c r="BP28" s="238"/>
      <c r="BQ28" s="238"/>
      <c r="BR28" s="238"/>
      <c r="BS28" s="238"/>
      <c r="BT28" s="221"/>
      <c r="BU28" s="238"/>
      <c r="BV28" s="238"/>
      <c r="BW28" s="238"/>
      <c r="BX28" s="238"/>
      <c r="BY28" s="221"/>
      <c r="BZ28" s="238"/>
      <c r="CA28" s="238"/>
      <c r="CB28" s="238"/>
      <c r="CC28" s="238"/>
      <c r="CE28" s="238"/>
      <c r="CF28" s="238"/>
      <c r="CG28" s="238"/>
      <c r="CH28" s="238"/>
      <c r="CJ28" s="238"/>
      <c r="CK28" s="238"/>
      <c r="CL28" s="238"/>
      <c r="CM28" s="238"/>
      <c r="CO28" s="238"/>
      <c r="CP28" s="238"/>
      <c r="CQ28" s="238"/>
      <c r="CR28" s="238"/>
      <c r="CS28" s="221"/>
      <c r="CT28" s="238"/>
      <c r="CU28" s="238"/>
      <c r="CV28" s="238"/>
      <c r="CW28" s="238"/>
      <c r="CX28" s="221"/>
      <c r="CY28" s="238"/>
      <c r="CZ28" s="238"/>
      <c r="DA28" s="238"/>
      <c r="DB28" s="238"/>
      <c r="DD28" s="238"/>
      <c r="DE28" s="238"/>
      <c r="DF28" s="238"/>
      <c r="DG28" s="238"/>
      <c r="DH28" s="238"/>
      <c r="DJ28" s="238"/>
      <c r="DK28" s="238"/>
      <c r="DL28" s="238"/>
      <c r="DM28" s="238"/>
      <c r="DN28" s="238"/>
      <c r="DO28" s="238"/>
      <c r="DP28" s="238"/>
    </row>
    <row r="29" spans="1:120" x14ac:dyDescent="0.3">
      <c r="A29" s="371" t="s">
        <v>1027</v>
      </c>
      <c r="B29" s="224" t="s">
        <v>1060</v>
      </c>
      <c r="C29" s="231" t="s">
        <v>1121</v>
      </c>
      <c r="D29" s="225" t="s">
        <v>939</v>
      </c>
      <c r="E29" s="226" t="s">
        <v>925</v>
      </c>
      <c r="F29" s="226"/>
      <c r="G29" s="226"/>
      <c r="H29" s="226"/>
      <c r="J29" s="232">
        <f t="shared" si="3"/>
        <v>18</v>
      </c>
      <c r="K29" s="236"/>
      <c r="L29" s="236"/>
      <c r="M29" s="232">
        <f t="shared" si="4"/>
        <v>0</v>
      </c>
      <c r="O29" s="232">
        <v>18</v>
      </c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H29" s="232" t="s">
        <v>1137</v>
      </c>
      <c r="AJ29" s="302">
        <f t="shared" ref="AJ29:AJ75" si="11">SUM(AP29,AU29,AZ29,BE29)</f>
        <v>0</v>
      </c>
      <c r="AK29" s="236"/>
      <c r="AL29" s="236"/>
      <c r="AM29" s="232">
        <f t="shared" ref="AM29:AM75" si="12">SUM(AS29,AX29,BC29,BH29)</f>
        <v>0</v>
      </c>
      <c r="AN29" s="232"/>
      <c r="AO29" s="208"/>
      <c r="AP29" s="232"/>
      <c r="AQ29" s="236"/>
      <c r="AR29" s="236"/>
      <c r="AS29" s="232"/>
      <c r="AU29" s="232"/>
      <c r="AV29" s="236"/>
      <c r="AW29" s="236"/>
      <c r="AX29" s="232"/>
      <c r="AZ29" s="232"/>
      <c r="BA29" s="236"/>
      <c r="BB29" s="236"/>
      <c r="BC29" s="232"/>
      <c r="BE29" s="232"/>
      <c r="BF29" s="236"/>
      <c r="BG29" s="236"/>
      <c r="BH29" s="232"/>
      <c r="BI29" s="232"/>
      <c r="BK29" s="302">
        <f t="shared" ref="BK29:BK75" si="13">SUM(BP29,BU29,BZ29,CE29)</f>
        <v>0</v>
      </c>
      <c r="BL29" s="236"/>
      <c r="BM29" s="236"/>
      <c r="BN29" s="232"/>
      <c r="BO29" s="208"/>
      <c r="BP29" s="232"/>
      <c r="BQ29" s="236"/>
      <c r="BR29" s="236"/>
      <c r="BS29" s="232"/>
      <c r="BU29" s="232"/>
      <c r="BV29" s="236"/>
      <c r="BW29" s="236"/>
      <c r="BX29" s="232"/>
      <c r="BZ29" s="232"/>
      <c r="CA29" s="236"/>
      <c r="CB29" s="236"/>
      <c r="CC29" s="232"/>
      <c r="CE29" s="232"/>
      <c r="CF29" s="236"/>
      <c r="CG29" s="236"/>
      <c r="CH29" s="232"/>
      <c r="CJ29" s="232">
        <f t="shared" ref="CJ29:CJ48" si="14">SUM(CO29,CT29,CY29,DD29)</f>
        <v>0</v>
      </c>
      <c r="CK29" s="236"/>
      <c r="CL29" s="236"/>
      <c r="CM29" s="232"/>
      <c r="CO29" s="232"/>
      <c r="CP29" s="236"/>
      <c r="CQ29" s="236"/>
      <c r="CR29" s="232"/>
      <c r="CT29" s="232"/>
      <c r="CU29" s="236"/>
      <c r="CV29" s="236"/>
      <c r="CW29" s="232"/>
      <c r="CY29" s="232"/>
      <c r="CZ29" s="236"/>
      <c r="DA29" s="236"/>
      <c r="DB29" s="232"/>
      <c r="DD29" s="232"/>
      <c r="DE29" s="236"/>
      <c r="DF29" s="236"/>
      <c r="DG29" s="232"/>
      <c r="DH29" s="232"/>
      <c r="DJ29" s="232">
        <f t="shared" ref="DJ29:DJ75" si="15">SUM(J29,AJ29,BK29,CJ29)</f>
        <v>18</v>
      </c>
      <c r="DK29" s="236"/>
      <c r="DL29" s="236"/>
      <c r="DM29" s="236"/>
      <c r="DN29" s="236"/>
      <c r="DO29" s="236"/>
      <c r="DP29" s="232">
        <f t="shared" ref="DP29:DP48" si="16">SUM(M29,AM29,BN29,CM29)</f>
        <v>0</v>
      </c>
    </row>
    <row r="30" spans="1:120" x14ac:dyDescent="0.3">
      <c r="A30" s="371" t="s">
        <v>1028</v>
      </c>
      <c r="B30" s="224" t="s">
        <v>1061</v>
      </c>
      <c r="C30" s="231" t="s">
        <v>1121</v>
      </c>
      <c r="D30" s="225" t="s">
        <v>939</v>
      </c>
      <c r="E30" s="226" t="s">
        <v>925</v>
      </c>
      <c r="F30" s="226"/>
      <c r="G30" s="226"/>
      <c r="H30" s="226"/>
      <c r="J30" s="232">
        <f t="shared" si="3"/>
        <v>18</v>
      </c>
      <c r="K30" s="236"/>
      <c r="L30" s="236"/>
      <c r="M30" s="232">
        <f t="shared" si="4"/>
        <v>0</v>
      </c>
      <c r="O30" s="232">
        <v>18</v>
      </c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H30" s="232" t="s">
        <v>1138</v>
      </c>
      <c r="AJ30" s="302">
        <f t="shared" si="11"/>
        <v>0</v>
      </c>
      <c r="AK30" s="236"/>
      <c r="AL30" s="236"/>
      <c r="AM30" s="232">
        <f t="shared" si="12"/>
        <v>0</v>
      </c>
      <c r="AN30" s="232"/>
      <c r="AO30" s="208"/>
      <c r="AP30" s="232"/>
      <c r="AQ30" s="236"/>
      <c r="AR30" s="236"/>
      <c r="AS30" s="232"/>
      <c r="AU30" s="232"/>
      <c r="AV30" s="236"/>
      <c r="AW30" s="236"/>
      <c r="AX30" s="232"/>
      <c r="AZ30" s="232"/>
      <c r="BA30" s="236"/>
      <c r="BB30" s="236"/>
      <c r="BC30" s="232"/>
      <c r="BE30" s="232"/>
      <c r="BF30" s="236"/>
      <c r="BG30" s="236"/>
      <c r="BH30" s="232"/>
      <c r="BI30" s="232"/>
      <c r="BK30" s="302">
        <f t="shared" si="13"/>
        <v>0</v>
      </c>
      <c r="BL30" s="236"/>
      <c r="BM30" s="236"/>
      <c r="BN30" s="232"/>
      <c r="BO30" s="208"/>
      <c r="BP30" s="232"/>
      <c r="BQ30" s="236"/>
      <c r="BR30" s="236"/>
      <c r="BS30" s="232"/>
      <c r="BU30" s="232"/>
      <c r="BV30" s="236"/>
      <c r="BW30" s="236"/>
      <c r="BX30" s="232"/>
      <c r="BZ30" s="232"/>
      <c r="CA30" s="236"/>
      <c r="CB30" s="236"/>
      <c r="CC30" s="232"/>
      <c r="CE30" s="232"/>
      <c r="CF30" s="236"/>
      <c r="CG30" s="236"/>
      <c r="CH30" s="232"/>
      <c r="CJ30" s="232">
        <f t="shared" si="14"/>
        <v>0</v>
      </c>
      <c r="CK30" s="236"/>
      <c r="CL30" s="236"/>
      <c r="CM30" s="232"/>
      <c r="CO30" s="232"/>
      <c r="CP30" s="236"/>
      <c r="CQ30" s="236"/>
      <c r="CR30" s="232"/>
      <c r="CT30" s="232"/>
      <c r="CU30" s="236"/>
      <c r="CV30" s="236"/>
      <c r="CW30" s="232"/>
      <c r="CY30" s="232"/>
      <c r="CZ30" s="236"/>
      <c r="DA30" s="236"/>
      <c r="DB30" s="232"/>
      <c r="DD30" s="232"/>
      <c r="DE30" s="236"/>
      <c r="DF30" s="236"/>
      <c r="DG30" s="232"/>
      <c r="DH30" s="232"/>
      <c r="DJ30" s="232">
        <f t="shared" si="15"/>
        <v>18</v>
      </c>
      <c r="DK30" s="236"/>
      <c r="DL30" s="236"/>
      <c r="DM30" s="236"/>
      <c r="DN30" s="236"/>
      <c r="DO30" s="236"/>
      <c r="DP30" s="232">
        <f t="shared" si="16"/>
        <v>0</v>
      </c>
    </row>
    <row r="31" spans="1:120" x14ac:dyDescent="0.3">
      <c r="A31" s="371" t="s">
        <v>1029</v>
      </c>
      <c r="B31" s="224" t="s">
        <v>1060</v>
      </c>
      <c r="C31" s="231" t="s">
        <v>1122</v>
      </c>
      <c r="D31" s="225" t="s">
        <v>939</v>
      </c>
      <c r="E31" s="226" t="s">
        <v>925</v>
      </c>
      <c r="F31" s="226"/>
      <c r="G31" s="226"/>
      <c r="H31" s="226"/>
      <c r="J31" s="232">
        <f t="shared" si="3"/>
        <v>16</v>
      </c>
      <c r="K31" s="236"/>
      <c r="L31" s="236"/>
      <c r="M31" s="232">
        <f t="shared" si="4"/>
        <v>0</v>
      </c>
      <c r="O31" s="232"/>
      <c r="P31" s="236"/>
      <c r="Q31" s="236"/>
      <c r="R31" s="232"/>
      <c r="T31" s="232">
        <v>16</v>
      </c>
      <c r="U31" s="236"/>
      <c r="V31" s="236"/>
      <c r="W31" s="232"/>
      <c r="Y31" s="232"/>
      <c r="Z31" s="236"/>
      <c r="AA31" s="236"/>
      <c r="AB31" s="232"/>
      <c r="AD31" s="232"/>
      <c r="AE31" s="236"/>
      <c r="AF31" s="236"/>
      <c r="AG31" s="232"/>
      <c r="AH31" s="232" t="s">
        <v>1137</v>
      </c>
      <c r="AJ31" s="302">
        <f t="shared" si="11"/>
        <v>0</v>
      </c>
      <c r="AK31" s="236"/>
      <c r="AL31" s="236"/>
      <c r="AM31" s="232">
        <f t="shared" si="12"/>
        <v>0</v>
      </c>
      <c r="AN31" s="232"/>
      <c r="AO31" s="208"/>
      <c r="AP31" s="232"/>
      <c r="AQ31" s="236"/>
      <c r="AR31" s="236"/>
      <c r="AS31" s="232"/>
      <c r="AU31" s="232"/>
      <c r="AV31" s="236"/>
      <c r="AW31" s="236"/>
      <c r="AX31" s="232"/>
      <c r="AZ31" s="232"/>
      <c r="BA31" s="236"/>
      <c r="BB31" s="236"/>
      <c r="BC31" s="232"/>
      <c r="BE31" s="232"/>
      <c r="BF31" s="236"/>
      <c r="BG31" s="236"/>
      <c r="BH31" s="232"/>
      <c r="BI31" s="232"/>
      <c r="BK31" s="302">
        <f t="shared" si="13"/>
        <v>0</v>
      </c>
      <c r="BL31" s="236"/>
      <c r="BM31" s="236"/>
      <c r="BN31" s="232"/>
      <c r="BO31" s="208"/>
      <c r="BP31" s="232"/>
      <c r="BQ31" s="236"/>
      <c r="BR31" s="236"/>
      <c r="BS31" s="232"/>
      <c r="BU31" s="232"/>
      <c r="BV31" s="236"/>
      <c r="BW31" s="236"/>
      <c r="BX31" s="232"/>
      <c r="BZ31" s="232"/>
      <c r="CA31" s="236"/>
      <c r="CB31" s="236"/>
      <c r="CC31" s="232"/>
      <c r="CE31" s="232"/>
      <c r="CF31" s="236"/>
      <c r="CG31" s="236"/>
      <c r="CH31" s="232"/>
      <c r="CJ31" s="232">
        <f t="shared" si="14"/>
        <v>0</v>
      </c>
      <c r="CK31" s="236"/>
      <c r="CL31" s="236"/>
      <c r="CM31" s="232"/>
      <c r="CO31" s="232"/>
      <c r="CP31" s="236"/>
      <c r="CQ31" s="236"/>
      <c r="CR31" s="232"/>
      <c r="CT31" s="232"/>
      <c r="CU31" s="236"/>
      <c r="CV31" s="236"/>
      <c r="CW31" s="232"/>
      <c r="CY31" s="232"/>
      <c r="CZ31" s="236"/>
      <c r="DA31" s="236"/>
      <c r="DB31" s="232"/>
      <c r="DD31" s="232"/>
      <c r="DE31" s="236"/>
      <c r="DF31" s="236"/>
      <c r="DG31" s="232"/>
      <c r="DH31" s="232"/>
      <c r="DJ31" s="232">
        <f t="shared" si="15"/>
        <v>16</v>
      </c>
      <c r="DK31" s="236"/>
      <c r="DL31" s="236"/>
      <c r="DM31" s="236"/>
      <c r="DN31" s="236"/>
      <c r="DO31" s="236"/>
      <c r="DP31" s="232">
        <f t="shared" si="16"/>
        <v>0</v>
      </c>
    </row>
    <row r="32" spans="1:120" x14ac:dyDescent="0.3">
      <c r="A32" s="371" t="s">
        <v>1030</v>
      </c>
      <c r="B32" s="224" t="s">
        <v>1061</v>
      </c>
      <c r="C32" s="231" t="s">
        <v>1122</v>
      </c>
      <c r="D32" s="225" t="s">
        <v>939</v>
      </c>
      <c r="E32" s="226" t="s">
        <v>925</v>
      </c>
      <c r="F32" s="226"/>
      <c r="G32" s="226"/>
      <c r="H32" s="226"/>
      <c r="J32" s="232">
        <f t="shared" si="3"/>
        <v>16</v>
      </c>
      <c r="K32" s="236"/>
      <c r="L32" s="236"/>
      <c r="M32" s="232">
        <f t="shared" si="4"/>
        <v>0</v>
      </c>
      <c r="O32" s="232"/>
      <c r="P32" s="236"/>
      <c r="Q32" s="236"/>
      <c r="R32" s="232"/>
      <c r="T32" s="232">
        <v>16</v>
      </c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H32" s="232" t="s">
        <v>1138</v>
      </c>
      <c r="AJ32" s="302">
        <f t="shared" si="11"/>
        <v>0</v>
      </c>
      <c r="AK32" s="236"/>
      <c r="AL32" s="236"/>
      <c r="AM32" s="232">
        <f t="shared" si="12"/>
        <v>0</v>
      </c>
      <c r="AN32" s="232"/>
      <c r="AO32" s="208"/>
      <c r="AP32" s="232"/>
      <c r="AQ32" s="236"/>
      <c r="AR32" s="236"/>
      <c r="AS32" s="232"/>
      <c r="AU32" s="232"/>
      <c r="AV32" s="236"/>
      <c r="AW32" s="236"/>
      <c r="AX32" s="232"/>
      <c r="AZ32" s="232"/>
      <c r="BA32" s="236"/>
      <c r="BB32" s="236"/>
      <c r="BC32" s="232"/>
      <c r="BE32" s="232"/>
      <c r="BF32" s="236"/>
      <c r="BG32" s="236"/>
      <c r="BH32" s="232"/>
      <c r="BI32" s="232"/>
      <c r="BK32" s="302">
        <f t="shared" si="13"/>
        <v>0</v>
      </c>
      <c r="BL32" s="236"/>
      <c r="BM32" s="236"/>
      <c r="BN32" s="232"/>
      <c r="BO32" s="208"/>
      <c r="BP32" s="232"/>
      <c r="BQ32" s="236"/>
      <c r="BR32" s="236"/>
      <c r="BS32" s="232"/>
      <c r="BU32" s="232"/>
      <c r="BV32" s="236"/>
      <c r="BW32" s="236"/>
      <c r="BX32" s="232"/>
      <c r="BZ32" s="232"/>
      <c r="CA32" s="236"/>
      <c r="CB32" s="236"/>
      <c r="CC32" s="232"/>
      <c r="CE32" s="232"/>
      <c r="CF32" s="236"/>
      <c r="CG32" s="236"/>
      <c r="CH32" s="232"/>
      <c r="CJ32" s="232">
        <f t="shared" si="14"/>
        <v>0</v>
      </c>
      <c r="CK32" s="236"/>
      <c r="CL32" s="236"/>
      <c r="CM32" s="232"/>
      <c r="CO32" s="232"/>
      <c r="CP32" s="236"/>
      <c r="CQ32" s="236"/>
      <c r="CR32" s="232"/>
      <c r="CT32" s="232"/>
      <c r="CU32" s="236"/>
      <c r="CV32" s="236"/>
      <c r="CW32" s="232"/>
      <c r="CY32" s="232"/>
      <c r="CZ32" s="236"/>
      <c r="DA32" s="236"/>
      <c r="DB32" s="232"/>
      <c r="DD32" s="232"/>
      <c r="DE32" s="236"/>
      <c r="DF32" s="236"/>
      <c r="DG32" s="232"/>
      <c r="DH32" s="232"/>
      <c r="DJ32" s="232">
        <f t="shared" si="15"/>
        <v>16</v>
      </c>
      <c r="DK32" s="236"/>
      <c r="DL32" s="236"/>
      <c r="DM32" s="236"/>
      <c r="DN32" s="236"/>
      <c r="DO32" s="236"/>
      <c r="DP32" s="232">
        <f t="shared" si="16"/>
        <v>0</v>
      </c>
    </row>
    <row r="33" spans="1:120" x14ac:dyDescent="0.3">
      <c r="A33" s="371" t="s">
        <v>1031</v>
      </c>
      <c r="B33" s="224" t="s">
        <v>1060</v>
      </c>
      <c r="C33" s="231" t="s">
        <v>1123</v>
      </c>
      <c r="D33" s="225" t="s">
        <v>939</v>
      </c>
      <c r="E33" s="226" t="s">
        <v>925</v>
      </c>
      <c r="F33" s="226"/>
      <c r="G33" s="226"/>
      <c r="H33" s="226"/>
      <c r="J33" s="232">
        <f t="shared" si="3"/>
        <v>18</v>
      </c>
      <c r="K33" s="236"/>
      <c r="L33" s="236"/>
      <c r="M33" s="232">
        <f t="shared" si="4"/>
        <v>0</v>
      </c>
      <c r="O33" s="232"/>
      <c r="P33" s="236"/>
      <c r="Q33" s="236"/>
      <c r="R33" s="232"/>
      <c r="T33" s="232"/>
      <c r="U33" s="236"/>
      <c r="V33" s="236"/>
      <c r="W33" s="232"/>
      <c r="Y33" s="232">
        <v>18</v>
      </c>
      <c r="Z33" s="236"/>
      <c r="AA33" s="236"/>
      <c r="AB33" s="232"/>
      <c r="AD33" s="232"/>
      <c r="AE33" s="236"/>
      <c r="AF33" s="236"/>
      <c r="AG33" s="232"/>
      <c r="AH33" s="232" t="s">
        <v>1137</v>
      </c>
      <c r="AJ33" s="302">
        <f t="shared" si="11"/>
        <v>0</v>
      </c>
      <c r="AK33" s="236"/>
      <c r="AL33" s="236"/>
      <c r="AM33" s="232">
        <f t="shared" si="12"/>
        <v>0</v>
      </c>
      <c r="AN33" s="232"/>
      <c r="AO33" s="208"/>
      <c r="AP33" s="232"/>
      <c r="AQ33" s="236"/>
      <c r="AR33" s="236"/>
      <c r="AS33" s="232"/>
      <c r="AU33" s="232"/>
      <c r="AV33" s="236"/>
      <c r="AW33" s="236"/>
      <c r="AX33" s="232"/>
      <c r="AZ33" s="232"/>
      <c r="BA33" s="236"/>
      <c r="BB33" s="236"/>
      <c r="BC33" s="232"/>
      <c r="BE33" s="232"/>
      <c r="BF33" s="236"/>
      <c r="BG33" s="236"/>
      <c r="BH33" s="232"/>
      <c r="BI33" s="232"/>
      <c r="BK33" s="302">
        <f t="shared" si="13"/>
        <v>0</v>
      </c>
      <c r="BL33" s="236"/>
      <c r="BM33" s="236"/>
      <c r="BN33" s="232"/>
      <c r="BO33" s="208"/>
      <c r="BP33" s="232"/>
      <c r="BQ33" s="236"/>
      <c r="BR33" s="236"/>
      <c r="BS33" s="232"/>
      <c r="BU33" s="232"/>
      <c r="BV33" s="236"/>
      <c r="BW33" s="236"/>
      <c r="BX33" s="232"/>
      <c r="BZ33" s="232"/>
      <c r="CA33" s="236"/>
      <c r="CB33" s="236"/>
      <c r="CC33" s="232"/>
      <c r="CE33" s="232"/>
      <c r="CF33" s="236"/>
      <c r="CG33" s="236"/>
      <c r="CH33" s="232"/>
      <c r="CJ33" s="232">
        <f t="shared" si="14"/>
        <v>0</v>
      </c>
      <c r="CK33" s="236"/>
      <c r="CL33" s="236"/>
      <c r="CM33" s="232"/>
      <c r="CO33" s="232"/>
      <c r="CP33" s="236"/>
      <c r="CQ33" s="236"/>
      <c r="CR33" s="232"/>
      <c r="CT33" s="232"/>
      <c r="CU33" s="236"/>
      <c r="CV33" s="236"/>
      <c r="CW33" s="232"/>
      <c r="CY33" s="232"/>
      <c r="CZ33" s="236"/>
      <c r="DA33" s="236"/>
      <c r="DB33" s="232"/>
      <c r="DD33" s="232"/>
      <c r="DE33" s="236"/>
      <c r="DF33" s="236"/>
      <c r="DG33" s="232"/>
      <c r="DH33" s="232"/>
      <c r="DJ33" s="232">
        <f t="shared" si="15"/>
        <v>18</v>
      </c>
      <c r="DK33" s="236"/>
      <c r="DL33" s="236"/>
      <c r="DM33" s="236"/>
      <c r="DN33" s="236"/>
      <c r="DO33" s="236"/>
      <c r="DP33" s="232">
        <f t="shared" si="16"/>
        <v>0</v>
      </c>
    </row>
    <row r="34" spans="1:120" x14ac:dyDescent="0.3">
      <c r="A34" s="371" t="s">
        <v>1032</v>
      </c>
      <c r="B34" s="224" t="s">
        <v>1061</v>
      </c>
      <c r="C34" s="231" t="s">
        <v>1123</v>
      </c>
      <c r="D34" s="225" t="s">
        <v>939</v>
      </c>
      <c r="E34" s="226" t="s">
        <v>925</v>
      </c>
      <c r="F34" s="226"/>
      <c r="G34" s="226"/>
      <c r="H34" s="226"/>
      <c r="J34" s="232">
        <f t="shared" si="3"/>
        <v>18</v>
      </c>
      <c r="K34" s="236"/>
      <c r="L34" s="236"/>
      <c r="M34" s="232">
        <f t="shared" si="4"/>
        <v>0</v>
      </c>
      <c r="O34" s="232"/>
      <c r="P34" s="236"/>
      <c r="Q34" s="236"/>
      <c r="R34" s="232"/>
      <c r="T34" s="232"/>
      <c r="U34" s="236"/>
      <c r="V34" s="236"/>
      <c r="W34" s="232"/>
      <c r="Y34" s="232">
        <v>18</v>
      </c>
      <c r="Z34" s="236"/>
      <c r="AA34" s="236"/>
      <c r="AB34" s="232"/>
      <c r="AD34" s="232"/>
      <c r="AE34" s="236"/>
      <c r="AF34" s="236"/>
      <c r="AG34" s="232"/>
      <c r="AH34" s="232" t="s">
        <v>1138</v>
      </c>
      <c r="AJ34" s="302">
        <f t="shared" si="11"/>
        <v>0</v>
      </c>
      <c r="AK34" s="236"/>
      <c r="AL34" s="236"/>
      <c r="AM34" s="232">
        <f t="shared" si="12"/>
        <v>0</v>
      </c>
      <c r="AN34" s="232"/>
      <c r="AO34" s="208"/>
      <c r="AP34" s="232"/>
      <c r="AQ34" s="236"/>
      <c r="AR34" s="236"/>
      <c r="AS34" s="232"/>
      <c r="AU34" s="232"/>
      <c r="AV34" s="236"/>
      <c r="AW34" s="236"/>
      <c r="AX34" s="232"/>
      <c r="AZ34" s="232"/>
      <c r="BA34" s="236"/>
      <c r="BB34" s="236"/>
      <c r="BC34" s="232"/>
      <c r="BE34" s="232"/>
      <c r="BF34" s="236"/>
      <c r="BG34" s="236"/>
      <c r="BH34" s="232"/>
      <c r="BI34" s="232"/>
      <c r="BK34" s="302">
        <f t="shared" si="13"/>
        <v>0</v>
      </c>
      <c r="BL34" s="236"/>
      <c r="BM34" s="236"/>
      <c r="BN34" s="232"/>
      <c r="BO34" s="208"/>
      <c r="BP34" s="232"/>
      <c r="BQ34" s="236"/>
      <c r="BR34" s="236"/>
      <c r="BS34" s="232"/>
      <c r="BU34" s="232"/>
      <c r="BV34" s="236"/>
      <c r="BW34" s="236"/>
      <c r="BX34" s="232"/>
      <c r="BZ34" s="232"/>
      <c r="CA34" s="236"/>
      <c r="CB34" s="236"/>
      <c r="CC34" s="232"/>
      <c r="CE34" s="232"/>
      <c r="CF34" s="236"/>
      <c r="CG34" s="236"/>
      <c r="CH34" s="232"/>
      <c r="CJ34" s="232">
        <f t="shared" si="14"/>
        <v>0</v>
      </c>
      <c r="CK34" s="236"/>
      <c r="CL34" s="236"/>
      <c r="CM34" s="232"/>
      <c r="CO34" s="232"/>
      <c r="CP34" s="236"/>
      <c r="CQ34" s="236"/>
      <c r="CR34" s="232"/>
      <c r="CT34" s="232"/>
      <c r="CU34" s="236"/>
      <c r="CV34" s="236"/>
      <c r="CW34" s="232"/>
      <c r="CY34" s="232"/>
      <c r="CZ34" s="236"/>
      <c r="DA34" s="236"/>
      <c r="DB34" s="232"/>
      <c r="DD34" s="232"/>
      <c r="DE34" s="236"/>
      <c r="DF34" s="236"/>
      <c r="DG34" s="232"/>
      <c r="DH34" s="232"/>
      <c r="DJ34" s="232">
        <f t="shared" si="15"/>
        <v>18</v>
      </c>
      <c r="DK34" s="236"/>
      <c r="DL34" s="236"/>
      <c r="DM34" s="236"/>
      <c r="DN34" s="236"/>
      <c r="DO34" s="236"/>
      <c r="DP34" s="232">
        <f t="shared" si="16"/>
        <v>0</v>
      </c>
    </row>
    <row r="35" spans="1:120" x14ac:dyDescent="0.3">
      <c r="A35" s="371" t="s">
        <v>1033</v>
      </c>
      <c r="B35" s="224" t="s">
        <v>1060</v>
      </c>
      <c r="C35" s="231" t="s">
        <v>1124</v>
      </c>
      <c r="D35" s="225" t="s">
        <v>939</v>
      </c>
      <c r="E35" s="226" t="s">
        <v>925</v>
      </c>
      <c r="F35" s="226"/>
      <c r="G35" s="226"/>
      <c r="H35" s="226"/>
      <c r="J35" s="232">
        <f t="shared" si="3"/>
        <v>8</v>
      </c>
      <c r="K35" s="236"/>
      <c r="L35" s="236"/>
      <c r="M35" s="232">
        <f t="shared" si="4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>
        <v>8</v>
      </c>
      <c r="AE35" s="236"/>
      <c r="AF35" s="236"/>
      <c r="AG35" s="232"/>
      <c r="AH35" s="232" t="s">
        <v>1137</v>
      </c>
      <c r="AJ35" s="302">
        <f t="shared" si="11"/>
        <v>0</v>
      </c>
      <c r="AK35" s="236"/>
      <c r="AL35" s="236"/>
      <c r="AM35" s="232">
        <f t="shared" si="12"/>
        <v>0</v>
      </c>
      <c r="AN35" s="232"/>
      <c r="AO35" s="208"/>
      <c r="AP35" s="232"/>
      <c r="AQ35" s="236"/>
      <c r="AR35" s="236"/>
      <c r="AS35" s="232"/>
      <c r="AU35" s="232"/>
      <c r="AV35" s="236"/>
      <c r="AW35" s="236"/>
      <c r="AX35" s="232"/>
      <c r="AZ35" s="232"/>
      <c r="BA35" s="236"/>
      <c r="BB35" s="236"/>
      <c r="BC35" s="232"/>
      <c r="BE35" s="232"/>
      <c r="BF35" s="236"/>
      <c r="BG35" s="236"/>
      <c r="BH35" s="232"/>
      <c r="BI35" s="232"/>
      <c r="BK35" s="302">
        <f t="shared" si="13"/>
        <v>0</v>
      </c>
      <c r="BL35" s="236"/>
      <c r="BM35" s="236"/>
      <c r="BN35" s="232"/>
      <c r="BO35" s="208"/>
      <c r="BP35" s="232"/>
      <c r="BQ35" s="236"/>
      <c r="BR35" s="236"/>
      <c r="BS35" s="232"/>
      <c r="BU35" s="232"/>
      <c r="BV35" s="236"/>
      <c r="BW35" s="236"/>
      <c r="BX35" s="232"/>
      <c r="BZ35" s="232"/>
      <c r="CA35" s="236"/>
      <c r="CB35" s="236"/>
      <c r="CC35" s="232"/>
      <c r="CE35" s="232"/>
      <c r="CF35" s="236"/>
      <c r="CG35" s="236"/>
      <c r="CH35" s="232"/>
      <c r="CJ35" s="232">
        <f t="shared" si="14"/>
        <v>0</v>
      </c>
      <c r="CK35" s="236"/>
      <c r="CL35" s="236"/>
      <c r="CM35" s="232"/>
      <c r="CO35" s="232"/>
      <c r="CP35" s="236"/>
      <c r="CQ35" s="236"/>
      <c r="CR35" s="232"/>
      <c r="CT35" s="232"/>
      <c r="CU35" s="236"/>
      <c r="CV35" s="236"/>
      <c r="CW35" s="232"/>
      <c r="CY35" s="232"/>
      <c r="CZ35" s="236"/>
      <c r="DA35" s="236"/>
      <c r="DB35" s="232"/>
      <c r="DD35" s="232"/>
      <c r="DE35" s="236"/>
      <c r="DF35" s="236"/>
      <c r="DG35" s="232"/>
      <c r="DH35" s="232"/>
      <c r="DJ35" s="232">
        <f t="shared" si="15"/>
        <v>8</v>
      </c>
      <c r="DK35" s="236"/>
      <c r="DL35" s="236"/>
      <c r="DM35" s="236"/>
      <c r="DN35" s="236"/>
      <c r="DO35" s="236"/>
      <c r="DP35" s="232">
        <f t="shared" si="16"/>
        <v>0</v>
      </c>
    </row>
    <row r="36" spans="1:120" x14ac:dyDescent="0.3">
      <c r="A36" s="371" t="s">
        <v>1034</v>
      </c>
      <c r="B36" s="224" t="s">
        <v>1061</v>
      </c>
      <c r="C36" s="231" t="s">
        <v>1124</v>
      </c>
      <c r="D36" s="225" t="s">
        <v>939</v>
      </c>
      <c r="E36" s="226" t="s">
        <v>925</v>
      </c>
      <c r="F36" s="226"/>
      <c r="G36" s="226"/>
      <c r="H36" s="226"/>
      <c r="J36" s="232">
        <f t="shared" si="3"/>
        <v>8</v>
      </c>
      <c r="K36" s="236"/>
      <c r="L36" s="236"/>
      <c r="M36" s="232">
        <f t="shared" si="4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>
        <v>8</v>
      </c>
      <c r="AE36" s="236"/>
      <c r="AF36" s="236"/>
      <c r="AG36" s="232"/>
      <c r="AH36" s="232" t="s">
        <v>1139</v>
      </c>
      <c r="AJ36" s="302">
        <f t="shared" si="11"/>
        <v>0</v>
      </c>
      <c r="AK36" s="236"/>
      <c r="AL36" s="236"/>
      <c r="AM36" s="232">
        <f t="shared" si="12"/>
        <v>0</v>
      </c>
      <c r="AN36" s="232"/>
      <c r="AO36" s="208"/>
      <c r="AP36" s="232"/>
      <c r="AQ36" s="236"/>
      <c r="AR36" s="236"/>
      <c r="AS36" s="232"/>
      <c r="AU36" s="232"/>
      <c r="AV36" s="236"/>
      <c r="AW36" s="236"/>
      <c r="AX36" s="232"/>
      <c r="AZ36" s="232"/>
      <c r="BA36" s="236"/>
      <c r="BB36" s="236"/>
      <c r="BC36" s="232"/>
      <c r="BE36" s="253"/>
      <c r="BF36" s="236"/>
      <c r="BG36" s="236"/>
      <c r="BH36" s="232"/>
      <c r="BI36" s="232"/>
      <c r="BK36" s="302">
        <f t="shared" si="13"/>
        <v>0</v>
      </c>
      <c r="BL36" s="236"/>
      <c r="BM36" s="236"/>
      <c r="BN36" s="232"/>
      <c r="BO36" s="208"/>
      <c r="BP36" s="232"/>
      <c r="BQ36" s="236"/>
      <c r="BR36" s="236"/>
      <c r="BS36" s="232"/>
      <c r="BU36" s="232"/>
      <c r="BV36" s="236"/>
      <c r="BW36" s="236"/>
      <c r="BX36" s="232"/>
      <c r="BZ36" s="232"/>
      <c r="CA36" s="236"/>
      <c r="CB36" s="236"/>
      <c r="CC36" s="232"/>
      <c r="CE36" s="253"/>
      <c r="CF36" s="236"/>
      <c r="CG36" s="236"/>
      <c r="CH36" s="232"/>
      <c r="CJ36" s="232">
        <f t="shared" si="14"/>
        <v>0</v>
      </c>
      <c r="CK36" s="236"/>
      <c r="CL36" s="236"/>
      <c r="CM36" s="232"/>
      <c r="CO36" s="232"/>
      <c r="CP36" s="236"/>
      <c r="CQ36" s="236"/>
      <c r="CR36" s="232"/>
      <c r="CT36" s="232"/>
      <c r="CU36" s="236"/>
      <c r="CV36" s="236"/>
      <c r="CW36" s="232"/>
      <c r="CY36" s="232"/>
      <c r="CZ36" s="236"/>
      <c r="DA36" s="236"/>
      <c r="DB36" s="232"/>
      <c r="DD36" s="253"/>
      <c r="DE36" s="236"/>
      <c r="DF36" s="236"/>
      <c r="DG36" s="232"/>
      <c r="DH36" s="232"/>
      <c r="DJ36" s="232">
        <f t="shared" si="15"/>
        <v>8</v>
      </c>
      <c r="DK36" s="236"/>
      <c r="DL36" s="236"/>
      <c r="DM36" s="236"/>
      <c r="DN36" s="236"/>
      <c r="DO36" s="236"/>
      <c r="DP36" s="232">
        <f t="shared" si="16"/>
        <v>0</v>
      </c>
    </row>
    <row r="37" spans="1:120" x14ac:dyDescent="0.3">
      <c r="A37" s="371" t="s">
        <v>1035</v>
      </c>
      <c r="B37" s="224" t="s">
        <v>1062</v>
      </c>
      <c r="C37" s="231" t="s">
        <v>1125</v>
      </c>
      <c r="D37" s="225" t="s">
        <v>939</v>
      </c>
      <c r="E37" s="226" t="s">
        <v>925</v>
      </c>
      <c r="F37" s="226"/>
      <c r="G37" s="226"/>
      <c r="H37" s="226"/>
      <c r="J37" s="232">
        <f t="shared" si="3"/>
        <v>53</v>
      </c>
      <c r="K37" s="236"/>
      <c r="L37" s="236"/>
      <c r="M37" s="232">
        <f t="shared" si="4"/>
        <v>0</v>
      </c>
      <c r="O37" s="232">
        <v>27</v>
      </c>
      <c r="P37" s="236"/>
      <c r="Q37" s="236"/>
      <c r="R37" s="232"/>
      <c r="T37" s="232"/>
      <c r="U37" s="236"/>
      <c r="V37" s="236"/>
      <c r="W37" s="232"/>
      <c r="Y37" s="232">
        <v>18</v>
      </c>
      <c r="Z37" s="236"/>
      <c r="AA37" s="236"/>
      <c r="AB37" s="232"/>
      <c r="AD37" s="232">
        <v>8</v>
      </c>
      <c r="AE37" s="236"/>
      <c r="AF37" s="236"/>
      <c r="AG37" s="232"/>
      <c r="AH37" s="232" t="s">
        <v>1140</v>
      </c>
      <c r="AJ37" s="302">
        <f t="shared" si="11"/>
        <v>38</v>
      </c>
      <c r="AK37" s="236"/>
      <c r="AL37" s="236"/>
      <c r="AM37" s="232">
        <f t="shared" si="12"/>
        <v>0</v>
      </c>
      <c r="AN37" s="232"/>
      <c r="AO37" s="208"/>
      <c r="AP37" s="232">
        <v>18</v>
      </c>
      <c r="AQ37" s="236"/>
      <c r="AR37" s="236"/>
      <c r="AS37" s="232"/>
      <c r="AU37" s="232"/>
      <c r="AV37" s="236"/>
      <c r="AW37" s="236"/>
      <c r="AX37" s="232"/>
      <c r="AZ37" s="232">
        <v>10</v>
      </c>
      <c r="BA37" s="236"/>
      <c r="BB37" s="236"/>
      <c r="BC37" s="232"/>
      <c r="BE37" s="232">
        <v>10</v>
      </c>
      <c r="BF37" s="236"/>
      <c r="BG37" s="236"/>
      <c r="BH37" s="232"/>
      <c r="BI37" s="232"/>
      <c r="BK37" s="302">
        <f t="shared" si="13"/>
        <v>0</v>
      </c>
      <c r="BL37" s="236"/>
      <c r="BM37" s="236"/>
      <c r="BN37" s="232"/>
      <c r="BO37" s="208"/>
      <c r="BP37" s="232"/>
      <c r="BQ37" s="236"/>
      <c r="BR37" s="236"/>
      <c r="BS37" s="232"/>
      <c r="BU37" s="232"/>
      <c r="BV37" s="236"/>
      <c r="BW37" s="236"/>
      <c r="BX37" s="232"/>
      <c r="BZ37" s="232"/>
      <c r="CA37" s="236"/>
      <c r="CB37" s="236"/>
      <c r="CC37" s="232"/>
      <c r="CE37" s="232"/>
      <c r="CF37" s="236"/>
      <c r="CG37" s="236"/>
      <c r="CH37" s="232"/>
      <c r="CJ37" s="232">
        <f t="shared" si="14"/>
        <v>0</v>
      </c>
      <c r="CK37" s="236"/>
      <c r="CL37" s="236"/>
      <c r="CM37" s="232"/>
      <c r="CO37" s="232"/>
      <c r="CP37" s="236"/>
      <c r="CQ37" s="236"/>
      <c r="CR37" s="232"/>
      <c r="CT37" s="232"/>
      <c r="CU37" s="236"/>
      <c r="CV37" s="236"/>
      <c r="CW37" s="232"/>
      <c r="CY37" s="232"/>
      <c r="CZ37" s="236"/>
      <c r="DA37" s="236"/>
      <c r="DB37" s="232"/>
      <c r="DD37" s="232"/>
      <c r="DE37" s="236"/>
      <c r="DF37" s="236"/>
      <c r="DG37" s="232"/>
      <c r="DH37" s="232"/>
      <c r="DJ37" s="232">
        <f t="shared" si="15"/>
        <v>91</v>
      </c>
      <c r="DK37" s="236"/>
      <c r="DL37" s="236"/>
      <c r="DM37" s="236"/>
      <c r="DN37" s="236"/>
      <c r="DO37" s="236"/>
      <c r="DP37" s="232">
        <f t="shared" si="16"/>
        <v>0</v>
      </c>
    </row>
    <row r="38" spans="1:120" x14ac:dyDescent="0.3">
      <c r="A38" s="371" t="s">
        <v>961</v>
      </c>
      <c r="B38" s="224" t="s">
        <v>1063</v>
      </c>
      <c r="C38" s="231" t="s">
        <v>1130</v>
      </c>
      <c r="D38" s="225" t="s">
        <v>939</v>
      </c>
      <c r="E38" s="226" t="s">
        <v>925</v>
      </c>
      <c r="F38" s="226"/>
      <c r="G38" s="226"/>
      <c r="H38" s="226"/>
      <c r="J38" s="232">
        <f t="shared" si="3"/>
        <v>60</v>
      </c>
      <c r="K38" s="236"/>
      <c r="L38" s="236"/>
      <c r="M38" s="232">
        <f t="shared" si="4"/>
        <v>0</v>
      </c>
      <c r="O38" s="232">
        <v>18</v>
      </c>
      <c r="P38" s="236"/>
      <c r="Q38" s="236"/>
      <c r="R38" s="232"/>
      <c r="T38" s="232">
        <v>16</v>
      </c>
      <c r="U38" s="236"/>
      <c r="V38" s="236"/>
      <c r="W38" s="232"/>
      <c r="Y38" s="253">
        <v>18</v>
      </c>
      <c r="Z38" s="236"/>
      <c r="AA38" s="236"/>
      <c r="AB38" s="232"/>
      <c r="AD38" s="232">
        <v>8</v>
      </c>
      <c r="AE38" s="236"/>
      <c r="AF38" s="236"/>
      <c r="AG38" s="232"/>
      <c r="AH38" s="232" t="s">
        <v>1141</v>
      </c>
      <c r="AJ38" s="302">
        <f t="shared" si="11"/>
        <v>28</v>
      </c>
      <c r="AK38" s="236"/>
      <c r="AL38" s="236"/>
      <c r="AM38" s="232">
        <f t="shared" si="12"/>
        <v>0</v>
      </c>
      <c r="AN38" s="232"/>
      <c r="AO38" s="208"/>
      <c r="AP38" s="232">
        <v>18</v>
      </c>
      <c r="AQ38" s="236"/>
      <c r="AR38" s="236"/>
      <c r="AS38" s="232"/>
      <c r="AU38" s="232">
        <v>10</v>
      </c>
      <c r="AV38" s="236"/>
      <c r="AW38" s="236"/>
      <c r="AX38" s="232"/>
      <c r="AZ38" s="232"/>
      <c r="BA38" s="236"/>
      <c r="BB38" s="236"/>
      <c r="BC38" s="232"/>
      <c r="BE38" s="232"/>
      <c r="BF38" s="236"/>
      <c r="BG38" s="236"/>
      <c r="BH38" s="232"/>
      <c r="BI38" s="232"/>
      <c r="BK38" s="302">
        <f t="shared" si="13"/>
        <v>0</v>
      </c>
      <c r="BL38" s="236"/>
      <c r="BM38" s="236"/>
      <c r="BN38" s="232"/>
      <c r="BO38" s="208"/>
      <c r="BP38" s="232"/>
      <c r="BQ38" s="236"/>
      <c r="BR38" s="236"/>
      <c r="BS38" s="232"/>
      <c r="BU38" s="232"/>
      <c r="BV38" s="236"/>
      <c r="BW38" s="236"/>
      <c r="BX38" s="232"/>
      <c r="BZ38" s="232"/>
      <c r="CA38" s="236"/>
      <c r="CB38" s="236"/>
      <c r="CC38" s="232"/>
      <c r="CE38" s="232"/>
      <c r="CF38" s="236"/>
      <c r="CG38" s="236"/>
      <c r="CH38" s="232"/>
      <c r="CJ38" s="232">
        <f t="shared" si="14"/>
        <v>0</v>
      </c>
      <c r="CK38" s="236"/>
      <c r="CL38" s="236"/>
      <c r="CM38" s="232"/>
      <c r="CO38" s="232"/>
      <c r="CP38" s="236"/>
      <c r="CQ38" s="236"/>
      <c r="CR38" s="232"/>
      <c r="CT38" s="232"/>
      <c r="CU38" s="236"/>
      <c r="CV38" s="236"/>
      <c r="CW38" s="232"/>
      <c r="CY38" s="232"/>
      <c r="CZ38" s="236"/>
      <c r="DA38" s="236"/>
      <c r="DB38" s="232"/>
      <c r="DD38" s="232"/>
      <c r="DE38" s="236"/>
      <c r="DF38" s="236"/>
      <c r="DG38" s="232"/>
      <c r="DH38" s="232"/>
      <c r="DJ38" s="232">
        <f t="shared" si="15"/>
        <v>88</v>
      </c>
      <c r="DK38" s="236"/>
      <c r="DL38" s="236"/>
      <c r="DM38" s="236"/>
      <c r="DN38" s="236"/>
      <c r="DO38" s="236"/>
      <c r="DP38" s="232">
        <f t="shared" si="16"/>
        <v>0</v>
      </c>
    </row>
    <row r="39" spans="1:120" x14ac:dyDescent="0.3">
      <c r="A39" s="371" t="s">
        <v>962</v>
      </c>
      <c r="B39" s="224" t="s">
        <v>1064</v>
      </c>
      <c r="C39" s="231" t="s">
        <v>1120</v>
      </c>
      <c r="D39" s="225" t="s">
        <v>939</v>
      </c>
      <c r="E39" s="226" t="s">
        <v>925</v>
      </c>
      <c r="F39" s="226"/>
      <c r="G39" s="226"/>
      <c r="H39" s="226"/>
      <c r="J39" s="232">
        <f t="shared" si="3"/>
        <v>30</v>
      </c>
      <c r="K39" s="236"/>
      <c r="L39" s="236"/>
      <c r="M39" s="232">
        <f t="shared" si="4"/>
        <v>0</v>
      </c>
      <c r="O39" s="232">
        <v>9</v>
      </c>
      <c r="P39" s="236"/>
      <c r="Q39" s="236"/>
      <c r="R39" s="232"/>
      <c r="T39" s="232">
        <v>8</v>
      </c>
      <c r="U39" s="236"/>
      <c r="V39" s="236"/>
      <c r="W39" s="232"/>
      <c r="Y39" s="232">
        <v>9</v>
      </c>
      <c r="Z39" s="236"/>
      <c r="AA39" s="236"/>
      <c r="AB39" s="232"/>
      <c r="AD39" s="232">
        <v>4</v>
      </c>
      <c r="AE39" s="236"/>
      <c r="AF39" s="236"/>
      <c r="AG39" s="232"/>
      <c r="AH39" s="232" t="s">
        <v>1142</v>
      </c>
      <c r="AJ39" s="302">
        <f t="shared" si="11"/>
        <v>14</v>
      </c>
      <c r="AK39" s="236"/>
      <c r="AL39" s="236"/>
      <c r="AM39" s="232">
        <f t="shared" si="12"/>
        <v>0</v>
      </c>
      <c r="AN39" s="232"/>
      <c r="AO39" s="208"/>
      <c r="AP39" s="232">
        <v>9</v>
      </c>
      <c r="AQ39" s="236"/>
      <c r="AR39" s="236"/>
      <c r="AS39" s="232"/>
      <c r="AU39" s="232">
        <v>5</v>
      </c>
      <c r="AV39" s="236"/>
      <c r="AW39" s="236"/>
      <c r="AX39" s="232"/>
      <c r="AZ39" s="232"/>
      <c r="BA39" s="236"/>
      <c r="BB39" s="236"/>
      <c r="BC39" s="232"/>
      <c r="BE39" s="232"/>
      <c r="BF39" s="236"/>
      <c r="BG39" s="236"/>
      <c r="BH39" s="232"/>
      <c r="BI39" s="232"/>
      <c r="BK39" s="302">
        <f t="shared" si="13"/>
        <v>0</v>
      </c>
      <c r="BL39" s="236"/>
      <c r="BM39" s="236"/>
      <c r="BN39" s="232"/>
      <c r="BO39" s="208"/>
      <c r="BP39" s="232"/>
      <c r="BQ39" s="236"/>
      <c r="BR39" s="236"/>
      <c r="BS39" s="232"/>
      <c r="BU39" s="232"/>
      <c r="BV39" s="236"/>
      <c r="BW39" s="236"/>
      <c r="BX39" s="232"/>
      <c r="BZ39" s="232"/>
      <c r="CA39" s="236"/>
      <c r="CB39" s="236"/>
      <c r="CC39" s="232"/>
      <c r="CE39" s="232"/>
      <c r="CF39" s="236"/>
      <c r="CG39" s="236"/>
      <c r="CH39" s="232"/>
      <c r="CJ39" s="232">
        <f t="shared" si="14"/>
        <v>0</v>
      </c>
      <c r="CK39" s="236"/>
      <c r="CL39" s="236"/>
      <c r="CM39" s="232"/>
      <c r="CO39" s="232"/>
      <c r="CP39" s="236"/>
      <c r="CQ39" s="236"/>
      <c r="CR39" s="232"/>
      <c r="CT39" s="232"/>
      <c r="CU39" s="236"/>
      <c r="CV39" s="236"/>
      <c r="CW39" s="232"/>
      <c r="CY39" s="232"/>
      <c r="CZ39" s="236"/>
      <c r="DA39" s="236"/>
      <c r="DB39" s="232"/>
      <c r="DD39" s="232"/>
      <c r="DE39" s="236"/>
      <c r="DF39" s="236"/>
      <c r="DG39" s="232"/>
      <c r="DH39" s="232"/>
      <c r="DJ39" s="232">
        <f t="shared" si="15"/>
        <v>44</v>
      </c>
      <c r="DK39" s="236"/>
      <c r="DL39" s="236"/>
      <c r="DM39" s="236"/>
      <c r="DN39" s="236"/>
      <c r="DO39" s="236"/>
      <c r="DP39" s="232">
        <f t="shared" si="16"/>
        <v>0</v>
      </c>
    </row>
    <row r="40" spans="1:120" x14ac:dyDescent="0.3">
      <c r="A40" s="371" t="s">
        <v>963</v>
      </c>
      <c r="B40" s="224" t="s">
        <v>1065</v>
      </c>
      <c r="C40" s="231" t="s">
        <v>1120</v>
      </c>
      <c r="D40" s="225" t="s">
        <v>939</v>
      </c>
      <c r="E40" s="226" t="s">
        <v>925</v>
      </c>
      <c r="F40" s="226"/>
      <c r="G40" s="226"/>
      <c r="H40" s="226"/>
      <c r="J40" s="232">
        <f t="shared" si="3"/>
        <v>30</v>
      </c>
      <c r="K40" s="236"/>
      <c r="L40" s="236"/>
      <c r="M40" s="232">
        <f t="shared" si="4"/>
        <v>0</v>
      </c>
      <c r="O40" s="232">
        <v>9</v>
      </c>
      <c r="P40" s="236"/>
      <c r="Q40" s="236"/>
      <c r="R40" s="232"/>
      <c r="T40" s="232">
        <v>8</v>
      </c>
      <c r="U40" s="236"/>
      <c r="V40" s="236"/>
      <c r="W40" s="232"/>
      <c r="Y40" s="232">
        <v>9</v>
      </c>
      <c r="Z40" s="236"/>
      <c r="AA40" s="236"/>
      <c r="AB40" s="232"/>
      <c r="AD40" s="232">
        <v>4</v>
      </c>
      <c r="AE40" s="236"/>
      <c r="AF40" s="236"/>
      <c r="AG40" s="232"/>
      <c r="AH40" s="232" t="s">
        <v>1143</v>
      </c>
      <c r="AJ40" s="302">
        <f t="shared" si="11"/>
        <v>14</v>
      </c>
      <c r="AK40" s="236"/>
      <c r="AL40" s="236"/>
      <c r="AM40" s="232">
        <f t="shared" si="12"/>
        <v>0</v>
      </c>
      <c r="AN40" s="232"/>
      <c r="AO40" s="208"/>
      <c r="AP40" s="232">
        <v>9</v>
      </c>
      <c r="AQ40" s="236"/>
      <c r="AR40" s="236"/>
      <c r="AS40" s="232"/>
      <c r="AU40" s="232">
        <v>5</v>
      </c>
      <c r="AV40" s="236"/>
      <c r="AW40" s="236"/>
      <c r="AX40" s="232"/>
      <c r="AZ40" s="232"/>
      <c r="BA40" s="236"/>
      <c r="BB40" s="236"/>
      <c r="BC40" s="232"/>
      <c r="BE40" s="232"/>
      <c r="BF40" s="236"/>
      <c r="BG40" s="236"/>
      <c r="BH40" s="232"/>
      <c r="BI40" s="232"/>
      <c r="BK40" s="302">
        <f t="shared" si="13"/>
        <v>0</v>
      </c>
      <c r="BL40" s="236"/>
      <c r="BM40" s="236"/>
      <c r="BN40" s="232"/>
      <c r="BO40" s="208"/>
      <c r="BP40" s="232"/>
      <c r="BQ40" s="236"/>
      <c r="BR40" s="236"/>
      <c r="BS40" s="232"/>
      <c r="BU40" s="232"/>
      <c r="BV40" s="236"/>
      <c r="BW40" s="236"/>
      <c r="BX40" s="232"/>
      <c r="BZ40" s="232"/>
      <c r="CA40" s="236"/>
      <c r="CB40" s="236"/>
      <c r="CC40" s="232"/>
      <c r="CE40" s="232"/>
      <c r="CF40" s="236"/>
      <c r="CG40" s="236"/>
      <c r="CH40" s="232"/>
      <c r="CJ40" s="232">
        <f t="shared" si="14"/>
        <v>0</v>
      </c>
      <c r="CK40" s="236"/>
      <c r="CL40" s="236"/>
      <c r="CM40" s="232"/>
      <c r="CO40" s="232"/>
      <c r="CP40" s="236"/>
      <c r="CQ40" s="236"/>
      <c r="CR40" s="232"/>
      <c r="CT40" s="232"/>
      <c r="CU40" s="236"/>
      <c r="CV40" s="236"/>
      <c r="CW40" s="232"/>
      <c r="CY40" s="232"/>
      <c r="CZ40" s="236"/>
      <c r="DA40" s="236"/>
      <c r="DB40" s="232"/>
      <c r="DD40" s="232"/>
      <c r="DE40" s="236"/>
      <c r="DF40" s="236"/>
      <c r="DG40" s="232"/>
      <c r="DH40" s="232"/>
      <c r="DJ40" s="232">
        <f t="shared" si="15"/>
        <v>44</v>
      </c>
      <c r="DK40" s="236"/>
      <c r="DL40" s="236"/>
      <c r="DM40" s="236"/>
      <c r="DN40" s="236"/>
      <c r="DO40" s="236"/>
      <c r="DP40" s="232">
        <f t="shared" si="16"/>
        <v>0</v>
      </c>
    </row>
    <row r="41" spans="1:120" x14ac:dyDescent="0.3">
      <c r="A41" s="371" t="s">
        <v>964</v>
      </c>
      <c r="B41" s="224" t="s">
        <v>1066</v>
      </c>
      <c r="C41" s="231" t="s">
        <v>1120</v>
      </c>
      <c r="D41" s="225" t="s">
        <v>939</v>
      </c>
      <c r="E41" s="226" t="s">
        <v>925</v>
      </c>
      <c r="F41" s="226"/>
      <c r="G41" s="226"/>
      <c r="H41" s="226"/>
      <c r="J41" s="232">
        <f t="shared" si="3"/>
        <v>30</v>
      </c>
      <c r="K41" s="236"/>
      <c r="L41" s="236"/>
      <c r="M41" s="232">
        <f t="shared" si="4"/>
        <v>0</v>
      </c>
      <c r="O41" s="232">
        <v>9</v>
      </c>
      <c r="P41" s="236"/>
      <c r="Q41" s="236"/>
      <c r="R41" s="232"/>
      <c r="T41" s="232">
        <v>8</v>
      </c>
      <c r="U41" s="236"/>
      <c r="V41" s="236"/>
      <c r="W41" s="232"/>
      <c r="Y41" s="232">
        <v>9</v>
      </c>
      <c r="Z41" s="236"/>
      <c r="AA41" s="236"/>
      <c r="AB41" s="232"/>
      <c r="AD41" s="232">
        <v>4</v>
      </c>
      <c r="AE41" s="236"/>
      <c r="AF41" s="236"/>
      <c r="AG41" s="232"/>
      <c r="AH41" s="232" t="s">
        <v>1144</v>
      </c>
      <c r="AJ41" s="302">
        <f t="shared" si="11"/>
        <v>19</v>
      </c>
      <c r="AK41" s="236"/>
      <c r="AL41" s="236"/>
      <c r="AM41" s="232">
        <f t="shared" si="12"/>
        <v>0</v>
      </c>
      <c r="AN41" s="232"/>
      <c r="AO41" s="208"/>
      <c r="AP41" s="232">
        <v>9</v>
      </c>
      <c r="AQ41" s="236"/>
      <c r="AR41" s="236"/>
      <c r="AS41" s="232"/>
      <c r="AU41" s="232">
        <v>5</v>
      </c>
      <c r="AV41" s="236"/>
      <c r="AW41" s="236"/>
      <c r="AX41" s="232"/>
      <c r="AZ41" s="232">
        <v>5</v>
      </c>
      <c r="BA41" s="236"/>
      <c r="BB41" s="236"/>
      <c r="BC41" s="232"/>
      <c r="BE41" s="232"/>
      <c r="BF41" s="236"/>
      <c r="BG41" s="236"/>
      <c r="BH41" s="232"/>
      <c r="BI41" s="232"/>
      <c r="BK41" s="302">
        <f t="shared" si="13"/>
        <v>0</v>
      </c>
      <c r="BL41" s="236"/>
      <c r="BM41" s="236"/>
      <c r="BN41" s="232"/>
      <c r="BO41" s="208"/>
      <c r="BP41" s="232"/>
      <c r="BQ41" s="236"/>
      <c r="BR41" s="236"/>
      <c r="BS41" s="232"/>
      <c r="BU41" s="232"/>
      <c r="BV41" s="236"/>
      <c r="BW41" s="236"/>
      <c r="BX41" s="232"/>
      <c r="BZ41" s="232"/>
      <c r="CA41" s="236"/>
      <c r="CB41" s="236"/>
      <c r="CC41" s="232"/>
      <c r="CE41" s="232"/>
      <c r="CF41" s="236"/>
      <c r="CG41" s="236"/>
      <c r="CH41" s="232"/>
      <c r="CJ41" s="232">
        <f t="shared" si="14"/>
        <v>0</v>
      </c>
      <c r="CK41" s="236"/>
      <c r="CL41" s="236"/>
      <c r="CM41" s="232"/>
      <c r="CO41" s="232"/>
      <c r="CP41" s="236"/>
      <c r="CQ41" s="236"/>
      <c r="CR41" s="232"/>
      <c r="CT41" s="232"/>
      <c r="CU41" s="236"/>
      <c r="CV41" s="236"/>
      <c r="CW41" s="232"/>
      <c r="CY41" s="232"/>
      <c r="CZ41" s="236"/>
      <c r="DA41" s="236"/>
      <c r="DB41" s="232"/>
      <c r="DD41" s="232"/>
      <c r="DE41" s="236"/>
      <c r="DF41" s="236"/>
      <c r="DG41" s="232"/>
      <c r="DH41" s="232"/>
      <c r="DJ41" s="232">
        <f t="shared" si="15"/>
        <v>49</v>
      </c>
      <c r="DK41" s="236"/>
      <c r="DL41" s="236"/>
      <c r="DM41" s="236"/>
      <c r="DN41" s="236"/>
      <c r="DO41" s="236"/>
      <c r="DP41" s="232">
        <f t="shared" si="16"/>
        <v>0</v>
      </c>
    </row>
    <row r="42" spans="1:120" x14ac:dyDescent="0.3">
      <c r="A42" s="371" t="s">
        <v>965</v>
      </c>
      <c r="B42" s="224" t="s">
        <v>1067</v>
      </c>
      <c r="C42" s="231" t="s">
        <v>1120</v>
      </c>
      <c r="D42" s="225" t="s">
        <v>939</v>
      </c>
      <c r="E42" s="226" t="s">
        <v>925</v>
      </c>
      <c r="F42" s="226"/>
      <c r="G42" s="226"/>
      <c r="H42" s="226"/>
      <c r="J42" s="232">
        <f t="shared" si="3"/>
        <v>30</v>
      </c>
      <c r="K42" s="236"/>
      <c r="L42" s="236"/>
      <c r="M42" s="232">
        <f t="shared" si="4"/>
        <v>0</v>
      </c>
      <c r="O42" s="232">
        <v>9</v>
      </c>
      <c r="P42" s="236"/>
      <c r="Q42" s="236"/>
      <c r="R42" s="232"/>
      <c r="T42" s="232">
        <v>8</v>
      </c>
      <c r="U42" s="236"/>
      <c r="V42" s="236"/>
      <c r="W42" s="232"/>
      <c r="Y42" s="232">
        <v>9</v>
      </c>
      <c r="Z42" s="236"/>
      <c r="AA42" s="236"/>
      <c r="AB42" s="232"/>
      <c r="AD42" s="232">
        <v>4</v>
      </c>
      <c r="AE42" s="236"/>
      <c r="AF42" s="236"/>
      <c r="AG42" s="232"/>
      <c r="AH42" s="232" t="s">
        <v>1137</v>
      </c>
      <c r="AJ42" s="302">
        <f t="shared" si="11"/>
        <v>14</v>
      </c>
      <c r="AK42" s="236"/>
      <c r="AL42" s="236"/>
      <c r="AM42" s="232">
        <f t="shared" si="12"/>
        <v>0</v>
      </c>
      <c r="AN42" s="232"/>
      <c r="AO42" s="208"/>
      <c r="AP42" s="232">
        <v>9</v>
      </c>
      <c r="AQ42" s="236"/>
      <c r="AR42" s="236"/>
      <c r="AS42" s="232"/>
      <c r="AU42" s="232">
        <v>5</v>
      </c>
      <c r="AV42" s="236"/>
      <c r="AW42" s="236"/>
      <c r="AX42" s="232"/>
      <c r="AZ42" s="232"/>
      <c r="BA42" s="236"/>
      <c r="BB42" s="236"/>
      <c r="BC42" s="232"/>
      <c r="BE42" s="232"/>
      <c r="BF42" s="236"/>
      <c r="BG42" s="236"/>
      <c r="BH42" s="232"/>
      <c r="BI42" s="232"/>
      <c r="BK42" s="302">
        <f t="shared" si="13"/>
        <v>0</v>
      </c>
      <c r="BL42" s="236"/>
      <c r="BM42" s="236"/>
      <c r="BN42" s="232"/>
      <c r="BO42" s="208"/>
      <c r="BP42" s="232"/>
      <c r="BQ42" s="236"/>
      <c r="BR42" s="236"/>
      <c r="BS42" s="232"/>
      <c r="BU42" s="232"/>
      <c r="BV42" s="236"/>
      <c r="BW42" s="236"/>
      <c r="BX42" s="232"/>
      <c r="BZ42" s="232"/>
      <c r="CA42" s="236"/>
      <c r="CB42" s="236"/>
      <c r="CC42" s="232"/>
      <c r="CE42" s="232"/>
      <c r="CF42" s="236"/>
      <c r="CG42" s="236"/>
      <c r="CH42" s="232"/>
      <c r="CJ42" s="232">
        <f t="shared" si="14"/>
        <v>0</v>
      </c>
      <c r="CK42" s="236"/>
      <c r="CL42" s="236"/>
      <c r="CM42" s="232"/>
      <c r="CO42" s="232"/>
      <c r="CP42" s="236"/>
      <c r="CQ42" s="236"/>
      <c r="CR42" s="232"/>
      <c r="CT42" s="232"/>
      <c r="CU42" s="236"/>
      <c r="CV42" s="236"/>
      <c r="CW42" s="232"/>
      <c r="CY42" s="232"/>
      <c r="CZ42" s="236"/>
      <c r="DA42" s="236"/>
      <c r="DB42" s="232"/>
      <c r="DD42" s="232"/>
      <c r="DE42" s="236"/>
      <c r="DF42" s="236"/>
      <c r="DG42" s="232"/>
      <c r="DH42" s="232"/>
      <c r="DJ42" s="232">
        <f t="shared" si="15"/>
        <v>44</v>
      </c>
      <c r="DK42" s="236"/>
      <c r="DL42" s="236"/>
      <c r="DM42" s="236"/>
      <c r="DN42" s="236"/>
      <c r="DO42" s="236"/>
      <c r="DP42" s="232">
        <f t="shared" si="16"/>
        <v>0</v>
      </c>
    </row>
    <row r="43" spans="1:120" x14ac:dyDescent="0.3">
      <c r="A43" s="371" t="s">
        <v>1070</v>
      </c>
      <c r="B43" s="224" t="s">
        <v>1068</v>
      </c>
      <c r="C43" s="231" t="s">
        <v>1126</v>
      </c>
      <c r="D43" s="225" t="s">
        <v>939</v>
      </c>
      <c r="E43" s="226" t="s">
        <v>925</v>
      </c>
      <c r="F43" s="226"/>
      <c r="G43" s="226"/>
      <c r="H43" s="226"/>
      <c r="J43" s="232">
        <f t="shared" si="3"/>
        <v>13</v>
      </c>
      <c r="K43" s="236"/>
      <c r="L43" s="236"/>
      <c r="M43" s="232"/>
      <c r="O43" s="232"/>
      <c r="P43" s="236"/>
      <c r="Q43" s="236"/>
      <c r="R43" s="232"/>
      <c r="T43" s="232"/>
      <c r="U43" s="236"/>
      <c r="V43" s="236"/>
      <c r="W43" s="232"/>
      <c r="Y43" s="232">
        <v>9</v>
      </c>
      <c r="Z43" s="236"/>
      <c r="AA43" s="236"/>
      <c r="AB43" s="232"/>
      <c r="AD43" s="232">
        <v>4</v>
      </c>
      <c r="AE43" s="236"/>
      <c r="AF43" s="236"/>
      <c r="AG43" s="232"/>
      <c r="AH43" s="232" t="s">
        <v>1144</v>
      </c>
      <c r="AJ43" s="332"/>
      <c r="AK43" s="236"/>
      <c r="AL43" s="236"/>
      <c r="AM43" s="232"/>
      <c r="AN43" s="232"/>
      <c r="AO43" s="208"/>
      <c r="AP43" s="232"/>
      <c r="AQ43" s="236"/>
      <c r="AR43" s="236"/>
      <c r="AS43" s="232"/>
      <c r="AU43" s="232"/>
      <c r="AV43" s="236"/>
      <c r="AW43" s="236"/>
      <c r="AX43" s="232"/>
      <c r="AZ43" s="232"/>
      <c r="BA43" s="236"/>
      <c r="BB43" s="236"/>
      <c r="BC43" s="232"/>
      <c r="BE43" s="232"/>
      <c r="BF43" s="236"/>
      <c r="BG43" s="236"/>
      <c r="BH43" s="232"/>
      <c r="BI43" s="232"/>
      <c r="BK43" s="332"/>
      <c r="BL43" s="236"/>
      <c r="BM43" s="236"/>
      <c r="BN43" s="232"/>
      <c r="BO43" s="208"/>
      <c r="BP43" s="232"/>
      <c r="BQ43" s="236"/>
      <c r="BR43" s="236"/>
      <c r="BS43" s="232"/>
      <c r="BU43" s="232"/>
      <c r="BV43" s="236"/>
      <c r="BW43" s="236"/>
      <c r="BX43" s="232"/>
      <c r="BZ43" s="232"/>
      <c r="CA43" s="236"/>
      <c r="CB43" s="236"/>
      <c r="CC43" s="232"/>
      <c r="CE43" s="232"/>
      <c r="CF43" s="236"/>
      <c r="CG43" s="236"/>
      <c r="CH43" s="232"/>
      <c r="CJ43" s="232"/>
      <c r="CK43" s="236"/>
      <c r="CL43" s="236"/>
      <c r="CM43" s="232"/>
      <c r="CO43" s="232"/>
      <c r="CP43" s="236"/>
      <c r="CQ43" s="236"/>
      <c r="CR43" s="232"/>
      <c r="CT43" s="232"/>
      <c r="CU43" s="236"/>
      <c r="CV43" s="236"/>
      <c r="CW43" s="232"/>
      <c r="CY43" s="232"/>
      <c r="CZ43" s="236"/>
      <c r="DA43" s="236"/>
      <c r="DB43" s="232"/>
      <c r="DD43" s="232"/>
      <c r="DE43" s="236"/>
      <c r="DF43" s="236"/>
      <c r="DG43" s="232"/>
      <c r="DH43" s="232"/>
      <c r="DJ43" s="232"/>
      <c r="DK43" s="236"/>
      <c r="DL43" s="236"/>
      <c r="DM43" s="236"/>
      <c r="DN43" s="236"/>
      <c r="DO43" s="236"/>
      <c r="DP43" s="232"/>
    </row>
    <row r="44" spans="1:120" x14ac:dyDescent="0.3">
      <c r="A44" s="371" t="s">
        <v>966</v>
      </c>
      <c r="B44" s="224" t="s">
        <v>1069</v>
      </c>
      <c r="C44" s="231" t="s">
        <v>1120</v>
      </c>
      <c r="D44" s="225" t="s">
        <v>939</v>
      </c>
      <c r="E44" s="226" t="s">
        <v>925</v>
      </c>
      <c r="F44" s="226"/>
      <c r="G44" s="226"/>
      <c r="H44" s="226"/>
      <c r="J44" s="232">
        <f t="shared" ref="J44" si="17">SUM(O44,T44,Y44,AD44)</f>
        <v>30</v>
      </c>
      <c r="K44" s="236"/>
      <c r="L44" s="236"/>
      <c r="M44" s="232">
        <f t="shared" ref="M44" si="18">SUM(R44,W44,AB44,AG44)</f>
        <v>0</v>
      </c>
      <c r="O44" s="232">
        <v>9</v>
      </c>
      <c r="P44" s="236"/>
      <c r="Q44" s="236"/>
      <c r="R44" s="232"/>
      <c r="T44" s="232">
        <v>8</v>
      </c>
      <c r="U44" s="236"/>
      <c r="V44" s="236"/>
      <c r="W44" s="232"/>
      <c r="Y44" s="232">
        <v>9</v>
      </c>
      <c r="Z44" s="236"/>
      <c r="AA44" s="236"/>
      <c r="AB44" s="232"/>
      <c r="AD44" s="232">
        <v>4</v>
      </c>
      <c r="AE44" s="236"/>
      <c r="AF44" s="236"/>
      <c r="AG44" s="232"/>
      <c r="AH44" s="232" t="s">
        <v>1145</v>
      </c>
      <c r="AJ44" s="302">
        <f t="shared" ref="AJ44" si="19">SUM(AP44,AU44,AZ44,BE44)</f>
        <v>14</v>
      </c>
      <c r="AK44" s="236"/>
      <c r="AL44" s="236"/>
      <c r="AM44" s="232">
        <f t="shared" ref="AM44" si="20">SUM(AS44,AX44,BC44,BH44)</f>
        <v>0</v>
      </c>
      <c r="AN44" s="232"/>
      <c r="AO44" s="208"/>
      <c r="AP44" s="232">
        <v>9</v>
      </c>
      <c r="AQ44" s="236"/>
      <c r="AR44" s="236"/>
      <c r="AS44" s="232"/>
      <c r="AU44" s="232">
        <v>5</v>
      </c>
      <c r="AV44" s="236"/>
      <c r="AW44" s="236"/>
      <c r="AX44" s="232"/>
      <c r="AZ44" s="232"/>
      <c r="BA44" s="236"/>
      <c r="BB44" s="236"/>
      <c r="BC44" s="232"/>
      <c r="BE44" s="232"/>
      <c r="BF44" s="236"/>
      <c r="BG44" s="236"/>
      <c r="BH44" s="232"/>
      <c r="BI44" s="232"/>
      <c r="BK44" s="302">
        <f t="shared" ref="BK44" si="21">SUM(BP44,BU44,BZ44,CE44)</f>
        <v>0</v>
      </c>
      <c r="BL44" s="236"/>
      <c r="BM44" s="236"/>
      <c r="BN44" s="232"/>
      <c r="BO44" s="208"/>
      <c r="BP44" s="232"/>
      <c r="BQ44" s="236"/>
      <c r="BR44" s="236"/>
      <c r="BS44" s="232"/>
      <c r="BU44" s="232"/>
      <c r="BV44" s="236"/>
      <c r="BW44" s="236"/>
      <c r="BX44" s="232"/>
      <c r="BZ44" s="232"/>
      <c r="CA44" s="236"/>
      <c r="CB44" s="236"/>
      <c r="CC44" s="232"/>
      <c r="CE44" s="232"/>
      <c r="CF44" s="236"/>
      <c r="CG44" s="236"/>
      <c r="CH44" s="232"/>
      <c r="CJ44" s="232">
        <f t="shared" si="14"/>
        <v>0</v>
      </c>
      <c r="CK44" s="236"/>
      <c r="CL44" s="236"/>
      <c r="CM44" s="232"/>
      <c r="CO44" s="232"/>
      <c r="CP44" s="236"/>
      <c r="CQ44" s="236"/>
      <c r="CR44" s="232"/>
      <c r="CT44" s="232"/>
      <c r="CU44" s="236"/>
      <c r="CV44" s="236"/>
      <c r="CW44" s="232"/>
      <c r="CY44" s="232"/>
      <c r="CZ44" s="236"/>
      <c r="DA44" s="236"/>
      <c r="DB44" s="232"/>
      <c r="DD44" s="232"/>
      <c r="DE44" s="236"/>
      <c r="DF44" s="236"/>
      <c r="DG44" s="232"/>
      <c r="DH44" s="232"/>
      <c r="DJ44" s="232">
        <f t="shared" si="15"/>
        <v>44</v>
      </c>
      <c r="DK44" s="236"/>
      <c r="DL44" s="236"/>
      <c r="DM44" s="236"/>
      <c r="DN44" s="236"/>
      <c r="DO44" s="236"/>
      <c r="DP44" s="232">
        <f t="shared" si="16"/>
        <v>0</v>
      </c>
    </row>
    <row r="45" spans="1:120" x14ac:dyDescent="0.3">
      <c r="A45" s="371" t="s">
        <v>967</v>
      </c>
      <c r="B45" s="224" t="s">
        <v>1103</v>
      </c>
      <c r="C45" s="231" t="s">
        <v>1120</v>
      </c>
      <c r="D45" s="225" t="s">
        <v>939</v>
      </c>
      <c r="E45" s="226" t="s">
        <v>925</v>
      </c>
      <c r="F45" s="226"/>
      <c r="G45" s="226"/>
      <c r="H45" s="226"/>
      <c r="J45" s="232">
        <f t="shared" ref="J45:J74" si="22">SUM(O45,T45,Y45,AD45)</f>
        <v>30</v>
      </c>
      <c r="K45" s="236"/>
      <c r="L45" s="236"/>
      <c r="M45" s="232">
        <f t="shared" ref="M45:M74" si="23">SUM(R45,W45,AB45,AG45)</f>
        <v>0</v>
      </c>
      <c r="O45" s="232">
        <v>9</v>
      </c>
      <c r="P45" s="236"/>
      <c r="Q45" s="236"/>
      <c r="R45" s="232"/>
      <c r="T45" s="232">
        <v>8</v>
      </c>
      <c r="U45" s="236"/>
      <c r="V45" s="236"/>
      <c r="W45" s="232"/>
      <c r="Y45" s="232">
        <v>9</v>
      </c>
      <c r="Z45" s="236"/>
      <c r="AA45" s="236"/>
      <c r="AB45" s="232"/>
      <c r="AD45" s="232">
        <v>4</v>
      </c>
      <c r="AE45" s="236"/>
      <c r="AF45" s="236"/>
      <c r="AG45" s="232"/>
      <c r="AH45" s="232" t="s">
        <v>1146</v>
      </c>
      <c r="AJ45" s="302">
        <f t="shared" ref="AJ45:AJ58" si="24">SUM(AP45,AU45,AZ45,BE45)</f>
        <v>19</v>
      </c>
      <c r="AK45" s="236"/>
      <c r="AL45" s="236"/>
      <c r="AM45" s="232">
        <f>SUM(AS45,AX45,BC45,BH45)</f>
        <v>0</v>
      </c>
      <c r="AN45" s="232"/>
      <c r="AO45" s="208"/>
      <c r="AP45" s="232">
        <v>9</v>
      </c>
      <c r="AQ45" s="236"/>
      <c r="AR45" s="236"/>
      <c r="AS45" s="232"/>
      <c r="AU45" s="232">
        <v>5</v>
      </c>
      <c r="AV45" s="236"/>
      <c r="AW45" s="236"/>
      <c r="AX45" s="232"/>
      <c r="AZ45" s="232">
        <v>5</v>
      </c>
      <c r="BA45" s="236"/>
      <c r="BB45" s="236"/>
      <c r="BC45" s="232"/>
      <c r="BE45" s="232"/>
      <c r="BF45" s="236"/>
      <c r="BG45" s="236"/>
      <c r="BH45" s="232"/>
      <c r="BI45" s="232"/>
      <c r="BK45" s="302">
        <f t="shared" ref="BK45:BK76" si="25">SUM(BP45,BU45,BZ45,CE45)</f>
        <v>0</v>
      </c>
      <c r="BL45" s="236"/>
      <c r="BM45" s="236"/>
      <c r="BN45" s="232"/>
      <c r="BO45" s="208"/>
      <c r="BP45" s="232"/>
      <c r="BQ45" s="236"/>
      <c r="BR45" s="236"/>
      <c r="BS45" s="232"/>
      <c r="BU45" s="232"/>
      <c r="BV45" s="236"/>
      <c r="BW45" s="236"/>
      <c r="BX45" s="232"/>
      <c r="BZ45" s="232"/>
      <c r="CA45" s="236"/>
      <c r="CB45" s="236"/>
      <c r="CC45" s="232"/>
      <c r="CE45" s="232"/>
      <c r="CF45" s="236"/>
      <c r="CG45" s="236"/>
      <c r="CH45" s="232"/>
      <c r="CJ45" s="232">
        <f t="shared" si="14"/>
        <v>0</v>
      </c>
      <c r="CK45" s="236"/>
      <c r="CL45" s="236"/>
      <c r="CM45" s="232"/>
      <c r="CO45" s="232"/>
      <c r="CP45" s="236"/>
      <c r="CQ45" s="236"/>
      <c r="CR45" s="232"/>
      <c r="CT45" s="232"/>
      <c r="CU45" s="236"/>
      <c r="CV45" s="236"/>
      <c r="CW45" s="232"/>
      <c r="CY45" s="232"/>
      <c r="CZ45" s="236"/>
      <c r="DA45" s="236"/>
      <c r="DB45" s="232"/>
      <c r="DD45" s="232"/>
      <c r="DE45" s="236"/>
      <c r="DF45" s="236"/>
      <c r="DG45" s="232"/>
      <c r="DH45" s="232"/>
      <c r="DJ45" s="232">
        <f t="shared" si="15"/>
        <v>49</v>
      </c>
      <c r="DK45" s="236"/>
      <c r="DL45" s="236"/>
      <c r="DM45" s="236"/>
      <c r="DN45" s="236"/>
      <c r="DO45" s="236"/>
      <c r="DP45" s="232">
        <f t="shared" si="16"/>
        <v>0</v>
      </c>
    </row>
    <row r="46" spans="1:120" x14ac:dyDescent="0.3">
      <c r="A46" s="371" t="s">
        <v>968</v>
      </c>
      <c r="B46" s="224"/>
      <c r="C46" s="231"/>
      <c r="D46" s="225" t="s">
        <v>939</v>
      </c>
      <c r="E46" s="226" t="s">
        <v>925</v>
      </c>
      <c r="F46" s="226"/>
      <c r="G46" s="226"/>
      <c r="H46" s="226"/>
      <c r="J46" s="232">
        <f t="shared" si="22"/>
        <v>0</v>
      </c>
      <c r="K46" s="236"/>
      <c r="L46" s="236"/>
      <c r="M46" s="232">
        <f t="shared" si="23"/>
        <v>0</v>
      </c>
      <c r="O46" s="232"/>
      <c r="P46" s="236"/>
      <c r="Q46" s="236"/>
      <c r="R46" s="232"/>
      <c r="T46" s="232"/>
      <c r="U46" s="236"/>
      <c r="V46" s="236"/>
      <c r="W46" s="232"/>
      <c r="Y46" s="232"/>
      <c r="Z46" s="236"/>
      <c r="AA46" s="236"/>
      <c r="AB46" s="232"/>
      <c r="AD46" s="232"/>
      <c r="AE46" s="236"/>
      <c r="AF46" s="236"/>
      <c r="AG46" s="232"/>
      <c r="AH46" s="232"/>
      <c r="AJ46" s="302">
        <f t="shared" si="24"/>
        <v>0</v>
      </c>
      <c r="AK46" s="236"/>
      <c r="AL46" s="236"/>
      <c r="AM46" s="232">
        <f>SUM(AS46,AX46,BC46,BH46)</f>
        <v>0</v>
      </c>
      <c r="AN46" s="232"/>
      <c r="AO46" s="208"/>
      <c r="AP46" s="232"/>
      <c r="AQ46" s="236"/>
      <c r="AR46" s="236"/>
      <c r="AS46" s="232"/>
      <c r="AU46" s="232"/>
      <c r="AV46" s="236"/>
      <c r="AW46" s="236"/>
      <c r="AX46" s="232"/>
      <c r="AZ46" s="232"/>
      <c r="BA46" s="236"/>
      <c r="BB46" s="236"/>
      <c r="BC46" s="232"/>
      <c r="BE46" s="232"/>
      <c r="BF46" s="236"/>
      <c r="BG46" s="236"/>
      <c r="BH46" s="232"/>
      <c r="BI46" s="232"/>
      <c r="BK46" s="302">
        <f t="shared" si="25"/>
        <v>0</v>
      </c>
      <c r="BL46" s="236"/>
      <c r="BM46" s="236"/>
      <c r="BN46" s="232"/>
      <c r="BO46" s="208"/>
      <c r="BP46" s="232"/>
      <c r="BQ46" s="236"/>
      <c r="BR46" s="236"/>
      <c r="BS46" s="232"/>
      <c r="BU46" s="232"/>
      <c r="BV46" s="236"/>
      <c r="BW46" s="236"/>
      <c r="BX46" s="232"/>
      <c r="BZ46" s="232"/>
      <c r="CA46" s="236"/>
      <c r="CB46" s="236"/>
      <c r="CC46" s="232"/>
      <c r="CE46" s="232"/>
      <c r="CF46" s="236"/>
      <c r="CG46" s="236"/>
      <c r="CH46" s="232"/>
      <c r="CJ46" s="232">
        <f t="shared" si="14"/>
        <v>0</v>
      </c>
      <c r="CK46" s="236"/>
      <c r="CL46" s="236"/>
      <c r="CM46" s="232"/>
      <c r="CO46" s="232"/>
      <c r="CP46" s="236"/>
      <c r="CQ46" s="236"/>
      <c r="CR46" s="232"/>
      <c r="CT46" s="232"/>
      <c r="CU46" s="236"/>
      <c r="CV46" s="236"/>
      <c r="CW46" s="232"/>
      <c r="CY46" s="232"/>
      <c r="CZ46" s="236"/>
      <c r="DA46" s="236"/>
      <c r="DB46" s="232"/>
      <c r="DD46" s="232"/>
      <c r="DE46" s="236"/>
      <c r="DF46" s="236"/>
      <c r="DG46" s="232"/>
      <c r="DH46" s="232"/>
      <c r="DJ46" s="232">
        <f t="shared" si="15"/>
        <v>0</v>
      </c>
      <c r="DK46" s="236"/>
      <c r="DL46" s="236"/>
      <c r="DM46" s="236"/>
      <c r="DN46" s="236"/>
      <c r="DO46" s="236"/>
      <c r="DP46" s="232">
        <f t="shared" si="16"/>
        <v>0</v>
      </c>
    </row>
    <row r="47" spans="1:120" x14ac:dyDescent="0.3">
      <c r="A47" s="371" t="s">
        <v>971</v>
      </c>
      <c r="B47" s="224" t="s">
        <v>1071</v>
      </c>
      <c r="C47" s="231" t="s">
        <v>1127</v>
      </c>
      <c r="D47" s="225" t="s">
        <v>939</v>
      </c>
      <c r="E47" s="226" t="s">
        <v>925</v>
      </c>
      <c r="F47" s="226"/>
      <c r="G47" s="226"/>
      <c r="H47" s="226"/>
      <c r="J47" s="232">
        <f t="shared" si="22"/>
        <v>26</v>
      </c>
      <c r="K47" s="236"/>
      <c r="L47" s="236"/>
      <c r="M47" s="232">
        <f t="shared" si="23"/>
        <v>0</v>
      </c>
      <c r="O47" s="232">
        <v>18</v>
      </c>
      <c r="P47" s="236"/>
      <c r="Q47" s="236"/>
      <c r="R47" s="232"/>
      <c r="T47" s="232">
        <v>8</v>
      </c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H47" s="232" t="s">
        <v>1114</v>
      </c>
      <c r="AJ47" s="302">
        <f t="shared" si="24"/>
        <v>0</v>
      </c>
      <c r="AK47" s="236"/>
      <c r="AL47" s="236"/>
      <c r="AM47" s="232">
        <f>SUM(AS47,AX47,BC47,BH47)</f>
        <v>0</v>
      </c>
      <c r="AN47" s="232"/>
      <c r="AO47" s="208"/>
      <c r="AP47" s="232"/>
      <c r="AQ47" s="236"/>
      <c r="AR47" s="236"/>
      <c r="AS47" s="232"/>
      <c r="AU47" s="232"/>
      <c r="AV47" s="236"/>
      <c r="AW47" s="236"/>
      <c r="AX47" s="232"/>
      <c r="AZ47" s="232"/>
      <c r="BA47" s="236"/>
      <c r="BB47" s="236"/>
      <c r="BC47" s="232"/>
      <c r="BE47" s="232"/>
      <c r="BF47" s="236"/>
      <c r="BG47" s="236"/>
      <c r="BH47" s="232"/>
      <c r="BI47" s="232"/>
      <c r="BK47" s="302">
        <f t="shared" si="25"/>
        <v>0</v>
      </c>
      <c r="BL47" s="236"/>
      <c r="BM47" s="236"/>
      <c r="BN47" s="232"/>
      <c r="BO47" s="208"/>
      <c r="BP47" s="232"/>
      <c r="BQ47" s="236"/>
      <c r="BR47" s="236"/>
      <c r="BS47" s="232"/>
      <c r="BU47" s="232"/>
      <c r="BV47" s="236"/>
      <c r="BW47" s="236"/>
      <c r="BX47" s="232"/>
      <c r="BZ47" s="232"/>
      <c r="CA47" s="236"/>
      <c r="CB47" s="236"/>
      <c r="CC47" s="232"/>
      <c r="CE47" s="232"/>
      <c r="CF47" s="236"/>
      <c r="CG47" s="236"/>
      <c r="CH47" s="232"/>
      <c r="CJ47" s="232">
        <f t="shared" si="14"/>
        <v>0</v>
      </c>
      <c r="CK47" s="236"/>
      <c r="CL47" s="236"/>
      <c r="CM47" s="232"/>
      <c r="CO47" s="232"/>
      <c r="CP47" s="236"/>
      <c r="CQ47" s="236"/>
      <c r="CR47" s="232"/>
      <c r="CT47" s="232"/>
      <c r="CU47" s="236"/>
      <c r="CV47" s="236"/>
      <c r="CW47" s="232"/>
      <c r="CY47" s="232"/>
      <c r="CZ47" s="236"/>
      <c r="DA47" s="236"/>
      <c r="DB47" s="232"/>
      <c r="DD47" s="232"/>
      <c r="DE47" s="236"/>
      <c r="DF47" s="236"/>
      <c r="DG47" s="232"/>
      <c r="DH47" s="232"/>
      <c r="DJ47" s="232">
        <f t="shared" si="15"/>
        <v>26</v>
      </c>
      <c r="DK47" s="236"/>
      <c r="DL47" s="236"/>
      <c r="DM47" s="236"/>
      <c r="DN47" s="236"/>
      <c r="DO47" s="236"/>
      <c r="DP47" s="232">
        <f t="shared" si="16"/>
        <v>0</v>
      </c>
    </row>
    <row r="48" spans="1:120" x14ac:dyDescent="0.3">
      <c r="A48" s="371" t="s">
        <v>973</v>
      </c>
      <c r="B48" s="224" t="s">
        <v>1072</v>
      </c>
      <c r="C48" s="231" t="s">
        <v>1159</v>
      </c>
      <c r="D48" s="225" t="s">
        <v>939</v>
      </c>
      <c r="E48" s="226" t="s">
        <v>925</v>
      </c>
      <c r="F48" s="226"/>
      <c r="G48" s="226"/>
      <c r="H48" s="226"/>
      <c r="J48" s="232">
        <f t="shared" si="22"/>
        <v>17</v>
      </c>
      <c r="K48" s="236"/>
      <c r="L48" s="236"/>
      <c r="M48" s="232">
        <f t="shared" si="23"/>
        <v>0</v>
      </c>
      <c r="O48" s="232"/>
      <c r="P48" s="236"/>
      <c r="Q48" s="236"/>
      <c r="R48" s="232"/>
      <c r="T48" s="232"/>
      <c r="U48" s="236"/>
      <c r="V48" s="236"/>
      <c r="W48" s="232"/>
      <c r="Y48" s="232">
        <v>9</v>
      </c>
      <c r="Z48" s="236"/>
      <c r="AA48" s="236"/>
      <c r="AB48" s="232"/>
      <c r="AD48" s="232">
        <v>8</v>
      </c>
      <c r="AE48" s="236"/>
      <c r="AF48" s="236"/>
      <c r="AG48" s="232"/>
      <c r="AH48" s="232" t="s">
        <v>1147</v>
      </c>
      <c r="AJ48" s="302">
        <f t="shared" si="24"/>
        <v>0</v>
      </c>
      <c r="AK48" s="236"/>
      <c r="AL48" s="236"/>
      <c r="AM48" s="232">
        <f>SUM(AS48,AX48,BC48,BH48)</f>
        <v>0</v>
      </c>
      <c r="AN48" s="232"/>
      <c r="AO48" s="208"/>
      <c r="AP48" s="232"/>
      <c r="AQ48" s="236"/>
      <c r="AR48" s="236"/>
      <c r="AS48" s="232"/>
      <c r="AU48" s="232"/>
      <c r="AV48" s="236"/>
      <c r="AW48" s="236"/>
      <c r="AX48" s="232"/>
      <c r="AZ48" s="232"/>
      <c r="BA48" s="236"/>
      <c r="BB48" s="236"/>
      <c r="BC48" s="232"/>
      <c r="BE48" s="232"/>
      <c r="BF48" s="236"/>
      <c r="BG48" s="236"/>
      <c r="BH48" s="232"/>
      <c r="BI48" s="232"/>
      <c r="BK48" s="302">
        <f t="shared" si="25"/>
        <v>0</v>
      </c>
      <c r="BL48" s="236"/>
      <c r="BM48" s="236"/>
      <c r="BN48" s="232"/>
      <c r="BO48" s="208"/>
      <c r="BP48" s="232"/>
      <c r="BQ48" s="236"/>
      <c r="BR48" s="236"/>
      <c r="BS48" s="232"/>
      <c r="BU48" s="232"/>
      <c r="BV48" s="236"/>
      <c r="BW48" s="236"/>
      <c r="BX48" s="232"/>
      <c r="BZ48" s="232"/>
      <c r="CA48" s="236"/>
      <c r="CB48" s="236"/>
      <c r="CC48" s="232"/>
      <c r="CE48" s="232"/>
      <c r="CF48" s="236"/>
      <c r="CG48" s="236"/>
      <c r="CH48" s="232"/>
      <c r="CJ48" s="232">
        <f t="shared" si="14"/>
        <v>0</v>
      </c>
      <c r="CK48" s="236"/>
      <c r="CL48" s="236"/>
      <c r="CM48" s="232"/>
      <c r="CO48" s="232"/>
      <c r="CP48" s="236"/>
      <c r="CQ48" s="236"/>
      <c r="CR48" s="232"/>
      <c r="CT48" s="232"/>
      <c r="CU48" s="236"/>
      <c r="CV48" s="236"/>
      <c r="CW48" s="232"/>
      <c r="CY48" s="232"/>
      <c r="CZ48" s="236"/>
      <c r="DA48" s="236"/>
      <c r="DB48" s="232"/>
      <c r="DD48" s="232"/>
      <c r="DE48" s="236"/>
      <c r="DF48" s="236"/>
      <c r="DG48" s="232"/>
      <c r="DH48" s="232"/>
      <c r="DJ48" s="232">
        <f t="shared" si="15"/>
        <v>17</v>
      </c>
      <c r="DK48" s="236"/>
      <c r="DL48" s="236"/>
      <c r="DM48" s="236"/>
      <c r="DN48" s="236"/>
      <c r="DO48" s="236"/>
      <c r="DP48" s="232">
        <f t="shared" si="16"/>
        <v>0</v>
      </c>
    </row>
    <row r="49" spans="1:120" ht="16.2" customHeight="1" x14ac:dyDescent="0.3">
      <c r="A49" s="371" t="s">
        <v>970</v>
      </c>
      <c r="B49" s="224" t="s">
        <v>1073</v>
      </c>
      <c r="C49" s="231" t="s">
        <v>1121</v>
      </c>
      <c r="D49" s="225"/>
      <c r="E49" s="226"/>
      <c r="F49" s="226"/>
      <c r="G49" s="226"/>
      <c r="H49" s="226"/>
      <c r="J49" s="232">
        <f t="shared" si="22"/>
        <v>18</v>
      </c>
      <c r="K49" s="236"/>
      <c r="L49" s="236"/>
      <c r="M49" s="232"/>
      <c r="O49" s="232">
        <v>18</v>
      </c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H49" s="232" t="s">
        <v>1158</v>
      </c>
      <c r="AJ49" s="302">
        <f t="shared" si="24"/>
        <v>0</v>
      </c>
      <c r="AK49" s="236"/>
      <c r="AL49" s="236"/>
      <c r="AM49" s="232"/>
      <c r="AN49" s="232"/>
      <c r="AO49" s="208"/>
      <c r="AP49" s="232"/>
      <c r="AQ49" s="236"/>
      <c r="AR49" s="236"/>
      <c r="AS49" s="232"/>
      <c r="AU49" s="232"/>
      <c r="AV49" s="236"/>
      <c r="AW49" s="236"/>
      <c r="AX49" s="232"/>
      <c r="AZ49" s="232"/>
      <c r="BA49" s="236"/>
      <c r="BB49" s="236"/>
      <c r="BC49" s="232"/>
      <c r="BE49" s="232"/>
      <c r="BF49" s="236"/>
      <c r="BG49" s="236"/>
      <c r="BH49" s="232"/>
      <c r="BI49" s="232"/>
      <c r="BK49" s="332"/>
      <c r="BL49" s="236"/>
      <c r="BM49" s="236"/>
      <c r="BN49" s="232"/>
      <c r="BO49" s="208"/>
      <c r="BP49" s="232"/>
      <c r="BQ49" s="236"/>
      <c r="BR49" s="236"/>
      <c r="BS49" s="232"/>
      <c r="BU49" s="232"/>
      <c r="BV49" s="236"/>
      <c r="BW49" s="236"/>
      <c r="BX49" s="232"/>
      <c r="BZ49" s="232"/>
      <c r="CA49" s="236"/>
      <c r="CB49" s="236"/>
      <c r="CC49" s="232"/>
      <c r="CE49" s="232"/>
      <c r="CF49" s="236"/>
      <c r="CG49" s="236"/>
      <c r="CH49" s="232"/>
      <c r="CJ49" s="232"/>
      <c r="CK49" s="236"/>
      <c r="CL49" s="236"/>
      <c r="CM49" s="232"/>
      <c r="CO49" s="232"/>
      <c r="CP49" s="236"/>
      <c r="CQ49" s="236"/>
      <c r="CR49" s="232"/>
      <c r="CT49" s="232"/>
      <c r="CU49" s="236"/>
      <c r="CV49" s="236"/>
      <c r="CW49" s="232"/>
      <c r="CY49" s="232"/>
      <c r="CZ49" s="236"/>
      <c r="DA49" s="236"/>
      <c r="DB49" s="232"/>
      <c r="DD49" s="232"/>
      <c r="DE49" s="236"/>
      <c r="DF49" s="236"/>
      <c r="DG49" s="232"/>
      <c r="DH49" s="232"/>
      <c r="DJ49" s="232">
        <f t="shared" si="15"/>
        <v>18</v>
      </c>
      <c r="DK49" s="236"/>
      <c r="DL49" s="236"/>
      <c r="DM49" s="236"/>
      <c r="DN49" s="236"/>
      <c r="DO49" s="236"/>
      <c r="DP49" s="232"/>
    </row>
    <row r="50" spans="1:120" ht="16.2" customHeight="1" x14ac:dyDescent="0.3">
      <c r="A50" s="371"/>
      <c r="B50" s="224"/>
      <c r="D50" s="225"/>
      <c r="E50" s="226"/>
      <c r="F50" s="226"/>
      <c r="G50" s="226"/>
      <c r="H50" s="226"/>
      <c r="J50" s="232"/>
      <c r="K50" s="236"/>
      <c r="L50" s="236"/>
      <c r="M50" s="232"/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H50" s="232"/>
      <c r="AJ50" s="332"/>
      <c r="AK50" s="236"/>
      <c r="AL50" s="236"/>
      <c r="AM50" s="232"/>
      <c r="AN50" s="232"/>
      <c r="AO50" s="208"/>
      <c r="AP50" s="232"/>
      <c r="AQ50" s="236"/>
      <c r="AR50" s="236"/>
      <c r="AS50" s="232"/>
      <c r="AU50" s="232"/>
      <c r="AV50" s="236"/>
      <c r="AW50" s="236"/>
      <c r="AX50" s="232"/>
      <c r="AZ50" s="232"/>
      <c r="BA50" s="236"/>
      <c r="BB50" s="236"/>
      <c r="BC50" s="232"/>
      <c r="BE50" s="232"/>
      <c r="BF50" s="236"/>
      <c r="BG50" s="236"/>
      <c r="BH50" s="232"/>
      <c r="BI50" s="232"/>
      <c r="BK50" s="332"/>
      <c r="BL50" s="236"/>
      <c r="BM50" s="236"/>
      <c r="BN50" s="232"/>
      <c r="BO50" s="208"/>
      <c r="BP50" s="232"/>
      <c r="BQ50" s="236"/>
      <c r="BR50" s="236"/>
      <c r="BS50" s="232"/>
      <c r="BU50" s="232"/>
      <c r="BV50" s="236"/>
      <c r="BW50" s="236"/>
      <c r="BX50" s="232"/>
      <c r="BZ50" s="232"/>
      <c r="CA50" s="236"/>
      <c r="CB50" s="236"/>
      <c r="CC50" s="232"/>
      <c r="CE50" s="232"/>
      <c r="CF50" s="236"/>
      <c r="CG50" s="236"/>
      <c r="CH50" s="232"/>
      <c r="CJ50" s="232"/>
      <c r="CK50" s="236"/>
      <c r="CL50" s="236"/>
      <c r="CM50" s="232"/>
      <c r="CO50" s="232"/>
      <c r="CP50" s="236"/>
      <c r="CQ50" s="236"/>
      <c r="CR50" s="232"/>
      <c r="CT50" s="232"/>
      <c r="CU50" s="236"/>
      <c r="CV50" s="236"/>
      <c r="CW50" s="232"/>
      <c r="CY50" s="232"/>
      <c r="CZ50" s="236"/>
      <c r="DA50" s="236"/>
      <c r="DB50" s="232"/>
      <c r="DD50" s="232"/>
      <c r="DE50" s="236"/>
      <c r="DF50" s="236"/>
      <c r="DG50" s="232"/>
      <c r="DH50" s="232"/>
      <c r="DJ50" s="232"/>
      <c r="DK50" s="236"/>
      <c r="DL50" s="236"/>
      <c r="DM50" s="236"/>
      <c r="DN50" s="236"/>
      <c r="DO50" s="236"/>
      <c r="DP50" s="232"/>
    </row>
    <row r="51" spans="1:120" ht="16.2" customHeight="1" x14ac:dyDescent="0.3">
      <c r="A51" s="371" t="s">
        <v>1036</v>
      </c>
      <c r="B51" s="224" t="s">
        <v>1060</v>
      </c>
      <c r="D51" s="225" t="s">
        <v>939</v>
      </c>
      <c r="E51" s="226" t="s">
        <v>925</v>
      </c>
      <c r="F51" s="226"/>
      <c r="G51" s="226"/>
      <c r="H51" s="226"/>
      <c r="J51" s="232">
        <f t="shared" si="22"/>
        <v>0</v>
      </c>
      <c r="K51" s="236"/>
      <c r="L51" s="236"/>
      <c r="M51" s="232"/>
      <c r="O51" s="232"/>
      <c r="P51" s="236"/>
      <c r="Q51" s="236"/>
      <c r="R51" s="232"/>
      <c r="T51" s="232"/>
      <c r="U51" s="236"/>
      <c r="V51" s="236"/>
      <c r="W51" s="232"/>
      <c r="Y51" s="232"/>
      <c r="Z51" s="236"/>
      <c r="AA51" s="236"/>
      <c r="AB51" s="232"/>
      <c r="AD51" s="232"/>
      <c r="AE51" s="236"/>
      <c r="AF51" s="236"/>
      <c r="AG51" s="232"/>
      <c r="AH51" s="232"/>
      <c r="AJ51" s="302">
        <f t="shared" si="24"/>
        <v>18</v>
      </c>
      <c r="AK51" s="236"/>
      <c r="AL51" s="236"/>
      <c r="AM51" s="232"/>
      <c r="AN51" s="232"/>
      <c r="AO51" s="208"/>
      <c r="AP51" s="232">
        <v>18</v>
      </c>
      <c r="AQ51" s="236"/>
      <c r="AR51" s="236"/>
      <c r="AS51" s="232"/>
      <c r="AU51" s="232"/>
      <c r="AV51" s="236"/>
      <c r="AW51" s="236"/>
      <c r="AX51" s="232"/>
      <c r="AZ51" s="232"/>
      <c r="BA51" s="236"/>
      <c r="BB51" s="236"/>
      <c r="BC51" s="232"/>
      <c r="BE51" s="232"/>
      <c r="BF51" s="236"/>
      <c r="BG51" s="236"/>
      <c r="BH51" s="232"/>
      <c r="BI51" s="232"/>
      <c r="BK51" s="332"/>
      <c r="BL51" s="236"/>
      <c r="BM51" s="236"/>
      <c r="BN51" s="232"/>
      <c r="BO51" s="208"/>
      <c r="BP51" s="232"/>
      <c r="BQ51" s="236"/>
      <c r="BR51" s="236"/>
      <c r="BS51" s="232"/>
      <c r="BU51" s="232"/>
      <c r="BV51" s="236"/>
      <c r="BW51" s="236"/>
      <c r="BX51" s="232"/>
      <c r="BZ51" s="232"/>
      <c r="CA51" s="236"/>
      <c r="CB51" s="236"/>
      <c r="CC51" s="232"/>
      <c r="CE51" s="232"/>
      <c r="CF51" s="236"/>
      <c r="CG51" s="236"/>
      <c r="CH51" s="232"/>
      <c r="CJ51" s="232"/>
      <c r="CK51" s="236"/>
      <c r="CL51" s="236"/>
      <c r="CM51" s="232"/>
      <c r="CO51" s="232"/>
      <c r="CP51" s="236"/>
      <c r="CQ51" s="236"/>
      <c r="CR51" s="232"/>
      <c r="CT51" s="232"/>
      <c r="CU51" s="236"/>
      <c r="CV51" s="236"/>
      <c r="CW51" s="232"/>
      <c r="CY51" s="232"/>
      <c r="CZ51" s="236"/>
      <c r="DA51" s="236"/>
      <c r="DB51" s="232"/>
      <c r="DD51" s="232"/>
      <c r="DE51" s="236"/>
      <c r="DF51" s="236"/>
      <c r="DG51" s="232"/>
      <c r="DH51" s="232"/>
      <c r="DJ51" s="232">
        <f t="shared" si="15"/>
        <v>18</v>
      </c>
      <c r="DK51" s="236"/>
      <c r="DL51" s="236"/>
      <c r="DM51" s="236"/>
      <c r="DN51" s="236"/>
      <c r="DO51" s="236"/>
      <c r="DP51" s="232"/>
    </row>
    <row r="52" spans="1:120" ht="16.2" customHeight="1" x14ac:dyDescent="0.3">
      <c r="A52" s="371" t="s">
        <v>1037</v>
      </c>
      <c r="B52" s="224" t="s">
        <v>1061</v>
      </c>
      <c r="D52" s="225" t="s">
        <v>939</v>
      </c>
      <c r="E52" s="226" t="s">
        <v>925</v>
      </c>
      <c r="F52" s="226"/>
      <c r="G52" s="226"/>
      <c r="H52" s="226"/>
      <c r="J52" s="232">
        <f t="shared" si="22"/>
        <v>0</v>
      </c>
      <c r="K52" s="236"/>
      <c r="L52" s="236"/>
      <c r="M52" s="232"/>
      <c r="O52" s="232"/>
      <c r="P52" s="236"/>
      <c r="Q52" s="236"/>
      <c r="R52" s="232"/>
      <c r="T52" s="232"/>
      <c r="U52" s="236"/>
      <c r="V52" s="236"/>
      <c r="W52" s="232"/>
      <c r="Y52" s="232"/>
      <c r="Z52" s="236"/>
      <c r="AA52" s="236"/>
      <c r="AB52" s="232"/>
      <c r="AD52" s="232"/>
      <c r="AE52" s="236"/>
      <c r="AF52" s="236"/>
      <c r="AG52" s="232"/>
      <c r="AH52" s="232"/>
      <c r="AJ52" s="302">
        <f t="shared" si="24"/>
        <v>18</v>
      </c>
      <c r="AK52" s="236"/>
      <c r="AL52" s="236"/>
      <c r="AM52" s="232"/>
      <c r="AN52" s="232"/>
      <c r="AO52" s="208"/>
      <c r="AP52" s="232">
        <v>18</v>
      </c>
      <c r="AQ52" s="236"/>
      <c r="AR52" s="236"/>
      <c r="AS52" s="232"/>
      <c r="AU52" s="232"/>
      <c r="AV52" s="236"/>
      <c r="AW52" s="236"/>
      <c r="AX52" s="232"/>
      <c r="AZ52" s="232"/>
      <c r="BA52" s="236"/>
      <c r="BB52" s="236"/>
      <c r="BC52" s="232"/>
      <c r="BE52" s="232"/>
      <c r="BF52" s="236"/>
      <c r="BG52" s="236"/>
      <c r="BH52" s="232"/>
      <c r="BI52" s="232"/>
      <c r="BK52" s="332"/>
      <c r="BL52" s="236"/>
      <c r="BM52" s="236"/>
      <c r="BN52" s="232"/>
      <c r="BO52" s="208"/>
      <c r="BP52" s="232"/>
      <c r="BQ52" s="236"/>
      <c r="BR52" s="236"/>
      <c r="BS52" s="232"/>
      <c r="BU52" s="232"/>
      <c r="BV52" s="236"/>
      <c r="BW52" s="236"/>
      <c r="BX52" s="232"/>
      <c r="BZ52" s="232"/>
      <c r="CA52" s="236"/>
      <c r="CB52" s="236"/>
      <c r="CC52" s="232"/>
      <c r="CE52" s="232"/>
      <c r="CF52" s="236"/>
      <c r="CG52" s="236"/>
      <c r="CH52" s="232"/>
      <c r="CJ52" s="232"/>
      <c r="CK52" s="236"/>
      <c r="CL52" s="236"/>
      <c r="CM52" s="232"/>
      <c r="CO52" s="232"/>
      <c r="CP52" s="236"/>
      <c r="CQ52" s="236"/>
      <c r="CR52" s="232"/>
      <c r="CT52" s="232"/>
      <c r="CU52" s="236"/>
      <c r="CV52" s="236"/>
      <c r="CW52" s="232"/>
      <c r="CY52" s="232"/>
      <c r="CZ52" s="236"/>
      <c r="DA52" s="236"/>
      <c r="DB52" s="232"/>
      <c r="DD52" s="232"/>
      <c r="DE52" s="236"/>
      <c r="DF52" s="236"/>
      <c r="DG52" s="232"/>
      <c r="DH52" s="232"/>
      <c r="DJ52" s="232">
        <f t="shared" si="15"/>
        <v>18</v>
      </c>
      <c r="DK52" s="236"/>
      <c r="DL52" s="236"/>
      <c r="DM52" s="236"/>
      <c r="DN52" s="236"/>
      <c r="DO52" s="236"/>
      <c r="DP52" s="232"/>
    </row>
    <row r="53" spans="1:120" ht="16.2" customHeight="1" x14ac:dyDescent="0.3">
      <c r="A53" s="371" t="s">
        <v>1038</v>
      </c>
      <c r="B53" s="224" t="s">
        <v>1060</v>
      </c>
      <c r="D53" s="225" t="s">
        <v>939</v>
      </c>
      <c r="E53" s="226" t="s">
        <v>925</v>
      </c>
      <c r="F53" s="226"/>
      <c r="G53" s="226"/>
      <c r="H53" s="226"/>
      <c r="J53" s="232">
        <f t="shared" si="22"/>
        <v>0</v>
      </c>
      <c r="K53" s="236"/>
      <c r="L53" s="236"/>
      <c r="M53" s="232"/>
      <c r="O53" s="232"/>
      <c r="P53" s="236"/>
      <c r="Q53" s="236"/>
      <c r="R53" s="232"/>
      <c r="T53" s="232"/>
      <c r="U53" s="236"/>
      <c r="V53" s="236"/>
      <c r="W53" s="232"/>
      <c r="Y53" s="232"/>
      <c r="Z53" s="236"/>
      <c r="AA53" s="236"/>
      <c r="AB53" s="232"/>
      <c r="AD53" s="232"/>
      <c r="AE53" s="236"/>
      <c r="AF53" s="236"/>
      <c r="AG53" s="232"/>
      <c r="AH53" s="232"/>
      <c r="AJ53" s="302">
        <f t="shared" si="24"/>
        <v>10</v>
      </c>
      <c r="AK53" s="236"/>
      <c r="AL53" s="236"/>
      <c r="AM53" s="232"/>
      <c r="AN53" s="232"/>
      <c r="AO53" s="208"/>
      <c r="AP53" s="232"/>
      <c r="AQ53" s="236"/>
      <c r="AR53" s="236"/>
      <c r="AS53" s="232"/>
      <c r="AU53" s="232">
        <v>10</v>
      </c>
      <c r="AV53" s="236"/>
      <c r="AW53" s="236"/>
      <c r="AX53" s="232"/>
      <c r="AZ53" s="232"/>
      <c r="BA53" s="236"/>
      <c r="BB53" s="236"/>
      <c r="BC53" s="232"/>
      <c r="BE53" s="232"/>
      <c r="BF53" s="236"/>
      <c r="BG53" s="236"/>
      <c r="BH53" s="232"/>
      <c r="BI53" s="232"/>
      <c r="BK53" s="332"/>
      <c r="BL53" s="236"/>
      <c r="BM53" s="236"/>
      <c r="BN53" s="232"/>
      <c r="BO53" s="208"/>
      <c r="BP53" s="232"/>
      <c r="BQ53" s="236"/>
      <c r="BR53" s="236"/>
      <c r="BS53" s="232"/>
      <c r="BU53" s="232"/>
      <c r="BV53" s="236"/>
      <c r="BW53" s="236"/>
      <c r="BX53" s="232"/>
      <c r="BZ53" s="232"/>
      <c r="CA53" s="236"/>
      <c r="CB53" s="236"/>
      <c r="CC53" s="232"/>
      <c r="CE53" s="232"/>
      <c r="CF53" s="236"/>
      <c r="CG53" s="236"/>
      <c r="CH53" s="232"/>
      <c r="CJ53" s="232"/>
      <c r="CK53" s="236"/>
      <c r="CL53" s="236"/>
      <c r="CM53" s="232"/>
      <c r="CO53" s="232"/>
      <c r="CP53" s="236"/>
      <c r="CQ53" s="236"/>
      <c r="CR53" s="232"/>
      <c r="CT53" s="232"/>
      <c r="CU53" s="236"/>
      <c r="CV53" s="236"/>
      <c r="CW53" s="232"/>
      <c r="CY53" s="232"/>
      <c r="CZ53" s="236"/>
      <c r="DA53" s="236"/>
      <c r="DB53" s="232"/>
      <c r="DD53" s="232"/>
      <c r="DE53" s="236"/>
      <c r="DF53" s="236"/>
      <c r="DG53" s="232"/>
      <c r="DH53" s="232"/>
      <c r="DJ53" s="232">
        <f t="shared" si="15"/>
        <v>10</v>
      </c>
      <c r="DK53" s="236"/>
      <c r="DL53" s="236"/>
      <c r="DM53" s="236"/>
      <c r="DN53" s="236"/>
      <c r="DO53" s="236"/>
      <c r="DP53" s="232"/>
    </row>
    <row r="54" spans="1:120" x14ac:dyDescent="0.3">
      <c r="A54" s="371" t="s">
        <v>1039</v>
      </c>
      <c r="B54" s="224" t="s">
        <v>1061</v>
      </c>
      <c r="D54" s="225" t="s">
        <v>939</v>
      </c>
      <c r="E54" s="226" t="s">
        <v>925</v>
      </c>
      <c r="F54" s="226"/>
      <c r="G54" s="226"/>
      <c r="H54" s="226"/>
      <c r="J54" s="232">
        <f t="shared" si="22"/>
        <v>0</v>
      </c>
      <c r="K54" s="236"/>
      <c r="L54" s="236"/>
      <c r="M54" s="232">
        <f t="shared" si="23"/>
        <v>0</v>
      </c>
      <c r="O54" s="232"/>
      <c r="P54" s="236"/>
      <c r="Q54" s="236"/>
      <c r="R54" s="232"/>
      <c r="T54" s="232"/>
      <c r="U54" s="236"/>
      <c r="V54" s="236"/>
      <c r="W54" s="232"/>
      <c r="Y54" s="232"/>
      <c r="Z54" s="236"/>
      <c r="AA54" s="236"/>
      <c r="AB54" s="232"/>
      <c r="AD54" s="232"/>
      <c r="AE54" s="236"/>
      <c r="AF54" s="236"/>
      <c r="AG54" s="232"/>
      <c r="AH54" s="232"/>
      <c r="AJ54" s="302">
        <f t="shared" si="24"/>
        <v>10</v>
      </c>
      <c r="AK54" s="236"/>
      <c r="AL54" s="236"/>
      <c r="AM54" s="232">
        <f>SUM(AS54,AX54,BC54,BH54)</f>
        <v>0</v>
      </c>
      <c r="AN54" s="232"/>
      <c r="AO54" s="208"/>
      <c r="AP54" s="232"/>
      <c r="AQ54" s="236"/>
      <c r="AR54" s="236"/>
      <c r="AS54" s="232"/>
      <c r="AU54" s="232">
        <v>10</v>
      </c>
      <c r="AV54" s="236"/>
      <c r="AW54" s="236"/>
      <c r="AX54" s="232"/>
      <c r="AZ54" s="232"/>
      <c r="BA54" s="236"/>
      <c r="BB54" s="236"/>
      <c r="BC54" s="232"/>
      <c r="BE54" s="232"/>
      <c r="BF54" s="236"/>
      <c r="BG54" s="236"/>
      <c r="BH54" s="232"/>
      <c r="BI54" s="232"/>
      <c r="BK54" s="302">
        <f t="shared" si="25"/>
        <v>0</v>
      </c>
      <c r="BL54" s="236"/>
      <c r="BM54" s="236"/>
      <c r="BN54" s="232"/>
      <c r="BO54" s="208"/>
      <c r="BP54" s="232"/>
      <c r="BQ54" s="236"/>
      <c r="BR54" s="236"/>
      <c r="BS54" s="232"/>
      <c r="BU54" s="232"/>
      <c r="BV54" s="236"/>
      <c r="BW54" s="236"/>
      <c r="BX54" s="232"/>
      <c r="BZ54" s="232"/>
      <c r="CA54" s="236"/>
      <c r="CB54" s="236"/>
      <c r="CC54" s="232"/>
      <c r="CE54" s="232"/>
      <c r="CF54" s="236"/>
      <c r="CG54" s="236"/>
      <c r="CH54" s="232"/>
      <c r="CJ54" s="232">
        <f>SUM(CO54,CT54,CY54,DD54)</f>
        <v>0</v>
      </c>
      <c r="CK54" s="236"/>
      <c r="CL54" s="236"/>
      <c r="CM54" s="232"/>
      <c r="CO54" s="232"/>
      <c r="CP54" s="236"/>
      <c r="CQ54" s="236"/>
      <c r="CR54" s="232"/>
      <c r="CT54" s="232"/>
      <c r="CU54" s="236"/>
      <c r="CV54" s="236"/>
      <c r="CW54" s="232"/>
      <c r="CY54" s="232"/>
      <c r="CZ54" s="236"/>
      <c r="DA54" s="236"/>
      <c r="DB54" s="232"/>
      <c r="DD54" s="232"/>
      <c r="DE54" s="236"/>
      <c r="DF54" s="236"/>
      <c r="DG54" s="232"/>
      <c r="DH54" s="232"/>
      <c r="DJ54" s="232">
        <f t="shared" si="15"/>
        <v>10</v>
      </c>
      <c r="DK54" s="236"/>
      <c r="DL54" s="236"/>
      <c r="DM54" s="236"/>
      <c r="DN54" s="236"/>
      <c r="DO54" s="236"/>
      <c r="DP54" s="232">
        <f>SUM(M54,AM54,BN54,CM54)</f>
        <v>0</v>
      </c>
    </row>
    <row r="55" spans="1:120" x14ac:dyDescent="0.3">
      <c r="A55" s="371" t="s">
        <v>972</v>
      </c>
      <c r="B55" s="224" t="s">
        <v>1071</v>
      </c>
      <c r="D55" s="225" t="s">
        <v>939</v>
      </c>
      <c r="E55" s="226" t="s">
        <v>925</v>
      </c>
      <c r="F55" s="226"/>
      <c r="G55" s="226"/>
      <c r="H55" s="226"/>
      <c r="J55" s="232">
        <f t="shared" si="22"/>
        <v>0</v>
      </c>
      <c r="K55" s="236"/>
      <c r="L55" s="236"/>
      <c r="M55" s="232">
        <f t="shared" si="23"/>
        <v>0</v>
      </c>
      <c r="O55" s="232"/>
      <c r="P55" s="236"/>
      <c r="Q55" s="236"/>
      <c r="R55" s="232"/>
      <c r="T55" s="232"/>
      <c r="U55" s="236"/>
      <c r="V55" s="236"/>
      <c r="W55" s="232"/>
      <c r="Y55" s="232"/>
      <c r="Z55" s="236"/>
      <c r="AA55" s="236"/>
      <c r="AB55" s="232"/>
      <c r="AD55" s="232"/>
      <c r="AE55" s="236"/>
      <c r="AF55" s="236"/>
      <c r="AG55" s="232"/>
      <c r="AH55" s="232"/>
      <c r="AJ55" s="302">
        <f t="shared" si="24"/>
        <v>24</v>
      </c>
      <c r="AK55" s="236"/>
      <c r="AL55" s="236"/>
      <c r="AM55" s="232">
        <f>SUM(AS55,AX55,BC55,BH55)</f>
        <v>0</v>
      </c>
      <c r="AN55" s="232"/>
      <c r="AO55" s="208"/>
      <c r="AP55" s="232">
        <v>9</v>
      </c>
      <c r="AQ55" s="236"/>
      <c r="AR55" s="236"/>
      <c r="AS55" s="232"/>
      <c r="AU55" s="232">
        <v>5</v>
      </c>
      <c r="AV55" s="236"/>
      <c r="AW55" s="236"/>
      <c r="AX55" s="232"/>
      <c r="AZ55" s="232">
        <v>5</v>
      </c>
      <c r="BA55" s="236"/>
      <c r="BB55" s="236"/>
      <c r="BC55" s="232"/>
      <c r="BE55" s="232">
        <v>5</v>
      </c>
      <c r="BF55" s="236"/>
      <c r="BG55" s="236"/>
      <c r="BH55" s="232"/>
      <c r="BI55" s="232"/>
      <c r="BK55" s="302">
        <f t="shared" si="25"/>
        <v>55</v>
      </c>
      <c r="BL55" s="236"/>
      <c r="BM55" s="236"/>
      <c r="BN55" s="232"/>
      <c r="BO55" s="208"/>
      <c r="BP55" s="232">
        <v>18</v>
      </c>
      <c r="BQ55" s="236"/>
      <c r="BR55" s="236"/>
      <c r="BS55" s="232"/>
      <c r="BU55" s="232">
        <v>18</v>
      </c>
      <c r="BV55" s="236"/>
      <c r="BW55" s="236"/>
      <c r="BX55" s="232"/>
      <c r="BZ55" s="232">
        <v>10</v>
      </c>
      <c r="CA55" s="236"/>
      <c r="CB55" s="236"/>
      <c r="CC55" s="232"/>
      <c r="CE55" s="232">
        <v>9</v>
      </c>
      <c r="CF55" s="236"/>
      <c r="CG55" s="236"/>
      <c r="CH55" s="232"/>
      <c r="CJ55" s="232">
        <f>SUM(CO55,CT55,CY55,DD55)</f>
        <v>0</v>
      </c>
      <c r="CK55" s="236"/>
      <c r="CL55" s="236"/>
      <c r="CM55" s="232"/>
      <c r="CO55" s="232"/>
      <c r="CP55" s="236"/>
      <c r="CQ55" s="236"/>
      <c r="CR55" s="232"/>
      <c r="CT55" s="232"/>
      <c r="CU55" s="236"/>
      <c r="CV55" s="236"/>
      <c r="CW55" s="232"/>
      <c r="CY55" s="232"/>
      <c r="CZ55" s="236"/>
      <c r="DA55" s="236"/>
      <c r="DB55" s="232"/>
      <c r="DD55" s="232"/>
      <c r="DE55" s="236"/>
      <c r="DF55" s="236"/>
      <c r="DG55" s="232"/>
      <c r="DH55" s="232"/>
      <c r="DJ55" s="232">
        <f t="shared" si="15"/>
        <v>79</v>
      </c>
      <c r="DK55" s="236"/>
      <c r="DL55" s="236"/>
      <c r="DM55" s="236"/>
      <c r="DN55" s="236"/>
      <c r="DO55" s="236"/>
      <c r="DP55" s="232">
        <f>SUM(M55,AM55,BN55,CM55)</f>
        <v>0</v>
      </c>
    </row>
    <row r="56" spans="1:120" x14ac:dyDescent="0.3">
      <c r="A56" s="371" t="s">
        <v>1049</v>
      </c>
      <c r="B56" s="224" t="s">
        <v>1074</v>
      </c>
      <c r="D56" s="225" t="s">
        <v>939</v>
      </c>
      <c r="E56" s="226" t="s">
        <v>925</v>
      </c>
      <c r="F56" s="226"/>
      <c r="G56" s="226"/>
      <c r="H56" s="226"/>
      <c r="J56" s="232"/>
      <c r="K56" s="236"/>
      <c r="L56" s="236"/>
      <c r="M56" s="232"/>
      <c r="O56" s="232"/>
      <c r="P56" s="236"/>
      <c r="Q56" s="236"/>
      <c r="R56" s="232"/>
      <c r="T56" s="232"/>
      <c r="U56" s="236"/>
      <c r="V56" s="236"/>
      <c r="W56" s="232"/>
      <c r="Y56" s="232"/>
      <c r="Z56" s="236"/>
      <c r="AA56" s="236"/>
      <c r="AB56" s="232"/>
      <c r="AD56" s="232"/>
      <c r="AE56" s="236"/>
      <c r="AF56" s="236"/>
      <c r="AG56" s="232"/>
      <c r="AH56" s="232"/>
      <c r="AJ56" s="302">
        <f t="shared" si="24"/>
        <v>15</v>
      </c>
      <c r="AK56" s="236"/>
      <c r="AL56" s="236"/>
      <c r="AM56" s="232"/>
      <c r="AN56" s="232"/>
      <c r="AO56" s="208"/>
      <c r="AP56" s="232"/>
      <c r="AQ56" s="236"/>
      <c r="AR56" s="236"/>
      <c r="AS56" s="232"/>
      <c r="AU56" s="232">
        <v>5</v>
      </c>
      <c r="AV56" s="236"/>
      <c r="AW56" s="236"/>
      <c r="AX56" s="232"/>
      <c r="AZ56" s="232">
        <v>5</v>
      </c>
      <c r="BA56" s="236"/>
      <c r="BB56" s="236"/>
      <c r="BC56" s="232"/>
      <c r="BE56" s="232">
        <v>5</v>
      </c>
      <c r="BF56" s="236"/>
      <c r="BG56" s="236"/>
      <c r="BH56" s="232"/>
      <c r="BI56" s="232"/>
      <c r="BK56" s="302">
        <f t="shared" si="25"/>
        <v>0</v>
      </c>
      <c r="BL56" s="236"/>
      <c r="BM56" s="236"/>
      <c r="BN56" s="232"/>
      <c r="BO56" s="208"/>
      <c r="BP56" s="232"/>
      <c r="BQ56" s="236"/>
      <c r="BR56" s="236"/>
      <c r="BS56" s="232"/>
      <c r="BU56" s="232"/>
      <c r="BV56" s="236"/>
      <c r="BW56" s="236"/>
      <c r="BX56" s="232"/>
      <c r="BZ56" s="232"/>
      <c r="CA56" s="236"/>
      <c r="CB56" s="236"/>
      <c r="CC56" s="232"/>
      <c r="CE56" s="232"/>
      <c r="CF56" s="236"/>
      <c r="CG56" s="236"/>
      <c r="CH56" s="232"/>
      <c r="CJ56" s="232">
        <f>SUM(CO56,CT56,CY56,DD56)</f>
        <v>19</v>
      </c>
      <c r="CK56" s="236"/>
      <c r="CL56" s="236"/>
      <c r="CM56" s="232"/>
      <c r="CO56" s="232">
        <v>5</v>
      </c>
      <c r="CP56" s="236"/>
      <c r="CQ56" s="236"/>
      <c r="CR56" s="232"/>
      <c r="CT56" s="232">
        <v>9</v>
      </c>
      <c r="CU56" s="236"/>
      <c r="CV56" s="236"/>
      <c r="CW56" s="232"/>
      <c r="CY56" s="232">
        <v>5</v>
      </c>
      <c r="CZ56" s="236"/>
      <c r="DA56" s="236"/>
      <c r="DB56" s="232"/>
      <c r="DD56" s="232"/>
      <c r="DE56" s="236"/>
      <c r="DF56" s="236"/>
      <c r="DG56" s="232"/>
      <c r="DH56" s="232"/>
      <c r="DJ56" s="232">
        <f t="shared" si="15"/>
        <v>34</v>
      </c>
      <c r="DK56" s="236"/>
      <c r="DL56" s="236"/>
      <c r="DM56" s="236"/>
      <c r="DN56" s="236"/>
      <c r="DO56" s="236"/>
      <c r="DP56" s="232"/>
    </row>
    <row r="57" spans="1:120" x14ac:dyDescent="0.3">
      <c r="A57" s="371" t="s">
        <v>1050</v>
      </c>
      <c r="B57" s="224" t="s">
        <v>1075</v>
      </c>
      <c r="D57" s="225" t="s">
        <v>939</v>
      </c>
      <c r="E57" s="226" t="s">
        <v>925</v>
      </c>
      <c r="F57" s="226"/>
      <c r="G57" s="226"/>
      <c r="H57" s="226"/>
      <c r="J57" s="232"/>
      <c r="K57" s="236"/>
      <c r="L57" s="236"/>
      <c r="M57" s="232"/>
      <c r="O57" s="232"/>
      <c r="P57" s="236"/>
      <c r="Q57" s="236"/>
      <c r="R57" s="232"/>
      <c r="T57" s="232"/>
      <c r="U57" s="236"/>
      <c r="V57" s="236"/>
      <c r="W57" s="232"/>
      <c r="Y57" s="232"/>
      <c r="Z57" s="236"/>
      <c r="AA57" s="236"/>
      <c r="AB57" s="232"/>
      <c r="AD57" s="232"/>
      <c r="AE57" s="236"/>
      <c r="AF57" s="236"/>
      <c r="AG57" s="232"/>
      <c r="AH57" s="232"/>
      <c r="AJ57" s="302">
        <f t="shared" si="24"/>
        <v>19</v>
      </c>
      <c r="AK57" s="236"/>
      <c r="AL57" s="236"/>
      <c r="AM57" s="232"/>
      <c r="AN57" s="232"/>
      <c r="AO57" s="208"/>
      <c r="AP57" s="232">
        <v>9</v>
      </c>
      <c r="AQ57" s="236"/>
      <c r="AR57" s="236"/>
      <c r="AS57" s="232"/>
      <c r="AU57" s="232">
        <v>10</v>
      </c>
      <c r="AV57" s="236"/>
      <c r="AW57" s="236"/>
      <c r="AX57" s="232"/>
      <c r="AZ57" s="232"/>
      <c r="BA57" s="236"/>
      <c r="BB57" s="236"/>
      <c r="BC57" s="232"/>
      <c r="BE57" s="232"/>
      <c r="BF57" s="236"/>
      <c r="BG57" s="236"/>
      <c r="BH57" s="232"/>
      <c r="BI57" s="232"/>
      <c r="BK57" s="332"/>
      <c r="BL57" s="236"/>
      <c r="BM57" s="236"/>
      <c r="BN57" s="232"/>
      <c r="BO57" s="208"/>
      <c r="BP57" s="232"/>
      <c r="BQ57" s="236"/>
      <c r="BR57" s="236"/>
      <c r="BS57" s="232"/>
      <c r="BU57" s="232"/>
      <c r="BV57" s="236"/>
      <c r="BW57" s="236"/>
      <c r="BX57" s="232"/>
      <c r="BZ57" s="232"/>
      <c r="CA57" s="236"/>
      <c r="CB57" s="236"/>
      <c r="CC57" s="232"/>
      <c r="CE57" s="232"/>
      <c r="CF57" s="236"/>
      <c r="CG57" s="236"/>
      <c r="CH57" s="232"/>
      <c r="CJ57" s="232"/>
      <c r="CK57" s="236"/>
      <c r="CL57" s="236"/>
      <c r="CM57" s="232"/>
      <c r="CO57" s="232"/>
      <c r="CP57" s="236"/>
      <c r="CQ57" s="236"/>
      <c r="CR57" s="232"/>
      <c r="CT57" s="232"/>
      <c r="CU57" s="236"/>
      <c r="CV57" s="236"/>
      <c r="CW57" s="232"/>
      <c r="CY57" s="232"/>
      <c r="CZ57" s="236"/>
      <c r="DA57" s="236"/>
      <c r="DB57" s="232"/>
      <c r="DD57" s="232"/>
      <c r="DE57" s="236"/>
      <c r="DF57" s="236"/>
      <c r="DG57" s="232"/>
      <c r="DH57" s="232"/>
      <c r="DJ57" s="232">
        <f t="shared" si="15"/>
        <v>19</v>
      </c>
      <c r="DK57" s="236"/>
      <c r="DL57" s="236"/>
      <c r="DM57" s="236"/>
      <c r="DN57" s="236"/>
      <c r="DO57" s="236"/>
      <c r="DP57" s="232"/>
    </row>
    <row r="58" spans="1:120" x14ac:dyDescent="0.3">
      <c r="A58" s="372" t="s">
        <v>1051</v>
      </c>
      <c r="B58" s="224" t="s">
        <v>1081</v>
      </c>
      <c r="D58" s="225" t="s">
        <v>939</v>
      </c>
      <c r="E58" s="226" t="s">
        <v>925</v>
      </c>
      <c r="F58" s="226"/>
      <c r="G58" s="226"/>
      <c r="H58" s="226"/>
      <c r="J58" s="232"/>
      <c r="K58" s="236"/>
      <c r="L58" s="236"/>
      <c r="M58" s="232"/>
      <c r="O58" s="232"/>
      <c r="P58" s="236"/>
      <c r="Q58" s="236"/>
      <c r="R58" s="232"/>
      <c r="T58" s="232"/>
      <c r="U58" s="236"/>
      <c r="V58" s="236"/>
      <c r="W58" s="232"/>
      <c r="Y58" s="232"/>
      <c r="Z58" s="236"/>
      <c r="AA58" s="236"/>
      <c r="AB58" s="232"/>
      <c r="AD58" s="232"/>
      <c r="AE58" s="236"/>
      <c r="AF58" s="236"/>
      <c r="AG58" s="232"/>
      <c r="AH58" s="232"/>
      <c r="AJ58" s="302">
        <f t="shared" si="24"/>
        <v>20</v>
      </c>
      <c r="AK58" s="236"/>
      <c r="AL58" s="236"/>
      <c r="AM58" s="232"/>
      <c r="AN58" s="232"/>
      <c r="AO58" s="208"/>
      <c r="AP58" s="232"/>
      <c r="AQ58" s="236"/>
      <c r="AR58" s="236"/>
      <c r="AS58" s="232"/>
      <c r="AU58" s="232"/>
      <c r="AV58" s="236"/>
      <c r="AW58" s="236"/>
      <c r="AX58" s="232"/>
      <c r="AZ58" s="232">
        <v>10</v>
      </c>
      <c r="BA58" s="236"/>
      <c r="BB58" s="236"/>
      <c r="BC58" s="232"/>
      <c r="BE58" s="232">
        <v>10</v>
      </c>
      <c r="BF58" s="236"/>
      <c r="BG58" s="236"/>
      <c r="BH58" s="232"/>
      <c r="BI58" s="232"/>
      <c r="BK58" s="332"/>
      <c r="BL58" s="236"/>
      <c r="BM58" s="236"/>
      <c r="BN58" s="232"/>
      <c r="BO58" s="208"/>
      <c r="BP58" s="232"/>
      <c r="BQ58" s="236"/>
      <c r="BR58" s="236"/>
      <c r="BS58" s="232"/>
      <c r="BU58" s="232"/>
      <c r="BV58" s="236"/>
      <c r="BW58" s="236"/>
      <c r="BX58" s="232"/>
      <c r="BZ58" s="232"/>
      <c r="CA58" s="236"/>
      <c r="CB58" s="236"/>
      <c r="CC58" s="232"/>
      <c r="CE58" s="232"/>
      <c r="CF58" s="236"/>
      <c r="CG58" s="236"/>
      <c r="CH58" s="232"/>
      <c r="CJ58" s="232"/>
      <c r="CK58" s="236"/>
      <c r="CL58" s="236"/>
      <c r="CM58" s="232"/>
      <c r="CO58" s="232"/>
      <c r="CP58" s="236"/>
      <c r="CQ58" s="236"/>
      <c r="CR58" s="232"/>
      <c r="CT58" s="232"/>
      <c r="CU58" s="236"/>
      <c r="CV58" s="236"/>
      <c r="CW58" s="232"/>
      <c r="CY58" s="232"/>
      <c r="CZ58" s="236"/>
      <c r="DA58" s="236"/>
      <c r="DB58" s="232"/>
      <c r="DD58" s="232"/>
      <c r="DE58" s="236"/>
      <c r="DF58" s="236"/>
      <c r="DG58" s="232"/>
      <c r="DH58" s="232"/>
      <c r="DJ58" s="232">
        <f t="shared" si="15"/>
        <v>20</v>
      </c>
      <c r="DK58" s="236"/>
      <c r="DL58" s="236"/>
      <c r="DM58" s="236"/>
      <c r="DN58" s="236"/>
      <c r="DO58" s="236"/>
      <c r="DP58" s="232"/>
    </row>
    <row r="59" spans="1:120" x14ac:dyDescent="0.3">
      <c r="A59" s="371" t="s">
        <v>1076</v>
      </c>
      <c r="B59" s="224" t="s">
        <v>1077</v>
      </c>
      <c r="D59" s="225" t="s">
        <v>939</v>
      </c>
      <c r="E59" s="226" t="s">
        <v>925</v>
      </c>
      <c r="F59" s="226"/>
      <c r="G59" s="226"/>
      <c r="H59" s="226"/>
      <c r="J59" s="232">
        <f t="shared" si="22"/>
        <v>0</v>
      </c>
      <c r="K59" s="236"/>
      <c r="L59" s="236"/>
      <c r="M59" s="232">
        <f t="shared" si="23"/>
        <v>0</v>
      </c>
      <c r="O59" s="232"/>
      <c r="P59" s="236"/>
      <c r="Q59" s="236"/>
      <c r="R59" s="232"/>
      <c r="T59" s="232"/>
      <c r="U59" s="236"/>
      <c r="V59" s="236"/>
      <c r="W59" s="232"/>
      <c r="Y59" s="232"/>
      <c r="Z59" s="236"/>
      <c r="AA59" s="236"/>
      <c r="AB59" s="232"/>
      <c r="AD59" s="232"/>
      <c r="AE59" s="236"/>
      <c r="AF59" s="236"/>
      <c r="AG59" s="232"/>
      <c r="AH59" s="232"/>
      <c r="AJ59" s="302">
        <f>SUM(AP59,AU59,AZ59,BE59)</f>
        <v>0</v>
      </c>
      <c r="AK59" s="236"/>
      <c r="AL59" s="236"/>
      <c r="AM59" s="232">
        <f>SUM(AS59,AX59,BC59,BH59)</f>
        <v>0</v>
      </c>
      <c r="AN59" s="232"/>
      <c r="AO59" s="208"/>
      <c r="AP59" s="232"/>
      <c r="AQ59" s="236"/>
      <c r="AR59" s="236"/>
      <c r="AS59" s="232"/>
      <c r="AU59" s="232"/>
      <c r="AV59" s="236"/>
      <c r="AW59" s="236"/>
      <c r="AX59" s="232"/>
      <c r="AZ59" s="232"/>
      <c r="BA59" s="236"/>
      <c r="BB59" s="236"/>
      <c r="BC59" s="232"/>
      <c r="BE59" s="232"/>
      <c r="BF59" s="236"/>
      <c r="BG59" s="236"/>
      <c r="BH59" s="232"/>
      <c r="BI59" s="232"/>
      <c r="BK59" s="302">
        <f t="shared" si="25"/>
        <v>0</v>
      </c>
      <c r="BL59" s="236"/>
      <c r="BM59" s="236"/>
      <c r="BN59" s="232"/>
      <c r="BO59" s="208"/>
      <c r="BP59" s="232"/>
      <c r="BQ59" s="236"/>
      <c r="BR59" s="236"/>
      <c r="BS59" s="232"/>
      <c r="BU59" s="232"/>
      <c r="BV59" s="236"/>
      <c r="BW59" s="236"/>
      <c r="BX59" s="232"/>
      <c r="BZ59" s="232"/>
      <c r="CA59" s="236"/>
      <c r="CB59" s="236"/>
      <c r="CC59" s="232"/>
      <c r="CE59" s="232"/>
      <c r="CF59" s="236"/>
      <c r="CG59" s="236"/>
      <c r="CH59" s="232"/>
      <c r="CJ59" s="232">
        <f>SUM(CO59,CT59,CY59,DD59)</f>
        <v>37</v>
      </c>
      <c r="CK59" s="236"/>
      <c r="CL59" s="236"/>
      <c r="CM59" s="232"/>
      <c r="CO59" s="232">
        <v>10</v>
      </c>
      <c r="CP59" s="236"/>
      <c r="CQ59" s="236"/>
      <c r="CR59" s="232"/>
      <c r="CT59" s="232">
        <v>27</v>
      </c>
      <c r="CU59" s="236"/>
      <c r="CV59" s="236"/>
      <c r="CW59" s="232"/>
      <c r="CY59" s="232"/>
      <c r="CZ59" s="236"/>
      <c r="DA59" s="236"/>
      <c r="DB59" s="232"/>
      <c r="DD59" s="232"/>
      <c r="DE59" s="236"/>
      <c r="DF59" s="236"/>
      <c r="DG59" s="232"/>
      <c r="DH59" s="232"/>
      <c r="DJ59" s="232">
        <f t="shared" si="15"/>
        <v>37</v>
      </c>
      <c r="DK59" s="236"/>
      <c r="DL59" s="236"/>
      <c r="DM59" s="236"/>
      <c r="DN59" s="236"/>
      <c r="DO59" s="236"/>
      <c r="DP59" s="232">
        <f>SUM(M59,AM59,BN59,CM59)</f>
        <v>0</v>
      </c>
    </row>
    <row r="60" spans="1:120" x14ac:dyDescent="0.3">
      <c r="A60" s="371" t="s">
        <v>1052</v>
      </c>
      <c r="B60" s="224" t="s">
        <v>1077</v>
      </c>
      <c r="D60" s="225" t="s">
        <v>939</v>
      </c>
      <c r="E60" s="226" t="s">
        <v>925</v>
      </c>
      <c r="F60" s="226"/>
      <c r="G60" s="226"/>
      <c r="H60" s="226"/>
      <c r="J60" s="232">
        <v>0</v>
      </c>
      <c r="K60" s="236"/>
      <c r="L60" s="236"/>
      <c r="M60" s="232"/>
      <c r="O60" s="232"/>
      <c r="P60" s="236"/>
      <c r="Q60" s="236"/>
      <c r="R60" s="232"/>
      <c r="T60" s="232"/>
      <c r="U60" s="236"/>
      <c r="V60" s="236"/>
      <c r="W60" s="232"/>
      <c r="Y60" s="232"/>
      <c r="Z60" s="236"/>
      <c r="AA60" s="236"/>
      <c r="AB60" s="232"/>
      <c r="AD60" s="232"/>
      <c r="AE60" s="236"/>
      <c r="AF60" s="236"/>
      <c r="AG60" s="232"/>
      <c r="AH60" s="232"/>
      <c r="AJ60" s="302">
        <f>SUM(AP60,AU60,AZ60,BE60)</f>
        <v>0</v>
      </c>
      <c r="AK60" s="236"/>
      <c r="AL60" s="236"/>
      <c r="AM60" s="232"/>
      <c r="AN60" s="232"/>
      <c r="AO60" s="208"/>
      <c r="AP60" s="232"/>
      <c r="AQ60" s="236"/>
      <c r="AR60" s="236"/>
      <c r="AS60" s="232"/>
      <c r="AU60" s="232"/>
      <c r="AV60" s="236"/>
      <c r="AW60" s="236"/>
      <c r="AX60" s="232"/>
      <c r="AZ60" s="232"/>
      <c r="BA60" s="236"/>
      <c r="BB60" s="236"/>
      <c r="BC60" s="232"/>
      <c r="BE60" s="232"/>
      <c r="BF60" s="236"/>
      <c r="BG60" s="236"/>
      <c r="BH60" s="232"/>
      <c r="BI60" s="232"/>
      <c r="BK60" s="302">
        <f t="shared" si="25"/>
        <v>0</v>
      </c>
      <c r="BL60" s="236"/>
      <c r="BM60" s="236"/>
      <c r="BN60" s="232"/>
      <c r="BO60" s="208"/>
      <c r="BP60" s="232"/>
      <c r="BQ60" s="236"/>
      <c r="BR60" s="236"/>
      <c r="BS60" s="232"/>
      <c r="BU60" s="232"/>
      <c r="BV60" s="236"/>
      <c r="BW60" s="236"/>
      <c r="BX60" s="232"/>
      <c r="BZ60" s="232"/>
      <c r="CA60" s="236"/>
      <c r="CB60" s="236"/>
      <c r="CC60" s="232"/>
      <c r="CE60" s="232"/>
      <c r="CF60" s="236"/>
      <c r="CG60" s="236"/>
      <c r="CH60" s="232"/>
      <c r="CJ60" s="232">
        <f>SUM(CO60,CT60,CY60,DD60)</f>
        <v>37</v>
      </c>
      <c r="CK60" s="236"/>
      <c r="CL60" s="236"/>
      <c r="CM60" s="232"/>
      <c r="CO60" s="232">
        <v>10</v>
      </c>
      <c r="CP60" s="236"/>
      <c r="CQ60" s="236"/>
      <c r="CR60" s="232"/>
      <c r="CT60" s="232">
        <v>27</v>
      </c>
      <c r="CU60" s="236"/>
      <c r="CV60" s="236"/>
      <c r="CW60" s="232"/>
      <c r="CY60" s="232"/>
      <c r="CZ60" s="236"/>
      <c r="DA60" s="236"/>
      <c r="DB60" s="232"/>
      <c r="DD60" s="232"/>
      <c r="DE60" s="236"/>
      <c r="DF60" s="236"/>
      <c r="DG60" s="232"/>
      <c r="DH60" s="232"/>
      <c r="DJ60" s="232">
        <f t="shared" si="15"/>
        <v>37</v>
      </c>
      <c r="DK60" s="236"/>
      <c r="DL60" s="236"/>
      <c r="DM60" s="236"/>
      <c r="DN60" s="236"/>
      <c r="DO60" s="236"/>
      <c r="DP60" s="232"/>
    </row>
    <row r="61" spans="1:120" x14ac:dyDescent="0.3">
      <c r="A61" s="371" t="s">
        <v>1080</v>
      </c>
      <c r="B61" s="224" t="s">
        <v>1078</v>
      </c>
      <c r="D61" s="225" t="s">
        <v>939</v>
      </c>
      <c r="E61" s="226"/>
      <c r="F61" s="226"/>
      <c r="G61" s="226"/>
      <c r="H61" s="226"/>
      <c r="J61" s="232"/>
      <c r="K61" s="236"/>
      <c r="L61" s="236"/>
      <c r="M61" s="232"/>
      <c r="O61" s="232"/>
      <c r="P61" s="236"/>
      <c r="Q61" s="236"/>
      <c r="R61" s="232"/>
      <c r="T61" s="232"/>
      <c r="U61" s="236"/>
      <c r="V61" s="236"/>
      <c r="W61" s="232"/>
      <c r="Y61" s="232"/>
      <c r="Z61" s="236"/>
      <c r="AA61" s="236"/>
      <c r="AB61" s="232"/>
      <c r="AD61" s="232"/>
      <c r="AE61" s="236"/>
      <c r="AF61" s="236"/>
      <c r="AG61" s="232"/>
      <c r="AH61" s="232"/>
      <c r="AJ61" s="302">
        <f>SUM(AP61,AU61,AZ61,BE61)</f>
        <v>0</v>
      </c>
      <c r="AK61" s="236"/>
      <c r="AL61" s="236"/>
      <c r="AM61" s="232"/>
      <c r="AN61" s="232"/>
      <c r="AO61" s="208"/>
      <c r="AP61" s="232"/>
      <c r="AQ61" s="236"/>
      <c r="AR61" s="236"/>
      <c r="AS61" s="232"/>
      <c r="AU61" s="232"/>
      <c r="AV61" s="236"/>
      <c r="AW61" s="236"/>
      <c r="AX61" s="232"/>
      <c r="AZ61" s="232"/>
      <c r="BA61" s="236"/>
      <c r="BB61" s="236"/>
      <c r="BC61" s="232"/>
      <c r="BE61" s="232"/>
      <c r="BF61" s="236"/>
      <c r="BG61" s="236"/>
      <c r="BH61" s="232"/>
      <c r="BI61" s="232"/>
      <c r="BK61" s="302">
        <f t="shared" si="25"/>
        <v>0</v>
      </c>
      <c r="BL61" s="236"/>
      <c r="BM61" s="236"/>
      <c r="BN61" s="232"/>
      <c r="BO61" s="208"/>
      <c r="BP61" s="232"/>
      <c r="BQ61" s="236"/>
      <c r="BR61" s="236"/>
      <c r="BS61" s="232"/>
      <c r="BU61" s="232"/>
      <c r="BV61" s="236"/>
      <c r="BW61" s="236"/>
      <c r="BX61" s="232"/>
      <c r="BZ61" s="232"/>
      <c r="CA61" s="236"/>
      <c r="CB61" s="236"/>
      <c r="CC61" s="232"/>
      <c r="CE61" s="232"/>
      <c r="CF61" s="236"/>
      <c r="CG61" s="236"/>
      <c r="CH61" s="232"/>
      <c r="CJ61" s="232">
        <f>SUM(CO61,CT61,CY61,DD61)</f>
        <v>24</v>
      </c>
      <c r="CK61" s="236"/>
      <c r="CL61" s="236"/>
      <c r="CM61" s="232"/>
      <c r="CO61" s="232">
        <v>10</v>
      </c>
      <c r="CP61" s="236"/>
      <c r="CQ61" s="236"/>
      <c r="CR61" s="232"/>
      <c r="CT61" s="232">
        <v>9</v>
      </c>
      <c r="CU61" s="236"/>
      <c r="CV61" s="236"/>
      <c r="CW61" s="232"/>
      <c r="CY61" s="232">
        <v>5</v>
      </c>
      <c r="CZ61" s="236"/>
      <c r="DA61" s="236"/>
      <c r="DB61" s="232"/>
      <c r="DD61" s="232"/>
      <c r="DE61" s="236"/>
      <c r="DF61" s="236"/>
      <c r="DG61" s="232"/>
      <c r="DH61" s="232"/>
      <c r="DJ61" s="232">
        <f t="shared" si="15"/>
        <v>24</v>
      </c>
      <c r="DK61" s="236"/>
      <c r="DL61" s="236"/>
      <c r="DM61" s="236"/>
      <c r="DN61" s="236"/>
      <c r="DO61" s="236"/>
      <c r="DP61" s="232"/>
    </row>
    <row r="62" spans="1:120" x14ac:dyDescent="0.3">
      <c r="A62" s="372" t="s">
        <v>1003</v>
      </c>
      <c r="B62" s="224" t="s">
        <v>1079</v>
      </c>
      <c r="D62" s="225" t="s">
        <v>939</v>
      </c>
      <c r="E62" s="226"/>
      <c r="F62" s="226"/>
      <c r="G62" s="226"/>
      <c r="H62" s="226"/>
      <c r="J62" s="232"/>
      <c r="K62" s="236"/>
      <c r="L62" s="236"/>
      <c r="M62" s="232"/>
      <c r="O62" s="232"/>
      <c r="P62" s="236"/>
      <c r="Q62" s="236"/>
      <c r="R62" s="232"/>
      <c r="T62" s="232"/>
      <c r="U62" s="236"/>
      <c r="V62" s="236"/>
      <c r="W62" s="232"/>
      <c r="Y62" s="232"/>
      <c r="Z62" s="236"/>
      <c r="AA62" s="236"/>
      <c r="AB62" s="232"/>
      <c r="AD62" s="232"/>
      <c r="AE62" s="236"/>
      <c r="AF62" s="236"/>
      <c r="AG62" s="232"/>
      <c r="AH62" s="232"/>
      <c r="AJ62" s="332"/>
      <c r="AK62" s="236"/>
      <c r="AL62" s="236"/>
      <c r="AM62" s="232"/>
      <c r="AN62" s="232"/>
      <c r="AO62" s="208"/>
      <c r="AP62" s="232"/>
      <c r="AQ62" s="236"/>
      <c r="AR62" s="236"/>
      <c r="AS62" s="232"/>
      <c r="AU62" s="232"/>
      <c r="AV62" s="236"/>
      <c r="AW62" s="236"/>
      <c r="AX62" s="232"/>
      <c r="AZ62" s="232"/>
      <c r="BA62" s="236"/>
      <c r="BB62" s="236"/>
      <c r="BC62" s="232"/>
      <c r="BE62" s="232"/>
      <c r="BF62" s="236"/>
      <c r="BG62" s="236"/>
      <c r="BH62" s="232"/>
      <c r="BI62" s="232"/>
      <c r="BK62" s="302">
        <f t="shared" si="25"/>
        <v>73</v>
      </c>
      <c r="BL62" s="236"/>
      <c r="BM62" s="236"/>
      <c r="BN62" s="232"/>
      <c r="BO62" s="208"/>
      <c r="BP62" s="232">
        <v>18</v>
      </c>
      <c r="BQ62" s="236"/>
      <c r="BR62" s="236"/>
      <c r="BS62" s="232"/>
      <c r="BU62" s="232">
        <v>18</v>
      </c>
      <c r="BV62" s="236"/>
      <c r="BW62" s="236"/>
      <c r="BX62" s="232"/>
      <c r="BZ62" s="232">
        <v>10</v>
      </c>
      <c r="CA62" s="236"/>
      <c r="CB62" s="236"/>
      <c r="CC62" s="232"/>
      <c r="CE62" s="232">
        <v>27</v>
      </c>
      <c r="CF62" s="236"/>
      <c r="CG62" s="236"/>
      <c r="CH62" s="232"/>
      <c r="CJ62" s="232"/>
      <c r="CK62" s="236"/>
      <c r="CL62" s="236"/>
      <c r="CM62" s="232"/>
      <c r="CO62" s="232"/>
      <c r="CP62" s="236"/>
      <c r="CQ62" s="236"/>
      <c r="CR62" s="232"/>
      <c r="CT62" s="232"/>
      <c r="CU62" s="236"/>
      <c r="CV62" s="236"/>
      <c r="CW62" s="232"/>
      <c r="CY62" s="232"/>
      <c r="CZ62" s="236"/>
      <c r="DA62" s="236"/>
      <c r="DB62" s="232"/>
      <c r="DD62" s="232"/>
      <c r="DE62" s="236"/>
      <c r="DF62" s="236"/>
      <c r="DG62" s="232"/>
      <c r="DH62" s="232"/>
      <c r="DJ62" s="232">
        <f t="shared" si="15"/>
        <v>73</v>
      </c>
      <c r="DK62" s="236"/>
      <c r="DL62" s="236"/>
      <c r="DM62" s="236"/>
      <c r="DN62" s="236"/>
      <c r="DO62" s="236"/>
      <c r="DP62" s="232"/>
    </row>
    <row r="63" spans="1:120" x14ac:dyDescent="0.3">
      <c r="A63" s="224"/>
      <c r="B63" s="224"/>
      <c r="D63" s="225"/>
      <c r="E63" s="226"/>
      <c r="F63" s="226"/>
      <c r="G63" s="226"/>
      <c r="H63" s="226"/>
      <c r="J63" s="232"/>
      <c r="K63" s="236"/>
      <c r="L63" s="236"/>
      <c r="M63" s="232"/>
      <c r="O63" s="232"/>
      <c r="P63" s="236"/>
      <c r="Q63" s="236"/>
      <c r="R63" s="232"/>
      <c r="T63" s="232"/>
      <c r="U63" s="236"/>
      <c r="V63" s="236"/>
      <c r="W63" s="232"/>
      <c r="Y63" s="232"/>
      <c r="Z63" s="236"/>
      <c r="AA63" s="236"/>
      <c r="AB63" s="232"/>
      <c r="AD63" s="232"/>
      <c r="AE63" s="236"/>
      <c r="AF63" s="236"/>
      <c r="AG63" s="232"/>
      <c r="AH63" s="232"/>
      <c r="AJ63" s="332"/>
      <c r="AK63" s="236"/>
      <c r="AL63" s="236"/>
      <c r="AM63" s="232"/>
      <c r="AN63" s="232"/>
      <c r="AO63" s="208"/>
      <c r="AP63" s="232"/>
      <c r="AQ63" s="236"/>
      <c r="AR63" s="236"/>
      <c r="AS63" s="232"/>
      <c r="AU63" s="232"/>
      <c r="AV63" s="236"/>
      <c r="AW63" s="236"/>
      <c r="AX63" s="232"/>
      <c r="AZ63" s="232"/>
      <c r="BA63" s="236"/>
      <c r="BB63" s="236"/>
      <c r="BC63" s="232"/>
      <c r="BE63" s="232"/>
      <c r="BF63" s="236"/>
      <c r="BG63" s="236"/>
      <c r="BH63" s="232"/>
      <c r="BI63" s="232"/>
      <c r="BK63" s="332"/>
      <c r="BL63" s="236"/>
      <c r="BM63" s="236"/>
      <c r="BN63" s="232"/>
      <c r="BO63" s="208"/>
      <c r="BP63" s="232"/>
      <c r="BQ63" s="236"/>
      <c r="BR63" s="236"/>
      <c r="BS63" s="232"/>
      <c r="BU63" s="232"/>
      <c r="BV63" s="236"/>
      <c r="BW63" s="236"/>
      <c r="BX63" s="232"/>
      <c r="BZ63" s="232"/>
      <c r="CA63" s="236"/>
      <c r="CB63" s="236"/>
      <c r="CC63" s="232"/>
      <c r="CE63" s="232"/>
      <c r="CF63" s="236"/>
      <c r="CG63" s="236"/>
      <c r="CH63" s="232"/>
      <c r="CJ63" s="232"/>
      <c r="CK63" s="236"/>
      <c r="CL63" s="236"/>
      <c r="CM63" s="232"/>
      <c r="CO63" s="232"/>
      <c r="CP63" s="236"/>
      <c r="CQ63" s="236"/>
      <c r="CR63" s="232"/>
      <c r="CT63" s="232"/>
      <c r="CU63" s="236"/>
      <c r="CV63" s="236"/>
      <c r="CW63" s="232"/>
      <c r="CY63" s="232"/>
      <c r="CZ63" s="236"/>
      <c r="DA63" s="236"/>
      <c r="DB63" s="232"/>
      <c r="DD63" s="232"/>
      <c r="DE63" s="236"/>
      <c r="DF63" s="236"/>
      <c r="DG63" s="232"/>
      <c r="DH63" s="232"/>
      <c r="DJ63" s="232">
        <f t="shared" si="15"/>
        <v>0</v>
      </c>
      <c r="DK63" s="236"/>
      <c r="DL63" s="236"/>
      <c r="DM63" s="236"/>
      <c r="DN63" s="236"/>
      <c r="DO63" s="236"/>
      <c r="DP63" s="232"/>
    </row>
    <row r="64" spans="1:120" x14ac:dyDescent="0.3">
      <c r="A64" s="330" t="s">
        <v>974</v>
      </c>
      <c r="B64" s="224"/>
      <c r="D64" s="225"/>
      <c r="E64" s="226"/>
      <c r="F64" s="226"/>
      <c r="G64" s="226"/>
      <c r="H64" s="226"/>
      <c r="J64" s="232">
        <f t="shared" si="22"/>
        <v>0</v>
      </c>
      <c r="K64" s="236"/>
      <c r="L64" s="236"/>
      <c r="M64" s="232">
        <f t="shared" si="23"/>
        <v>0</v>
      </c>
      <c r="O64" s="232"/>
      <c r="P64" s="236"/>
      <c r="Q64" s="236"/>
      <c r="R64" s="232"/>
      <c r="T64" s="232"/>
      <c r="U64" s="236"/>
      <c r="V64" s="236"/>
      <c r="W64" s="232"/>
      <c r="Y64" s="232"/>
      <c r="Z64" s="236"/>
      <c r="AA64" s="236"/>
      <c r="AB64" s="232"/>
      <c r="AD64" s="232"/>
      <c r="AE64" s="236"/>
      <c r="AF64" s="236"/>
      <c r="AG64" s="232"/>
      <c r="AH64" s="232"/>
      <c r="AJ64" s="302"/>
      <c r="AK64" s="236"/>
      <c r="AL64" s="236"/>
      <c r="AM64" s="232">
        <f>SUM(AS64,AX64,BC64,BH64)</f>
        <v>0</v>
      </c>
      <c r="AN64" s="232"/>
      <c r="AO64" s="208"/>
      <c r="AP64" s="232"/>
      <c r="AQ64" s="236"/>
      <c r="AR64" s="236"/>
      <c r="AS64" s="232"/>
      <c r="AU64" s="232"/>
      <c r="AV64" s="236"/>
      <c r="AW64" s="236"/>
      <c r="AX64" s="232"/>
      <c r="AZ64" s="232"/>
      <c r="BA64" s="236"/>
      <c r="BB64" s="236"/>
      <c r="BC64" s="232"/>
      <c r="BE64" s="232"/>
      <c r="BF64" s="236"/>
      <c r="BG64" s="236"/>
      <c r="BH64" s="232"/>
      <c r="BI64" s="232"/>
      <c r="BK64" s="302">
        <f t="shared" si="25"/>
        <v>0</v>
      </c>
      <c r="BL64" s="236"/>
      <c r="BM64" s="236"/>
      <c r="BN64" s="232"/>
      <c r="BO64" s="208"/>
      <c r="BP64" s="232"/>
      <c r="BQ64" s="236"/>
      <c r="BR64" s="236"/>
      <c r="BS64" s="232"/>
      <c r="BU64" s="232"/>
      <c r="BV64" s="236"/>
      <c r="BW64" s="236"/>
      <c r="BX64" s="232"/>
      <c r="BZ64" s="232"/>
      <c r="CA64" s="236"/>
      <c r="CB64" s="236"/>
      <c r="CC64" s="232"/>
      <c r="CE64" s="232"/>
      <c r="CF64" s="236"/>
      <c r="CG64" s="236"/>
      <c r="CH64" s="232"/>
      <c r="CJ64" s="232">
        <f t="shared" ref="CJ64:CJ75" si="26">SUM(CO64,CT64,CY64,DD64)</f>
        <v>0</v>
      </c>
      <c r="CK64" s="236"/>
      <c r="CL64" s="236"/>
      <c r="CM64" s="232"/>
      <c r="CO64" s="232"/>
      <c r="CP64" s="236"/>
      <c r="CQ64" s="236"/>
      <c r="CR64" s="232"/>
      <c r="CT64" s="232"/>
      <c r="CU64" s="236"/>
      <c r="CV64" s="236"/>
      <c r="CW64" s="232"/>
      <c r="CY64" s="232"/>
      <c r="CZ64" s="236"/>
      <c r="DA64" s="236"/>
      <c r="DB64" s="232"/>
      <c r="DD64" s="232"/>
      <c r="DE64" s="236"/>
      <c r="DF64" s="236"/>
      <c r="DG64" s="232"/>
      <c r="DH64" s="232"/>
      <c r="DJ64" s="232">
        <f t="shared" si="15"/>
        <v>0</v>
      </c>
      <c r="DK64" s="236"/>
      <c r="DL64" s="236"/>
      <c r="DM64" s="236"/>
      <c r="DN64" s="236"/>
      <c r="DO64" s="236"/>
      <c r="DP64" s="232">
        <f t="shared" ref="DP64:DP75" si="27">SUM(M64,AM64,BN64,CM64)</f>
        <v>0</v>
      </c>
    </row>
    <row r="65" spans="1:120" x14ac:dyDescent="0.3">
      <c r="A65" s="224" t="s">
        <v>1000</v>
      </c>
      <c r="B65" s="224" t="s">
        <v>1081</v>
      </c>
      <c r="D65" s="225" t="s">
        <v>939</v>
      </c>
      <c r="E65" s="226" t="s">
        <v>925</v>
      </c>
      <c r="F65" s="226"/>
      <c r="G65" s="226"/>
      <c r="H65" s="226"/>
      <c r="J65" s="232">
        <f t="shared" si="22"/>
        <v>0</v>
      </c>
      <c r="K65" s="236"/>
      <c r="L65" s="236"/>
      <c r="M65" s="232">
        <f t="shared" si="23"/>
        <v>0</v>
      </c>
      <c r="O65" s="232"/>
      <c r="P65" s="236"/>
      <c r="Q65" s="236"/>
      <c r="R65" s="232"/>
      <c r="T65" s="232"/>
      <c r="U65" s="236"/>
      <c r="V65" s="236"/>
      <c r="W65" s="232"/>
      <c r="Y65" s="232"/>
      <c r="Z65" s="236"/>
      <c r="AA65" s="236"/>
      <c r="AB65" s="232"/>
      <c r="AD65" s="232"/>
      <c r="AE65" s="236"/>
      <c r="AF65" s="236"/>
      <c r="AG65" s="232"/>
      <c r="AH65" s="232"/>
      <c r="AJ65" s="302">
        <f>SUM(AP65,AU65,AZ65,BE65)</f>
        <v>0</v>
      </c>
      <c r="AK65" s="236"/>
      <c r="AL65" s="236"/>
      <c r="AM65" s="232">
        <f>SUM(AS65,AX65,BC65,BH65)</f>
        <v>0</v>
      </c>
      <c r="AN65" s="232"/>
      <c r="AO65" s="208"/>
      <c r="AP65" s="232"/>
      <c r="AQ65" s="236"/>
      <c r="AR65" s="236"/>
      <c r="AS65" s="232"/>
      <c r="AU65" s="232"/>
      <c r="AV65" s="236"/>
      <c r="AW65" s="236"/>
      <c r="AX65" s="232"/>
      <c r="AZ65" s="232"/>
      <c r="BA65" s="236"/>
      <c r="BB65" s="236"/>
      <c r="BC65" s="232"/>
      <c r="BE65" s="232"/>
      <c r="BF65" s="236"/>
      <c r="BG65" s="236"/>
      <c r="BH65" s="232"/>
      <c r="BI65" s="232"/>
      <c r="BK65" s="302">
        <f t="shared" si="25"/>
        <v>32</v>
      </c>
      <c r="BL65" s="236"/>
      <c r="BM65" s="236"/>
      <c r="BN65" s="232"/>
      <c r="BO65" s="208"/>
      <c r="BP65" s="232">
        <v>9</v>
      </c>
      <c r="BQ65" s="236"/>
      <c r="BR65" s="236"/>
      <c r="BS65" s="232"/>
      <c r="BU65" s="232">
        <v>9</v>
      </c>
      <c r="BV65" s="236"/>
      <c r="BW65" s="236"/>
      <c r="BX65" s="232"/>
      <c r="BZ65" s="232">
        <v>5</v>
      </c>
      <c r="CA65" s="236"/>
      <c r="CB65" s="236"/>
      <c r="CC65" s="232"/>
      <c r="CE65" s="232">
        <v>9</v>
      </c>
      <c r="CF65" s="236"/>
      <c r="CG65" s="236"/>
      <c r="CH65" s="232"/>
      <c r="CJ65" s="232">
        <f t="shared" si="26"/>
        <v>0</v>
      </c>
      <c r="CK65" s="236"/>
      <c r="CL65" s="236"/>
      <c r="CM65" s="232"/>
      <c r="CO65" s="232"/>
      <c r="CP65" s="236"/>
      <c r="CQ65" s="236"/>
      <c r="CR65" s="232"/>
      <c r="CT65" s="232"/>
      <c r="CU65" s="236"/>
      <c r="CV65" s="236"/>
      <c r="CW65" s="232"/>
      <c r="CY65" s="232"/>
      <c r="CZ65" s="236"/>
      <c r="DA65" s="236"/>
      <c r="DB65" s="232"/>
      <c r="DD65" s="232"/>
      <c r="DE65" s="236"/>
      <c r="DF65" s="236"/>
      <c r="DG65" s="232"/>
      <c r="DH65" s="232"/>
      <c r="DJ65" s="232">
        <f t="shared" si="15"/>
        <v>32</v>
      </c>
      <c r="DK65" s="236"/>
      <c r="DL65" s="236"/>
      <c r="DM65" s="236"/>
      <c r="DN65" s="236"/>
      <c r="DO65" s="236"/>
      <c r="DP65" s="232">
        <f t="shared" si="27"/>
        <v>0</v>
      </c>
    </row>
    <row r="66" spans="1:120" x14ac:dyDescent="0.3">
      <c r="A66" s="224" t="s">
        <v>1001</v>
      </c>
      <c r="B66" s="224" t="s">
        <v>1104</v>
      </c>
      <c r="D66" s="225" t="s">
        <v>939</v>
      </c>
      <c r="E66" s="226" t="s">
        <v>925</v>
      </c>
      <c r="F66" s="226"/>
      <c r="G66" s="226"/>
      <c r="H66" s="226"/>
      <c r="J66" s="232">
        <f t="shared" si="22"/>
        <v>0</v>
      </c>
      <c r="K66" s="236"/>
      <c r="L66" s="236"/>
      <c r="M66" s="232">
        <f t="shared" si="23"/>
        <v>0</v>
      </c>
      <c r="O66" s="232"/>
      <c r="P66" s="236"/>
      <c r="Q66" s="236"/>
      <c r="R66" s="232"/>
      <c r="T66" s="232"/>
      <c r="U66" s="236"/>
      <c r="V66" s="236"/>
      <c r="W66" s="232"/>
      <c r="Y66" s="232"/>
      <c r="Z66" s="236"/>
      <c r="AA66" s="236"/>
      <c r="AB66" s="232"/>
      <c r="AD66" s="232"/>
      <c r="AE66" s="236"/>
      <c r="AF66" s="236"/>
      <c r="AG66" s="232"/>
      <c r="AH66" s="232"/>
      <c r="AJ66" s="302">
        <f>SUM(AP66,AU66,AZ66,BE66)</f>
        <v>0</v>
      </c>
      <c r="AK66" s="236"/>
      <c r="AL66" s="236"/>
      <c r="AM66" s="232">
        <f>SUM(AS66,AX66,BC66,BH66)</f>
        <v>0</v>
      </c>
      <c r="AN66" s="232"/>
      <c r="AO66" s="208"/>
      <c r="AP66" s="232"/>
      <c r="AQ66" s="236"/>
      <c r="AR66" s="236"/>
      <c r="AS66" s="232"/>
      <c r="AU66" s="232"/>
      <c r="AV66" s="236"/>
      <c r="AW66" s="236"/>
      <c r="AX66" s="232"/>
      <c r="AZ66" s="232"/>
      <c r="BA66" s="236"/>
      <c r="BB66" s="236"/>
      <c r="BC66" s="232"/>
      <c r="BE66" s="232"/>
      <c r="BF66" s="236"/>
      <c r="BG66" s="236"/>
      <c r="BH66" s="232"/>
      <c r="BI66" s="232"/>
      <c r="BK66" s="302">
        <f t="shared" si="25"/>
        <v>32</v>
      </c>
      <c r="BL66" s="236"/>
      <c r="BM66" s="236"/>
      <c r="BN66" s="232"/>
      <c r="BO66" s="208"/>
      <c r="BP66" s="232">
        <v>9</v>
      </c>
      <c r="BQ66" s="236"/>
      <c r="BR66" s="236"/>
      <c r="BS66" s="232"/>
      <c r="BU66" s="232">
        <v>9</v>
      </c>
      <c r="BV66" s="236"/>
      <c r="BW66" s="236"/>
      <c r="BX66" s="232"/>
      <c r="BZ66" s="232">
        <v>5</v>
      </c>
      <c r="CA66" s="236"/>
      <c r="CB66" s="236"/>
      <c r="CC66" s="232"/>
      <c r="CE66" s="232">
        <v>9</v>
      </c>
      <c r="CF66" s="236"/>
      <c r="CG66" s="236"/>
      <c r="CH66" s="232"/>
      <c r="CJ66" s="232">
        <f t="shared" si="26"/>
        <v>24</v>
      </c>
      <c r="CK66" s="236"/>
      <c r="CL66" s="236"/>
      <c r="CM66" s="232"/>
      <c r="CO66" s="232">
        <v>5</v>
      </c>
      <c r="CP66" s="236"/>
      <c r="CQ66" s="236"/>
      <c r="CR66" s="232"/>
      <c r="CT66" s="232">
        <v>9</v>
      </c>
      <c r="CU66" s="236"/>
      <c r="CV66" s="236"/>
      <c r="CW66" s="232"/>
      <c r="CY66" s="232">
        <v>10</v>
      </c>
      <c r="CZ66" s="236"/>
      <c r="DA66" s="236"/>
      <c r="DB66" s="232"/>
      <c r="DD66" s="232"/>
      <c r="DE66" s="236"/>
      <c r="DF66" s="236"/>
      <c r="DG66" s="232"/>
      <c r="DH66" s="232"/>
      <c r="DJ66" s="232">
        <f t="shared" si="15"/>
        <v>56</v>
      </c>
      <c r="DK66" s="236"/>
      <c r="DL66" s="236"/>
      <c r="DM66" s="236"/>
      <c r="DN66" s="236"/>
      <c r="DO66" s="236"/>
      <c r="DP66" s="232">
        <f t="shared" si="27"/>
        <v>0</v>
      </c>
    </row>
    <row r="67" spans="1:120" x14ac:dyDescent="0.3">
      <c r="A67" s="224" t="s">
        <v>990</v>
      </c>
      <c r="B67" s="224" t="s">
        <v>1084</v>
      </c>
      <c r="D67" s="225" t="s">
        <v>939</v>
      </c>
      <c r="E67" s="226" t="s">
        <v>925</v>
      </c>
      <c r="F67" s="226"/>
      <c r="G67" s="226"/>
      <c r="H67" s="226"/>
      <c r="J67" s="232">
        <f t="shared" si="22"/>
        <v>0</v>
      </c>
      <c r="K67" s="236"/>
      <c r="L67" s="236"/>
      <c r="M67" s="232">
        <f t="shared" si="23"/>
        <v>0</v>
      </c>
      <c r="O67" s="232"/>
      <c r="P67" s="236"/>
      <c r="Q67" s="236"/>
      <c r="R67" s="232"/>
      <c r="T67" s="232"/>
      <c r="U67" s="236"/>
      <c r="V67" s="236"/>
      <c r="W67" s="232"/>
      <c r="Y67" s="232"/>
      <c r="Z67" s="236"/>
      <c r="AA67" s="236"/>
      <c r="AB67" s="232"/>
      <c r="AD67" s="232"/>
      <c r="AE67" s="236"/>
      <c r="AF67" s="236"/>
      <c r="AG67" s="232"/>
      <c r="AH67" s="232"/>
      <c r="AJ67" s="302">
        <f>SUM(AP67,AU67,AZ67,BE67)</f>
        <v>0</v>
      </c>
      <c r="AK67" s="236"/>
      <c r="AL67" s="236"/>
      <c r="AM67" s="232">
        <f>SUM(AS67,AX67,BC67,BH67)</f>
        <v>0</v>
      </c>
      <c r="AN67" s="232"/>
      <c r="AO67" s="208"/>
      <c r="AP67" s="232"/>
      <c r="AQ67" s="236"/>
      <c r="AR67" s="236"/>
      <c r="AS67" s="232"/>
      <c r="AU67" s="232"/>
      <c r="AV67" s="236"/>
      <c r="AW67" s="236"/>
      <c r="AX67" s="232"/>
      <c r="AZ67" s="232"/>
      <c r="BA67" s="236"/>
      <c r="BB67" s="236"/>
      <c r="BC67" s="232"/>
      <c r="BE67" s="232"/>
      <c r="BF67" s="236"/>
      <c r="BG67" s="236"/>
      <c r="BH67" s="232"/>
      <c r="BI67" s="232"/>
      <c r="BK67" s="302">
        <f t="shared" si="25"/>
        <v>46</v>
      </c>
      <c r="BL67" s="236"/>
      <c r="BM67" s="236"/>
      <c r="BN67" s="232"/>
      <c r="BO67" s="208"/>
      <c r="BP67" s="232">
        <v>9</v>
      </c>
      <c r="BQ67" s="236"/>
      <c r="BR67" s="236"/>
      <c r="BS67" s="232"/>
      <c r="BU67" s="232">
        <v>9</v>
      </c>
      <c r="BV67" s="236"/>
      <c r="BW67" s="236"/>
      <c r="BX67" s="232"/>
      <c r="BZ67" s="232">
        <v>10</v>
      </c>
      <c r="CA67" s="236"/>
      <c r="CB67" s="236"/>
      <c r="CC67" s="232"/>
      <c r="CE67" s="232">
        <v>18</v>
      </c>
      <c r="CF67" s="236"/>
      <c r="CG67" s="236"/>
      <c r="CH67" s="232"/>
      <c r="CJ67" s="232">
        <f t="shared" si="26"/>
        <v>0</v>
      </c>
      <c r="CK67" s="236"/>
      <c r="CL67" s="236"/>
      <c r="CM67" s="232"/>
      <c r="CO67" s="232"/>
      <c r="CP67" s="236"/>
      <c r="CQ67" s="236"/>
      <c r="CR67" s="232"/>
      <c r="CT67" s="232"/>
      <c r="CU67" s="236"/>
      <c r="CV67" s="236"/>
      <c r="CW67" s="232"/>
      <c r="CY67" s="232"/>
      <c r="CZ67" s="236"/>
      <c r="DA67" s="236"/>
      <c r="DB67" s="232"/>
      <c r="DD67" s="232"/>
      <c r="DE67" s="236"/>
      <c r="DF67" s="236"/>
      <c r="DG67" s="232"/>
      <c r="DH67" s="232"/>
      <c r="DJ67" s="232">
        <f t="shared" si="15"/>
        <v>46</v>
      </c>
      <c r="DK67" s="236"/>
      <c r="DL67" s="236"/>
      <c r="DM67" s="236"/>
      <c r="DN67" s="236"/>
      <c r="DO67" s="236"/>
      <c r="DP67" s="232">
        <f t="shared" si="27"/>
        <v>0</v>
      </c>
    </row>
    <row r="68" spans="1:120" x14ac:dyDescent="0.3">
      <c r="A68" s="224" t="s">
        <v>991</v>
      </c>
      <c r="B68" s="224" t="s">
        <v>1085</v>
      </c>
      <c r="D68" s="225" t="s">
        <v>939</v>
      </c>
      <c r="E68" s="226" t="s">
        <v>925</v>
      </c>
      <c r="F68" s="226"/>
      <c r="G68" s="226"/>
      <c r="H68" s="226"/>
      <c r="J68" s="232">
        <f t="shared" ref="J68:J71" si="28">SUM(O68,T68,Y68,AD68)</f>
        <v>0</v>
      </c>
      <c r="K68" s="236"/>
      <c r="L68" s="236"/>
      <c r="M68" s="232">
        <f t="shared" ref="M68:M71" si="29">SUM(R68,W68,AB68,AG68)</f>
        <v>0</v>
      </c>
      <c r="O68" s="232"/>
      <c r="P68" s="236"/>
      <c r="Q68" s="236"/>
      <c r="R68" s="232"/>
      <c r="T68" s="232"/>
      <c r="U68" s="236"/>
      <c r="V68" s="236"/>
      <c r="W68" s="232"/>
      <c r="Y68" s="232"/>
      <c r="Z68" s="236"/>
      <c r="AA68" s="236"/>
      <c r="AB68" s="232"/>
      <c r="AD68" s="232"/>
      <c r="AE68" s="236"/>
      <c r="AF68" s="236"/>
      <c r="AG68" s="232"/>
      <c r="AH68" s="232"/>
      <c r="AJ68" s="302">
        <f t="shared" ref="AJ68:AJ71" si="30">SUM(AP68,AU68,AZ68,BE68)</f>
        <v>39</v>
      </c>
      <c r="AK68" s="236"/>
      <c r="AL68" s="236"/>
      <c r="AM68" s="232">
        <f t="shared" ref="AM68:AM71" si="31">SUM(AS68,AX68,BC68,BH68)</f>
        <v>0</v>
      </c>
      <c r="AN68" s="232"/>
      <c r="AO68" s="208"/>
      <c r="AP68" s="232">
        <v>9</v>
      </c>
      <c r="AQ68" s="236"/>
      <c r="AR68" s="236"/>
      <c r="AS68" s="232"/>
      <c r="AU68" s="232">
        <v>10</v>
      </c>
      <c r="AV68" s="236"/>
      <c r="AW68" s="236"/>
      <c r="AX68" s="232"/>
      <c r="AZ68" s="232">
        <v>10</v>
      </c>
      <c r="BA68" s="236"/>
      <c r="BB68" s="236"/>
      <c r="BC68" s="232"/>
      <c r="BE68" s="232">
        <v>10</v>
      </c>
      <c r="BF68" s="236"/>
      <c r="BG68" s="236"/>
      <c r="BH68" s="232"/>
      <c r="BI68" s="232"/>
      <c r="BK68" s="302">
        <f t="shared" ref="BK68:BK71" si="32">SUM(BP68,BU68,BZ68,CE68)</f>
        <v>0</v>
      </c>
      <c r="BL68" s="236"/>
      <c r="BM68" s="236"/>
      <c r="BN68" s="232"/>
      <c r="BO68" s="208"/>
      <c r="BP68" s="232"/>
      <c r="BQ68" s="236"/>
      <c r="BR68" s="236"/>
      <c r="BS68" s="232"/>
      <c r="BU68" s="232"/>
      <c r="BV68" s="236"/>
      <c r="BW68" s="236"/>
      <c r="BX68" s="232"/>
      <c r="BZ68" s="232"/>
      <c r="CA68" s="236"/>
      <c r="CB68" s="236"/>
      <c r="CC68" s="232"/>
      <c r="CE68" s="232"/>
      <c r="CF68" s="236"/>
      <c r="CG68" s="236"/>
      <c r="CH68" s="232"/>
      <c r="CJ68" s="232">
        <f t="shared" si="26"/>
        <v>0</v>
      </c>
      <c r="CK68" s="236"/>
      <c r="CL68" s="236"/>
      <c r="CM68" s="232"/>
      <c r="CO68" s="232"/>
      <c r="CP68" s="236"/>
      <c r="CQ68" s="236"/>
      <c r="CR68" s="232"/>
      <c r="CT68" s="232"/>
      <c r="CU68" s="236"/>
      <c r="CV68" s="236"/>
      <c r="CW68" s="232"/>
      <c r="CY68" s="232"/>
      <c r="CZ68" s="236"/>
      <c r="DA68" s="236"/>
      <c r="DB68" s="232"/>
      <c r="DD68" s="232"/>
      <c r="DE68" s="236"/>
      <c r="DF68" s="236"/>
      <c r="DG68" s="232"/>
      <c r="DH68" s="232"/>
      <c r="DJ68" s="232">
        <f t="shared" si="15"/>
        <v>39</v>
      </c>
      <c r="DK68" s="236"/>
      <c r="DL68" s="236"/>
      <c r="DM68" s="236"/>
      <c r="DN68" s="236"/>
      <c r="DO68" s="236"/>
      <c r="DP68" s="232">
        <f t="shared" si="27"/>
        <v>0</v>
      </c>
    </row>
    <row r="69" spans="1:120" x14ac:dyDescent="0.3">
      <c r="A69" s="224" t="s">
        <v>975</v>
      </c>
      <c r="B69" s="224" t="s">
        <v>1086</v>
      </c>
      <c r="D69" s="225" t="s">
        <v>939</v>
      </c>
      <c r="E69" s="226" t="s">
        <v>925</v>
      </c>
      <c r="F69" s="226"/>
      <c r="G69" s="226"/>
      <c r="H69" s="226"/>
      <c r="J69" s="232">
        <f t="shared" si="28"/>
        <v>0</v>
      </c>
      <c r="K69" s="236"/>
      <c r="L69" s="236"/>
      <c r="M69" s="232">
        <f t="shared" si="29"/>
        <v>0</v>
      </c>
      <c r="O69" s="232"/>
      <c r="P69" s="236"/>
      <c r="Q69" s="236"/>
      <c r="R69" s="232"/>
      <c r="T69" s="232"/>
      <c r="U69" s="236"/>
      <c r="V69" s="236"/>
      <c r="W69" s="232"/>
      <c r="Y69" s="232"/>
      <c r="Z69" s="236"/>
      <c r="AA69" s="236"/>
      <c r="AB69" s="232"/>
      <c r="AD69" s="232"/>
      <c r="AE69" s="236"/>
      <c r="AF69" s="236"/>
      <c r="AG69" s="232"/>
      <c r="AH69" s="232"/>
      <c r="AJ69" s="302">
        <f t="shared" si="30"/>
        <v>0</v>
      </c>
      <c r="AK69" s="236"/>
      <c r="AL69" s="236"/>
      <c r="AM69" s="232">
        <f t="shared" si="31"/>
        <v>0</v>
      </c>
      <c r="AN69" s="232"/>
      <c r="AO69" s="208"/>
      <c r="AP69" s="232"/>
      <c r="AQ69" s="236"/>
      <c r="AR69" s="236"/>
      <c r="AS69" s="232"/>
      <c r="AU69" s="232"/>
      <c r="AV69" s="236"/>
      <c r="AW69" s="236"/>
      <c r="AX69" s="232"/>
      <c r="AZ69" s="232"/>
      <c r="BA69" s="236"/>
      <c r="BB69" s="236"/>
      <c r="BC69" s="232"/>
      <c r="BE69" s="232"/>
      <c r="BF69" s="236"/>
      <c r="BG69" s="236"/>
      <c r="BH69" s="232"/>
      <c r="BI69" s="232"/>
      <c r="BK69" s="302">
        <f t="shared" si="32"/>
        <v>37</v>
      </c>
      <c r="BL69" s="236"/>
      <c r="BM69" s="236"/>
      <c r="BN69" s="232"/>
      <c r="BO69" s="208"/>
      <c r="BP69" s="232">
        <v>9</v>
      </c>
      <c r="BQ69" s="236"/>
      <c r="BR69" s="236"/>
      <c r="BS69" s="232"/>
      <c r="BU69" s="232">
        <v>9</v>
      </c>
      <c r="BV69" s="236"/>
      <c r="BW69" s="236"/>
      <c r="BX69" s="232"/>
      <c r="BZ69" s="232">
        <v>10</v>
      </c>
      <c r="CA69" s="236"/>
      <c r="CB69" s="236"/>
      <c r="CC69" s="232"/>
      <c r="CE69" s="232">
        <v>9</v>
      </c>
      <c r="CF69" s="236"/>
      <c r="CG69" s="236"/>
      <c r="CH69" s="232"/>
      <c r="CJ69" s="232">
        <f t="shared" si="26"/>
        <v>10</v>
      </c>
      <c r="CK69" s="236"/>
      <c r="CL69" s="236"/>
      <c r="CM69" s="232"/>
      <c r="CO69" s="232">
        <v>10</v>
      </c>
      <c r="CP69" s="236"/>
      <c r="CQ69" s="236"/>
      <c r="CR69" s="232"/>
      <c r="CT69" s="232"/>
      <c r="CU69" s="236"/>
      <c r="CV69" s="236"/>
      <c r="CW69" s="232"/>
      <c r="CY69" s="232"/>
      <c r="CZ69" s="236"/>
      <c r="DA69" s="236"/>
      <c r="DB69" s="232"/>
      <c r="DD69" s="232"/>
      <c r="DE69" s="236"/>
      <c r="DF69" s="236"/>
      <c r="DG69" s="232"/>
      <c r="DH69" s="232"/>
      <c r="DJ69" s="232">
        <f t="shared" si="15"/>
        <v>47</v>
      </c>
      <c r="DK69" s="236"/>
      <c r="DL69" s="236"/>
      <c r="DM69" s="236"/>
      <c r="DN69" s="236"/>
      <c r="DO69" s="236"/>
      <c r="DP69" s="232">
        <f t="shared" si="27"/>
        <v>0</v>
      </c>
    </row>
    <row r="70" spans="1:120" x14ac:dyDescent="0.3">
      <c r="A70" s="224" t="s">
        <v>976</v>
      </c>
      <c r="B70" s="224" t="s">
        <v>1087</v>
      </c>
      <c r="D70" s="225" t="s">
        <v>939</v>
      </c>
      <c r="E70" s="226" t="s">
        <v>925</v>
      </c>
      <c r="F70" s="226"/>
      <c r="G70" s="226"/>
      <c r="H70" s="226"/>
      <c r="J70" s="232">
        <f t="shared" si="28"/>
        <v>0</v>
      </c>
      <c r="K70" s="236"/>
      <c r="L70" s="236"/>
      <c r="M70" s="232">
        <f t="shared" si="29"/>
        <v>0</v>
      </c>
      <c r="O70" s="232"/>
      <c r="P70" s="236"/>
      <c r="Q70" s="236"/>
      <c r="R70" s="232"/>
      <c r="T70" s="232"/>
      <c r="U70" s="236"/>
      <c r="V70" s="236"/>
      <c r="W70" s="232"/>
      <c r="Y70" s="232"/>
      <c r="Z70" s="236"/>
      <c r="AA70" s="236"/>
      <c r="AB70" s="232"/>
      <c r="AD70" s="232"/>
      <c r="AE70" s="236"/>
      <c r="AF70" s="236"/>
      <c r="AG70" s="232"/>
      <c r="AH70" s="232"/>
      <c r="AJ70" s="302">
        <f t="shared" si="30"/>
        <v>5</v>
      </c>
      <c r="AK70" s="236"/>
      <c r="AL70" s="236"/>
      <c r="AM70" s="232">
        <f t="shared" si="31"/>
        <v>0</v>
      </c>
      <c r="AN70" s="232"/>
      <c r="AO70" s="208"/>
      <c r="AP70" s="232"/>
      <c r="AQ70" s="236"/>
      <c r="AR70" s="236"/>
      <c r="AS70" s="232"/>
      <c r="AU70" s="232"/>
      <c r="AV70" s="236"/>
      <c r="AW70" s="236"/>
      <c r="AX70" s="232"/>
      <c r="AZ70" s="232"/>
      <c r="BA70" s="236"/>
      <c r="BB70" s="236"/>
      <c r="BC70" s="232"/>
      <c r="BE70" s="232">
        <v>5</v>
      </c>
      <c r="BF70" s="236"/>
      <c r="BG70" s="236"/>
      <c r="BH70" s="232"/>
      <c r="BI70" s="232"/>
      <c r="BK70" s="302">
        <f t="shared" si="32"/>
        <v>14</v>
      </c>
      <c r="BL70" s="236"/>
      <c r="BM70" s="236"/>
      <c r="BN70" s="232"/>
      <c r="BO70" s="208"/>
      <c r="BP70" s="232"/>
      <c r="BQ70" s="236"/>
      <c r="BR70" s="236"/>
      <c r="BS70" s="232"/>
      <c r="BU70" s="232"/>
      <c r="BV70" s="236"/>
      <c r="BW70" s="236"/>
      <c r="BX70" s="232"/>
      <c r="BZ70" s="232">
        <v>5</v>
      </c>
      <c r="CA70" s="236"/>
      <c r="CB70" s="236"/>
      <c r="CC70" s="232"/>
      <c r="CE70" s="232">
        <v>9</v>
      </c>
      <c r="CF70" s="236"/>
      <c r="CG70" s="236"/>
      <c r="CH70" s="232" t="s">
        <v>1011</v>
      </c>
      <c r="CJ70" s="232">
        <f t="shared" si="26"/>
        <v>28</v>
      </c>
      <c r="CK70" s="236"/>
      <c r="CL70" s="236"/>
      <c r="CM70" s="232"/>
      <c r="CO70" s="232">
        <v>10</v>
      </c>
      <c r="CP70" s="236"/>
      <c r="CQ70" s="236"/>
      <c r="CR70" s="232"/>
      <c r="CT70" s="232">
        <v>18</v>
      </c>
      <c r="CU70" s="236"/>
      <c r="CV70" s="236"/>
      <c r="CW70" s="232"/>
      <c r="CY70" s="232"/>
      <c r="CZ70" s="236"/>
      <c r="DA70" s="236"/>
      <c r="DB70" s="232"/>
      <c r="DD70" s="232"/>
      <c r="DE70" s="236"/>
      <c r="DF70" s="236"/>
      <c r="DG70" s="232"/>
      <c r="DH70" s="232"/>
      <c r="DJ70" s="232">
        <f t="shared" si="15"/>
        <v>47</v>
      </c>
      <c r="DK70" s="236"/>
      <c r="DL70" s="236"/>
      <c r="DM70" s="236"/>
      <c r="DN70" s="236"/>
      <c r="DO70" s="236"/>
      <c r="DP70" s="232">
        <f t="shared" si="27"/>
        <v>0</v>
      </c>
    </row>
    <row r="71" spans="1:120" x14ac:dyDescent="0.3">
      <c r="A71" s="224" t="s">
        <v>1053</v>
      </c>
      <c r="B71" s="224" t="s">
        <v>1088</v>
      </c>
      <c r="D71" s="225" t="s">
        <v>939</v>
      </c>
      <c r="E71" s="226" t="s">
        <v>925</v>
      </c>
      <c r="F71" s="226"/>
      <c r="G71" s="226"/>
      <c r="H71" s="226"/>
      <c r="J71" s="232">
        <f t="shared" si="28"/>
        <v>0</v>
      </c>
      <c r="K71" s="236"/>
      <c r="L71" s="236"/>
      <c r="M71" s="232">
        <f t="shared" si="29"/>
        <v>0</v>
      </c>
      <c r="O71" s="232"/>
      <c r="P71" s="236"/>
      <c r="Q71" s="236"/>
      <c r="R71" s="232"/>
      <c r="T71" s="232"/>
      <c r="U71" s="236"/>
      <c r="V71" s="236"/>
      <c r="W71" s="232"/>
      <c r="Y71" s="232"/>
      <c r="Z71" s="236"/>
      <c r="AA71" s="236"/>
      <c r="AB71" s="232"/>
      <c r="AD71" s="232"/>
      <c r="AE71" s="236"/>
      <c r="AF71" s="236"/>
      <c r="AG71" s="232"/>
      <c r="AH71" s="232"/>
      <c r="AJ71" s="302">
        <f t="shared" si="30"/>
        <v>0</v>
      </c>
      <c r="AK71" s="236"/>
      <c r="AL71" s="236"/>
      <c r="AM71" s="232">
        <f t="shared" si="31"/>
        <v>0</v>
      </c>
      <c r="AN71" s="232"/>
      <c r="AO71" s="208"/>
      <c r="AP71" s="232"/>
      <c r="AQ71" s="236"/>
      <c r="AR71" s="236"/>
      <c r="AS71" s="232"/>
      <c r="AU71" s="232"/>
      <c r="AV71" s="236"/>
      <c r="AW71" s="236"/>
      <c r="AX71" s="232"/>
      <c r="AZ71" s="232"/>
      <c r="BA71" s="236"/>
      <c r="BB71" s="236"/>
      <c r="BC71" s="232"/>
      <c r="BE71" s="232"/>
      <c r="BF71" s="236"/>
      <c r="BG71" s="236"/>
      <c r="BH71" s="232"/>
      <c r="BI71" s="232"/>
      <c r="BK71" s="302">
        <f t="shared" si="32"/>
        <v>28</v>
      </c>
      <c r="BL71" s="236"/>
      <c r="BM71" s="236"/>
      <c r="BN71" s="232"/>
      <c r="BO71" s="208"/>
      <c r="BP71" s="232"/>
      <c r="BQ71" s="236"/>
      <c r="BR71" s="236"/>
      <c r="BS71" s="232"/>
      <c r="BU71" s="232"/>
      <c r="BV71" s="236"/>
      <c r="BW71" s="236"/>
      <c r="BX71" s="232"/>
      <c r="BZ71" s="232">
        <v>10</v>
      </c>
      <c r="CA71" s="236"/>
      <c r="CB71" s="236"/>
      <c r="CC71" s="232"/>
      <c r="CE71" s="232">
        <v>18</v>
      </c>
      <c r="CF71" s="236"/>
      <c r="CG71" s="236"/>
      <c r="CH71" s="232"/>
      <c r="CJ71" s="232">
        <f t="shared" si="26"/>
        <v>38</v>
      </c>
      <c r="CK71" s="236"/>
      <c r="CL71" s="236"/>
      <c r="CM71" s="232"/>
      <c r="CO71" s="232">
        <v>10</v>
      </c>
      <c r="CP71" s="236"/>
      <c r="CQ71" s="236"/>
      <c r="CR71" s="232"/>
      <c r="CT71" s="232">
        <v>18</v>
      </c>
      <c r="CU71" s="236"/>
      <c r="CV71" s="236"/>
      <c r="CW71" s="232"/>
      <c r="CY71" s="232">
        <v>10</v>
      </c>
      <c r="CZ71" s="236"/>
      <c r="DA71" s="236"/>
      <c r="DB71" s="232"/>
      <c r="DD71" s="232"/>
      <c r="DE71" s="236"/>
      <c r="DF71" s="236"/>
      <c r="DG71" s="232"/>
      <c r="DH71" s="232"/>
      <c r="DJ71" s="232">
        <f t="shared" si="15"/>
        <v>66</v>
      </c>
      <c r="DK71" s="236"/>
      <c r="DL71" s="236"/>
      <c r="DM71" s="236"/>
      <c r="DN71" s="236"/>
      <c r="DO71" s="236"/>
      <c r="DP71" s="232">
        <f t="shared" si="27"/>
        <v>0</v>
      </c>
    </row>
    <row r="72" spans="1:120" x14ac:dyDescent="0.3">
      <c r="A72" s="224" t="s">
        <v>993</v>
      </c>
      <c r="B72" s="224" t="s">
        <v>1082</v>
      </c>
      <c r="D72" s="225" t="s">
        <v>939</v>
      </c>
      <c r="E72" s="226" t="s">
        <v>925</v>
      </c>
      <c r="F72" s="226"/>
      <c r="G72" s="226"/>
      <c r="H72" s="226"/>
      <c r="J72" s="232">
        <f t="shared" si="22"/>
        <v>0</v>
      </c>
      <c r="K72" s="236"/>
      <c r="L72" s="236"/>
      <c r="M72" s="232">
        <f t="shared" si="23"/>
        <v>0</v>
      </c>
      <c r="O72" s="232"/>
      <c r="P72" s="236"/>
      <c r="Q72" s="236"/>
      <c r="R72" s="232"/>
      <c r="T72" s="232"/>
      <c r="U72" s="236"/>
      <c r="V72" s="236"/>
      <c r="W72" s="232"/>
      <c r="Y72" s="232"/>
      <c r="Z72" s="236"/>
      <c r="AA72" s="236"/>
      <c r="AB72" s="232"/>
      <c r="AD72" s="232"/>
      <c r="AE72" s="236"/>
      <c r="AF72" s="236"/>
      <c r="AG72" s="232"/>
      <c r="AH72" s="232"/>
      <c r="AJ72" s="302">
        <f>SUM(AP72,AU72,AZ72,BE72)</f>
        <v>45</v>
      </c>
      <c r="AK72" s="236"/>
      <c r="AL72" s="236"/>
      <c r="AM72" s="232">
        <f>SUM(AS72,AX72,BC72,BH72)</f>
        <v>0</v>
      </c>
      <c r="AN72" s="232"/>
      <c r="AO72" s="208"/>
      <c r="AP72" s="232"/>
      <c r="AQ72" s="236"/>
      <c r="AR72" s="236"/>
      <c r="AS72" s="232"/>
      <c r="AU72" s="232">
        <v>15</v>
      </c>
      <c r="AV72" s="236"/>
      <c r="AW72" s="236"/>
      <c r="AX72" s="232"/>
      <c r="AZ72" s="232">
        <v>15</v>
      </c>
      <c r="BA72" s="236"/>
      <c r="BB72" s="236"/>
      <c r="BC72" s="232"/>
      <c r="BE72" s="232">
        <v>15</v>
      </c>
      <c r="BF72" s="236"/>
      <c r="BG72" s="236"/>
      <c r="BH72" s="232"/>
      <c r="BI72" s="232"/>
      <c r="BK72" s="302">
        <f t="shared" si="25"/>
        <v>54</v>
      </c>
      <c r="BL72" s="236"/>
      <c r="BM72" s="236"/>
      <c r="BN72" s="232"/>
      <c r="BO72" s="208"/>
      <c r="BP72" s="232">
        <v>27</v>
      </c>
      <c r="BQ72" s="236"/>
      <c r="BR72" s="236"/>
      <c r="BS72" s="232"/>
      <c r="BU72" s="232">
        <v>27</v>
      </c>
      <c r="BV72" s="236"/>
      <c r="BW72" s="236"/>
      <c r="BX72" s="232"/>
      <c r="BZ72" s="232"/>
      <c r="CA72" s="236"/>
      <c r="CB72" s="236"/>
      <c r="CC72" s="232"/>
      <c r="CE72" s="232"/>
      <c r="CF72" s="236"/>
      <c r="CG72" s="236"/>
      <c r="CH72" s="232"/>
      <c r="CJ72" s="232">
        <f t="shared" si="26"/>
        <v>0</v>
      </c>
      <c r="CK72" s="236"/>
      <c r="CL72" s="236"/>
      <c r="CM72" s="232"/>
      <c r="CO72" s="232"/>
      <c r="CP72" s="236"/>
      <c r="CQ72" s="236"/>
      <c r="CR72" s="232"/>
      <c r="CT72" s="232"/>
      <c r="CU72" s="236"/>
      <c r="CV72" s="236"/>
      <c r="CW72" s="232"/>
      <c r="CY72" s="232"/>
      <c r="CZ72" s="236"/>
      <c r="DA72" s="236"/>
      <c r="DB72" s="232"/>
      <c r="DD72" s="232"/>
      <c r="DE72" s="236"/>
      <c r="DF72" s="236"/>
      <c r="DG72" s="232"/>
      <c r="DH72" s="232"/>
      <c r="DJ72" s="232">
        <f t="shared" si="15"/>
        <v>99</v>
      </c>
      <c r="DK72" s="236"/>
      <c r="DL72" s="236"/>
      <c r="DM72" s="236"/>
      <c r="DN72" s="236"/>
      <c r="DO72" s="236"/>
      <c r="DP72" s="232">
        <f t="shared" si="27"/>
        <v>0</v>
      </c>
    </row>
    <row r="73" spans="1:120" x14ac:dyDescent="0.3">
      <c r="A73" s="224" t="s">
        <v>1054</v>
      </c>
      <c r="B73" s="224" t="s">
        <v>1089</v>
      </c>
      <c r="D73" s="225" t="s">
        <v>939</v>
      </c>
      <c r="E73" s="226" t="s">
        <v>925</v>
      </c>
      <c r="F73" s="226"/>
      <c r="G73" s="226"/>
      <c r="H73" s="226"/>
      <c r="J73" s="232">
        <f t="shared" ref="J73" si="33">SUM(O73,T73,Y73,AD73)</f>
        <v>0</v>
      </c>
      <c r="K73" s="236"/>
      <c r="L73" s="236"/>
      <c r="M73" s="232">
        <f t="shared" ref="M73" si="34">SUM(R73,W73,AB73,AG73)</f>
        <v>0</v>
      </c>
      <c r="O73" s="232"/>
      <c r="P73" s="236"/>
      <c r="Q73" s="236"/>
      <c r="R73" s="232"/>
      <c r="T73" s="232"/>
      <c r="U73" s="236"/>
      <c r="V73" s="236"/>
      <c r="W73" s="232"/>
      <c r="Y73" s="232"/>
      <c r="Z73" s="236"/>
      <c r="AA73" s="236"/>
      <c r="AB73" s="232"/>
      <c r="AD73" s="232"/>
      <c r="AE73" s="236"/>
      <c r="AF73" s="236"/>
      <c r="AG73" s="232"/>
      <c r="AH73" s="232"/>
      <c r="AJ73" s="232">
        <f t="shared" ref="AJ73" si="35">SUM(AP73,AU73,AZ73,BE73)</f>
        <v>0</v>
      </c>
      <c r="AK73" s="236"/>
      <c r="AL73" s="236"/>
      <c r="AM73" s="232">
        <f t="shared" ref="AM73" si="36">SUM(AS73,AX73,BC73,BH73)</f>
        <v>0</v>
      </c>
      <c r="AN73" s="232"/>
      <c r="AO73" s="208"/>
      <c r="AP73" s="232"/>
      <c r="AQ73" s="236"/>
      <c r="AR73" s="236"/>
      <c r="AS73" s="232"/>
      <c r="AU73" s="232"/>
      <c r="AV73" s="236"/>
      <c r="AW73" s="236"/>
      <c r="AX73" s="232"/>
      <c r="AZ73" s="232"/>
      <c r="BA73" s="236"/>
      <c r="BB73" s="236"/>
      <c r="BC73" s="232"/>
      <c r="BE73" s="232"/>
      <c r="BF73" s="236"/>
      <c r="BG73" s="236"/>
      <c r="BH73" s="232"/>
      <c r="BI73" s="232"/>
      <c r="BK73" s="232">
        <f t="shared" ref="BK73" si="37">SUM(BP73,BU73,BZ73,CE73)</f>
        <v>28</v>
      </c>
      <c r="BL73" s="236"/>
      <c r="BM73" s="236"/>
      <c r="BN73" s="232"/>
      <c r="BO73" s="208"/>
      <c r="BP73" s="232"/>
      <c r="BQ73" s="236"/>
      <c r="BR73" s="236"/>
      <c r="BS73" s="232"/>
      <c r="BU73" s="232"/>
      <c r="BV73" s="236"/>
      <c r="BW73" s="236"/>
      <c r="BX73" s="232"/>
      <c r="BZ73" s="232">
        <v>10</v>
      </c>
      <c r="CA73" s="236"/>
      <c r="CB73" s="236"/>
      <c r="CC73" s="232"/>
      <c r="CE73" s="232">
        <v>18</v>
      </c>
      <c r="CF73" s="236"/>
      <c r="CG73" s="236"/>
      <c r="CH73" s="232"/>
      <c r="CJ73" s="232">
        <f t="shared" si="26"/>
        <v>38</v>
      </c>
      <c r="CK73" s="236"/>
      <c r="CL73" s="236"/>
      <c r="CM73" s="232"/>
      <c r="CO73" s="232">
        <v>10</v>
      </c>
      <c r="CP73" s="236"/>
      <c r="CQ73" s="236"/>
      <c r="CR73" s="232"/>
      <c r="CT73" s="232">
        <v>18</v>
      </c>
      <c r="CU73" s="236"/>
      <c r="CV73" s="236"/>
      <c r="CW73" s="232"/>
      <c r="CY73" s="232">
        <v>10</v>
      </c>
      <c r="CZ73" s="236"/>
      <c r="DA73" s="236"/>
      <c r="DB73" s="232"/>
      <c r="DD73" s="232"/>
      <c r="DE73" s="236"/>
      <c r="DF73" s="236"/>
      <c r="DG73" s="232"/>
      <c r="DH73" s="232"/>
      <c r="DJ73" s="232">
        <f t="shared" si="15"/>
        <v>66</v>
      </c>
      <c r="DK73" s="236"/>
      <c r="DL73" s="236"/>
      <c r="DM73" s="236"/>
      <c r="DN73" s="236"/>
      <c r="DO73" s="236"/>
      <c r="DP73" s="232">
        <f t="shared" si="27"/>
        <v>0</v>
      </c>
    </row>
    <row r="74" spans="1:120" x14ac:dyDescent="0.3">
      <c r="A74" s="224" t="s">
        <v>977</v>
      </c>
      <c r="B74" s="224" t="s">
        <v>1083</v>
      </c>
      <c r="D74" s="225" t="s">
        <v>939</v>
      </c>
      <c r="E74" s="226" t="s">
        <v>925</v>
      </c>
      <c r="F74" s="226"/>
      <c r="G74" s="226"/>
      <c r="H74" s="226"/>
      <c r="J74" s="232">
        <f t="shared" si="22"/>
        <v>0</v>
      </c>
      <c r="K74" s="236"/>
      <c r="L74" s="236"/>
      <c r="M74" s="232">
        <f t="shared" si="23"/>
        <v>0</v>
      </c>
      <c r="O74" s="232"/>
      <c r="P74" s="236"/>
      <c r="Q74" s="236"/>
      <c r="R74" s="232"/>
      <c r="T74" s="232"/>
      <c r="U74" s="236"/>
      <c r="V74" s="236"/>
      <c r="W74" s="232"/>
      <c r="Y74" s="232"/>
      <c r="Z74" s="236"/>
      <c r="AA74" s="236"/>
      <c r="AB74" s="232"/>
      <c r="AD74" s="232"/>
      <c r="AE74" s="236"/>
      <c r="AF74" s="236"/>
      <c r="AG74" s="232"/>
      <c r="AH74" s="232"/>
      <c r="AJ74" s="232">
        <f>SUM(AP74,AU74,AZ74,BE74)</f>
        <v>0</v>
      </c>
      <c r="AK74" s="236"/>
      <c r="AL74" s="236"/>
      <c r="AM74" s="232">
        <f>SUM(AS74,AX74,BC74,BH74)</f>
        <v>0</v>
      </c>
      <c r="AN74" s="232"/>
      <c r="AO74" s="208"/>
      <c r="AP74" s="232"/>
      <c r="AQ74" s="236"/>
      <c r="AR74" s="236"/>
      <c r="AS74" s="232"/>
      <c r="AU74" s="232"/>
      <c r="AV74" s="236"/>
      <c r="AW74" s="236"/>
      <c r="AX74" s="232"/>
      <c r="AZ74" s="232"/>
      <c r="BA74" s="236"/>
      <c r="BB74" s="236"/>
      <c r="BC74" s="232"/>
      <c r="BE74" s="232"/>
      <c r="BF74" s="236"/>
      <c r="BG74" s="236"/>
      <c r="BH74" s="232"/>
      <c r="BI74" s="232"/>
      <c r="BK74" s="232">
        <f t="shared" si="25"/>
        <v>19</v>
      </c>
      <c r="BL74" s="236"/>
      <c r="BM74" s="236"/>
      <c r="BN74" s="232"/>
      <c r="BO74" s="208"/>
      <c r="BP74" s="232"/>
      <c r="BQ74" s="236"/>
      <c r="BR74" s="236"/>
      <c r="BS74" s="232"/>
      <c r="BU74" s="232"/>
      <c r="BV74" s="236"/>
      <c r="BW74" s="236"/>
      <c r="BX74" s="232"/>
      <c r="BZ74" s="232">
        <v>10</v>
      </c>
      <c r="CA74" s="236"/>
      <c r="CB74" s="236"/>
      <c r="CC74" s="232"/>
      <c r="CE74" s="232">
        <v>9</v>
      </c>
      <c r="CF74" s="236"/>
      <c r="CG74" s="236"/>
      <c r="CH74" s="232"/>
      <c r="CJ74" s="232">
        <f t="shared" si="26"/>
        <v>48</v>
      </c>
      <c r="CK74" s="236"/>
      <c r="CL74" s="236"/>
      <c r="CM74" s="232"/>
      <c r="CO74" s="232">
        <v>10</v>
      </c>
      <c r="CP74" s="236"/>
      <c r="CQ74" s="236"/>
      <c r="CR74" s="232"/>
      <c r="CT74" s="232">
        <v>18</v>
      </c>
      <c r="CU74" s="236"/>
      <c r="CV74" s="236"/>
      <c r="CW74" s="232"/>
      <c r="CY74" s="232">
        <v>20</v>
      </c>
      <c r="CZ74" s="236"/>
      <c r="DA74" s="236"/>
      <c r="DB74" s="232"/>
      <c r="DD74" s="232"/>
      <c r="DE74" s="236"/>
      <c r="DF74" s="236"/>
      <c r="DG74" s="232"/>
      <c r="DH74" s="232"/>
      <c r="DJ74" s="232">
        <f t="shared" si="15"/>
        <v>67</v>
      </c>
      <c r="DK74" s="236"/>
      <c r="DL74" s="236"/>
      <c r="DM74" s="236"/>
      <c r="DN74" s="236"/>
      <c r="DO74" s="236"/>
      <c r="DP74" s="232">
        <f t="shared" si="27"/>
        <v>0</v>
      </c>
    </row>
    <row r="75" spans="1:120" x14ac:dyDescent="0.3">
      <c r="A75" s="224" t="s">
        <v>1002</v>
      </c>
      <c r="B75" s="224" t="s">
        <v>1090</v>
      </c>
      <c r="D75" s="225" t="s">
        <v>939</v>
      </c>
      <c r="E75" s="226" t="s">
        <v>925</v>
      </c>
      <c r="F75" s="226"/>
      <c r="G75" s="226"/>
      <c r="H75" s="226"/>
      <c r="J75" s="232">
        <f t="shared" si="3"/>
        <v>0</v>
      </c>
      <c r="K75" s="236"/>
      <c r="L75" s="236"/>
      <c r="M75" s="232">
        <f t="shared" si="4"/>
        <v>0</v>
      </c>
      <c r="O75" s="232"/>
      <c r="P75" s="236"/>
      <c r="Q75" s="236"/>
      <c r="R75" s="232"/>
      <c r="T75" s="232"/>
      <c r="U75" s="236"/>
      <c r="V75" s="236"/>
      <c r="W75" s="232"/>
      <c r="Y75" s="232"/>
      <c r="Z75" s="236"/>
      <c r="AA75" s="236"/>
      <c r="AB75" s="232"/>
      <c r="AD75" s="232"/>
      <c r="AE75" s="236"/>
      <c r="AF75" s="236"/>
      <c r="AG75" s="232"/>
      <c r="AH75" s="232"/>
      <c r="AJ75" s="370">
        <f t="shared" si="11"/>
        <v>0</v>
      </c>
      <c r="AK75" s="363"/>
      <c r="AL75" s="363"/>
      <c r="AM75" s="370">
        <f t="shared" si="12"/>
        <v>0</v>
      </c>
      <c r="AN75" s="370"/>
      <c r="AO75" s="208"/>
      <c r="AP75" s="370"/>
      <c r="AQ75" s="236"/>
      <c r="AR75" s="236"/>
      <c r="AS75" s="232"/>
      <c r="AU75" s="232"/>
      <c r="AV75" s="236"/>
      <c r="AW75" s="236"/>
      <c r="AX75" s="232"/>
      <c r="AZ75" s="232"/>
      <c r="BA75" s="236"/>
      <c r="BB75" s="236"/>
      <c r="BC75" s="232"/>
      <c r="BE75" s="232"/>
      <c r="BF75" s="236"/>
      <c r="BG75" s="236"/>
      <c r="BH75" s="232"/>
      <c r="BI75" s="232"/>
      <c r="BK75" s="232">
        <f t="shared" si="13"/>
        <v>0</v>
      </c>
      <c r="BL75" s="236"/>
      <c r="BM75" s="236"/>
      <c r="BN75" s="232"/>
      <c r="BO75" s="208"/>
      <c r="BP75" s="232"/>
      <c r="BQ75" s="236"/>
      <c r="BR75" s="236"/>
      <c r="BS75" s="232"/>
      <c r="BU75" s="232"/>
      <c r="BV75" s="236"/>
      <c r="BW75" s="236"/>
      <c r="BX75" s="232"/>
      <c r="BZ75" s="232"/>
      <c r="CA75" s="236"/>
      <c r="CB75" s="236"/>
      <c r="CC75" s="232"/>
      <c r="CE75" s="232"/>
      <c r="CF75" s="236"/>
      <c r="CG75" s="236"/>
      <c r="CH75" s="232"/>
      <c r="CJ75" s="232">
        <f t="shared" si="26"/>
        <v>57</v>
      </c>
      <c r="CK75" s="236"/>
      <c r="CL75" s="236"/>
      <c r="CM75" s="232"/>
      <c r="CO75" s="232">
        <v>15</v>
      </c>
      <c r="CP75" s="236"/>
      <c r="CQ75" s="236"/>
      <c r="CR75" s="232"/>
      <c r="CT75" s="232">
        <v>27</v>
      </c>
      <c r="CU75" s="236"/>
      <c r="CV75" s="236"/>
      <c r="CW75" s="232"/>
      <c r="CY75" s="232">
        <v>15</v>
      </c>
      <c r="CZ75" s="236"/>
      <c r="DA75" s="236"/>
      <c r="DB75" s="232"/>
      <c r="DD75" s="232"/>
      <c r="DE75" s="236"/>
      <c r="DF75" s="236"/>
      <c r="DG75" s="232"/>
      <c r="DH75" s="232"/>
      <c r="DJ75" s="232">
        <f t="shared" si="15"/>
        <v>57</v>
      </c>
      <c r="DK75" s="236"/>
      <c r="DL75" s="236"/>
      <c r="DM75" s="236"/>
      <c r="DN75" s="236"/>
      <c r="DO75" s="236"/>
      <c r="DP75" s="232">
        <f t="shared" si="27"/>
        <v>0</v>
      </c>
    </row>
    <row r="76" spans="1:120" x14ac:dyDescent="0.3">
      <c r="A76" s="227" t="s">
        <v>1055</v>
      </c>
      <c r="B76" s="373" t="s">
        <v>1091</v>
      </c>
      <c r="D76" s="366"/>
      <c r="E76" s="252"/>
      <c r="F76" s="252"/>
      <c r="G76" s="252"/>
      <c r="H76" s="252"/>
      <c r="J76" s="232"/>
      <c r="K76" s="334"/>
      <c r="L76" s="334"/>
      <c r="M76" s="252"/>
      <c r="O76" s="232"/>
      <c r="P76" s="334"/>
      <c r="Q76" s="334"/>
      <c r="R76" s="252"/>
      <c r="T76" s="232"/>
      <c r="U76" s="334"/>
      <c r="V76" s="334"/>
      <c r="W76" s="252"/>
      <c r="Y76" s="232"/>
      <c r="Z76" s="334"/>
      <c r="AA76" s="334"/>
      <c r="AB76" s="252"/>
      <c r="AD76" s="232"/>
      <c r="AE76" s="236"/>
      <c r="AF76" s="236"/>
      <c r="AG76" s="232"/>
      <c r="AH76" s="232"/>
      <c r="AJ76" s="232"/>
      <c r="AK76" s="236"/>
      <c r="AL76" s="236"/>
      <c r="AM76" s="232"/>
      <c r="AN76" s="232"/>
      <c r="AO76" s="231"/>
      <c r="AP76" s="232"/>
      <c r="AQ76" s="334"/>
      <c r="AR76" s="334"/>
      <c r="AS76" s="252"/>
      <c r="AU76" s="232"/>
      <c r="AV76" s="334"/>
      <c r="AW76" s="334"/>
      <c r="AX76" s="252"/>
      <c r="AZ76" s="232"/>
      <c r="BA76" s="334"/>
      <c r="BB76" s="334"/>
      <c r="BC76" s="252"/>
      <c r="BE76" s="232"/>
      <c r="BF76" s="236"/>
      <c r="BG76" s="236"/>
      <c r="BH76" s="232"/>
      <c r="BI76" s="232"/>
      <c r="BK76" s="232">
        <f t="shared" si="25"/>
        <v>19</v>
      </c>
      <c r="BL76" s="334"/>
      <c r="BM76" s="334"/>
      <c r="BN76" s="252"/>
      <c r="BO76" s="208"/>
      <c r="BP76" s="232"/>
      <c r="BQ76" s="334"/>
      <c r="BR76" s="334"/>
      <c r="BS76" s="252"/>
      <c r="BU76" s="232"/>
      <c r="BV76" s="334"/>
      <c r="BW76" s="334"/>
      <c r="BX76" s="252"/>
      <c r="BZ76" s="232">
        <v>10</v>
      </c>
      <c r="CA76" s="334"/>
      <c r="CB76" s="334"/>
      <c r="CC76" s="252"/>
      <c r="CE76" s="232">
        <v>9</v>
      </c>
      <c r="CF76" s="236"/>
      <c r="CG76" s="236"/>
      <c r="CH76" s="232"/>
      <c r="CJ76" s="232"/>
      <c r="CK76" s="334"/>
      <c r="CL76" s="334"/>
      <c r="CM76" s="252"/>
      <c r="CO76" s="232"/>
      <c r="CP76" s="334"/>
      <c r="CQ76" s="334"/>
      <c r="CR76" s="252"/>
      <c r="CT76" s="232"/>
      <c r="CU76" s="334"/>
      <c r="CV76" s="334"/>
      <c r="CW76" s="252"/>
      <c r="CY76" s="232"/>
      <c r="CZ76" s="334"/>
      <c r="DA76" s="334"/>
      <c r="DB76" s="252"/>
      <c r="DD76" s="367"/>
      <c r="DE76" s="368"/>
      <c r="DF76" s="368"/>
      <c r="DG76" s="369"/>
      <c r="DH76" s="232"/>
      <c r="DJ76" s="252"/>
      <c r="DK76" s="334"/>
      <c r="DL76" s="334"/>
      <c r="DM76" s="334"/>
      <c r="DN76" s="334"/>
      <c r="DO76" s="334"/>
      <c r="DP76" s="252"/>
    </row>
    <row r="77" spans="1:120" s="208" customFormat="1" x14ac:dyDescent="0.3">
      <c r="A77" s="227"/>
      <c r="B77" s="227"/>
      <c r="D77" s="218"/>
      <c r="J77" s="252"/>
      <c r="K77" s="252"/>
      <c r="L77" s="252"/>
      <c r="M77" s="252"/>
      <c r="O77" s="252"/>
      <c r="P77" s="252"/>
      <c r="Q77" s="252"/>
      <c r="R77" s="252"/>
      <c r="T77" s="252"/>
      <c r="U77" s="252"/>
      <c r="V77" s="252"/>
      <c r="W77" s="252"/>
      <c r="Y77" s="252"/>
      <c r="Z77" s="252"/>
      <c r="AA77" s="252"/>
      <c r="AB77" s="252"/>
      <c r="AD77" s="252"/>
      <c r="AE77" s="252"/>
      <c r="AF77" s="252"/>
      <c r="AG77" s="252"/>
      <c r="AH77" s="252"/>
      <c r="AJ77" s="252"/>
      <c r="AK77" s="252"/>
      <c r="AL77" s="252"/>
      <c r="AM77" s="252"/>
      <c r="AN77" s="252"/>
      <c r="AP77" s="252"/>
      <c r="AQ77" s="252"/>
      <c r="AR77" s="252"/>
      <c r="AS77" s="252"/>
      <c r="AU77" s="252"/>
      <c r="AV77" s="252"/>
      <c r="AW77" s="252"/>
      <c r="AX77" s="252"/>
      <c r="AZ77" s="252"/>
      <c r="BA77" s="252"/>
      <c r="BB77" s="252"/>
      <c r="BC77" s="252"/>
      <c r="BE77" s="252"/>
      <c r="BF77" s="252"/>
      <c r="BG77" s="252"/>
      <c r="BH77" s="252"/>
      <c r="BI77" s="252"/>
      <c r="BK77" s="252"/>
      <c r="BL77" s="252"/>
      <c r="BM77" s="252"/>
      <c r="BN77" s="252"/>
      <c r="BP77" s="252"/>
      <c r="BQ77" s="252"/>
      <c r="BR77" s="252"/>
      <c r="BS77" s="252"/>
      <c r="BU77" s="252"/>
      <c r="BV77" s="252"/>
      <c r="BW77" s="252"/>
      <c r="BX77" s="252"/>
      <c r="BZ77" s="252"/>
      <c r="CA77" s="252"/>
      <c r="CB77" s="252"/>
      <c r="CC77" s="252"/>
      <c r="CE77" s="252"/>
      <c r="CF77" s="252"/>
      <c r="CG77" s="252"/>
      <c r="CH77" s="252"/>
      <c r="CJ77" s="252"/>
      <c r="CK77" s="252"/>
      <c r="CL77" s="252"/>
      <c r="CM77" s="252"/>
      <c r="CO77" s="252"/>
      <c r="CP77" s="252"/>
      <c r="CQ77" s="252"/>
      <c r="CR77" s="252"/>
      <c r="CT77" s="252"/>
      <c r="CU77" s="252"/>
      <c r="CV77" s="252"/>
      <c r="CW77" s="252"/>
      <c r="CY77" s="252"/>
      <c r="CZ77" s="252"/>
      <c r="DA77" s="252"/>
      <c r="DB77" s="252"/>
      <c r="DD77" s="252"/>
      <c r="DE77" s="252"/>
      <c r="DF77" s="252"/>
      <c r="DG77" s="252"/>
      <c r="DH77" s="252"/>
      <c r="DJ77" s="252"/>
      <c r="DK77" s="252"/>
      <c r="DL77" s="252"/>
      <c r="DM77" s="252"/>
      <c r="DN77" s="252"/>
      <c r="DO77" s="252"/>
      <c r="DP77" s="252"/>
    </row>
    <row r="78" spans="1:120" s="250" customFormat="1" ht="28.8" x14ac:dyDescent="0.3">
      <c r="A78" s="219" t="s">
        <v>176</v>
      </c>
      <c r="B78" s="220" t="s">
        <v>178</v>
      </c>
      <c r="C78" s="221"/>
      <c r="D78" s="222"/>
      <c r="E78" s="223"/>
      <c r="F78" s="223"/>
      <c r="G78" s="223"/>
      <c r="H78" s="223"/>
      <c r="I78" s="221"/>
      <c r="J78" s="238"/>
      <c r="K78" s="238"/>
      <c r="L78" s="238"/>
      <c r="M78" s="238"/>
      <c r="N78" s="221"/>
      <c r="O78" s="238"/>
      <c r="P78" s="238"/>
      <c r="Q78" s="238"/>
      <c r="R78" s="238"/>
      <c r="S78" s="221"/>
      <c r="T78" s="238"/>
      <c r="U78" s="238"/>
      <c r="V78" s="238"/>
      <c r="W78" s="238"/>
      <c r="X78" s="221"/>
      <c r="Y78" s="238"/>
      <c r="Z78" s="238"/>
      <c r="AA78" s="238"/>
      <c r="AB78" s="238"/>
      <c r="AD78" s="238"/>
      <c r="AE78" s="238"/>
      <c r="AF78" s="238"/>
      <c r="AG78" s="238"/>
      <c r="AH78" s="238"/>
      <c r="AJ78" s="238"/>
      <c r="AK78" s="238"/>
      <c r="AL78" s="238"/>
      <c r="AM78" s="238"/>
      <c r="AN78" s="238"/>
      <c r="AO78" s="221"/>
      <c r="AP78" s="238"/>
      <c r="AQ78" s="238"/>
      <c r="AR78" s="238"/>
      <c r="AS78" s="238"/>
      <c r="AT78" s="221"/>
      <c r="AU78" s="238"/>
      <c r="AV78" s="238"/>
      <c r="AW78" s="238"/>
      <c r="AX78" s="238"/>
      <c r="AY78" s="221"/>
      <c r="AZ78" s="238"/>
      <c r="BA78" s="238"/>
      <c r="BB78" s="238"/>
      <c r="BC78" s="238"/>
      <c r="BE78" s="238"/>
      <c r="BF78" s="238"/>
      <c r="BG78" s="238"/>
      <c r="BH78" s="238"/>
      <c r="BI78" s="238"/>
      <c r="BK78" s="238"/>
      <c r="BL78" s="238"/>
      <c r="BM78" s="238"/>
      <c r="BN78" s="238"/>
      <c r="BO78" s="221"/>
      <c r="BP78" s="238"/>
      <c r="BQ78" s="238"/>
      <c r="BR78" s="238"/>
      <c r="BS78" s="238"/>
      <c r="BT78" s="221"/>
      <c r="BU78" s="238"/>
      <c r="BV78" s="238"/>
      <c r="BW78" s="238"/>
      <c r="BX78" s="238"/>
      <c r="BY78" s="221"/>
      <c r="BZ78" s="238"/>
      <c r="CA78" s="238"/>
      <c r="CB78" s="238"/>
      <c r="CC78" s="238"/>
      <c r="CE78" s="238"/>
      <c r="CF78" s="238"/>
      <c r="CG78" s="238"/>
      <c r="CH78" s="238"/>
      <c r="CJ78" s="238"/>
      <c r="CK78" s="238"/>
      <c r="CL78" s="238"/>
      <c r="CM78" s="238"/>
      <c r="CO78" s="238"/>
      <c r="CP78" s="238"/>
      <c r="CQ78" s="238"/>
      <c r="CR78" s="238"/>
      <c r="CS78" s="221"/>
      <c r="CT78" s="238"/>
      <c r="CU78" s="238"/>
      <c r="CV78" s="238"/>
      <c r="CW78" s="238"/>
      <c r="CX78" s="221"/>
      <c r="CY78" s="238"/>
      <c r="CZ78" s="238"/>
      <c r="DA78" s="238"/>
      <c r="DB78" s="238"/>
      <c r="DD78" s="238"/>
      <c r="DE78" s="238"/>
      <c r="DF78" s="238"/>
      <c r="DG78" s="238"/>
      <c r="DH78" s="238"/>
      <c r="DJ78" s="238"/>
      <c r="DK78" s="238"/>
      <c r="DL78" s="238"/>
      <c r="DM78" s="238"/>
      <c r="DN78" s="238"/>
      <c r="DO78" s="238"/>
      <c r="DP78" s="238"/>
    </row>
    <row r="79" spans="1:120" x14ac:dyDescent="0.3">
      <c r="A79" s="224" t="s">
        <v>176</v>
      </c>
      <c r="B79" s="224"/>
      <c r="D79" s="228"/>
      <c r="E79" s="229"/>
      <c r="F79" s="229"/>
      <c r="G79" s="229"/>
      <c r="H79" s="229"/>
      <c r="J79" s="232">
        <f t="shared" ref="J79:J86" si="38">SUM(O79,T79,Y79,AD79)</f>
        <v>0</v>
      </c>
      <c r="K79" s="236"/>
      <c r="L79" s="236"/>
      <c r="M79" s="232">
        <f t="shared" ref="M79:M80" si="39">SUM(R79,W79,AB79,AG79)</f>
        <v>0</v>
      </c>
      <c r="O79" s="232"/>
      <c r="P79" s="236"/>
      <c r="Q79" s="236"/>
      <c r="R79" s="232"/>
      <c r="T79" s="232"/>
      <c r="U79" s="236"/>
      <c r="V79" s="236"/>
      <c r="W79" s="232"/>
      <c r="Y79" s="232"/>
      <c r="Z79" s="236"/>
      <c r="AA79" s="236"/>
      <c r="AB79" s="232"/>
      <c r="AD79" s="232"/>
      <c r="AE79" s="236"/>
      <c r="AF79" s="236"/>
      <c r="AG79" s="232"/>
      <c r="AH79" s="232"/>
      <c r="AJ79" s="302">
        <f t="shared" ref="AJ79:AJ86" si="40">SUM(AP79,AU79,AZ79,BE79)</f>
        <v>0</v>
      </c>
      <c r="AK79" s="236"/>
      <c r="AL79" s="236"/>
      <c r="AM79" s="232">
        <f t="shared" ref="AM79:AM80" si="41">SUM(AS79,AX79,BC79,BH79)</f>
        <v>0</v>
      </c>
      <c r="AN79" s="252"/>
      <c r="AO79" s="208"/>
      <c r="AP79" s="232"/>
      <c r="AQ79" s="236"/>
      <c r="AR79" s="236"/>
      <c r="AS79" s="232"/>
      <c r="AU79" s="232"/>
      <c r="AV79" s="236"/>
      <c r="AW79" s="236"/>
      <c r="AX79" s="232"/>
      <c r="AZ79" s="232"/>
      <c r="BA79" s="236"/>
      <c r="BB79" s="236"/>
      <c r="BC79" s="232"/>
      <c r="BE79" s="232"/>
      <c r="BF79" s="236"/>
      <c r="BG79" s="236"/>
      <c r="BH79" s="232"/>
      <c r="BI79" s="232"/>
      <c r="BK79" s="302">
        <f t="shared" ref="BK79:BK80" si="42">SUM(BP79,BU79,BZ79,CE79)</f>
        <v>0</v>
      </c>
      <c r="BL79" s="236"/>
      <c r="BM79" s="236"/>
      <c r="BN79" s="232"/>
      <c r="BO79" s="208"/>
      <c r="BP79" s="232"/>
      <c r="BQ79" s="236"/>
      <c r="BR79" s="236"/>
      <c r="BS79" s="232"/>
      <c r="BU79" s="232"/>
      <c r="BV79" s="236"/>
      <c r="BW79" s="236"/>
      <c r="BX79" s="232"/>
      <c r="BZ79" s="232"/>
      <c r="CA79" s="236"/>
      <c r="CB79" s="236"/>
      <c r="CC79" s="232"/>
      <c r="CE79" s="232"/>
      <c r="CF79" s="236"/>
      <c r="CG79" s="236"/>
      <c r="CH79" s="232"/>
      <c r="CJ79" s="232">
        <f>SUM(CO79,CT79,CY79,DD79)</f>
        <v>114</v>
      </c>
      <c r="CK79" s="236"/>
      <c r="CL79" s="236"/>
      <c r="CM79" s="232"/>
      <c r="CO79" s="232">
        <v>30</v>
      </c>
      <c r="CP79" s="236"/>
      <c r="CQ79" s="236"/>
      <c r="CR79" s="232"/>
      <c r="CT79" s="232">
        <v>54</v>
      </c>
      <c r="CU79" s="236"/>
      <c r="CV79" s="236"/>
      <c r="CW79" s="232"/>
      <c r="CY79" s="232">
        <v>30</v>
      </c>
      <c r="CZ79" s="236"/>
      <c r="DA79" s="236"/>
      <c r="DB79" s="232"/>
      <c r="DD79" s="232"/>
      <c r="DE79" s="236"/>
      <c r="DF79" s="236"/>
      <c r="DG79" s="232"/>
      <c r="DH79" s="232"/>
      <c r="DJ79" s="232">
        <f>SUM(J79,AJ79,BK79,CJ79)</f>
        <v>114</v>
      </c>
      <c r="DK79" s="236"/>
      <c r="DL79" s="236"/>
      <c r="DM79" s="236"/>
      <c r="DN79" s="236"/>
      <c r="DO79" s="236"/>
      <c r="DP79" s="232">
        <f>SUM(M79,AM79,BN79,CM79)</f>
        <v>0</v>
      </c>
    </row>
    <row r="80" spans="1:120" s="230" customFormat="1" ht="13.8" customHeight="1" x14ac:dyDescent="0.3">
      <c r="A80" s="224" t="s">
        <v>996</v>
      </c>
      <c r="B80" s="224" t="s">
        <v>1092</v>
      </c>
      <c r="D80" s="228" t="s">
        <v>924</v>
      </c>
      <c r="E80" s="229"/>
      <c r="F80" s="229"/>
      <c r="G80" s="229"/>
      <c r="H80" s="229"/>
      <c r="I80" s="208"/>
      <c r="J80" s="232">
        <f t="shared" si="38"/>
        <v>0</v>
      </c>
      <c r="K80" s="236"/>
      <c r="L80" s="236"/>
      <c r="M80" s="232">
        <f t="shared" si="39"/>
        <v>0</v>
      </c>
      <c r="O80" s="232"/>
      <c r="P80" s="236"/>
      <c r="Q80" s="236"/>
      <c r="R80" s="232"/>
      <c r="T80" s="232"/>
      <c r="U80" s="236"/>
      <c r="V80" s="236"/>
      <c r="W80" s="232"/>
      <c r="Y80" s="232"/>
      <c r="Z80" s="236"/>
      <c r="AA80" s="236"/>
      <c r="AB80" s="232"/>
      <c r="AD80" s="232"/>
      <c r="AE80" s="236"/>
      <c r="AF80" s="236"/>
      <c r="AG80" s="232"/>
      <c r="AH80" s="232"/>
      <c r="AJ80" s="302">
        <f t="shared" si="40"/>
        <v>43</v>
      </c>
      <c r="AK80" s="236"/>
      <c r="AL80" s="236"/>
      <c r="AM80" s="232">
        <f t="shared" si="41"/>
        <v>0</v>
      </c>
      <c r="AN80" s="252"/>
      <c r="AP80" s="232">
        <v>18</v>
      </c>
      <c r="AQ80" s="236"/>
      <c r="AR80" s="236"/>
      <c r="AS80" s="232"/>
      <c r="AU80" s="232">
        <v>5</v>
      </c>
      <c r="AV80" s="236"/>
      <c r="AW80" s="236"/>
      <c r="AX80" s="232"/>
      <c r="AZ80" s="232">
        <v>10</v>
      </c>
      <c r="BA80" s="236"/>
      <c r="BB80" s="236"/>
      <c r="BC80" s="232"/>
      <c r="BE80" s="232">
        <v>10</v>
      </c>
      <c r="BF80" s="236"/>
      <c r="BG80" s="236"/>
      <c r="BH80" s="232"/>
      <c r="BI80" s="232"/>
      <c r="BK80" s="302">
        <f t="shared" si="42"/>
        <v>18</v>
      </c>
      <c r="BL80" s="236"/>
      <c r="BM80" s="236"/>
      <c r="BN80" s="232"/>
      <c r="BP80" s="232">
        <v>9</v>
      </c>
      <c r="BQ80" s="236"/>
      <c r="BR80" s="236"/>
      <c r="BS80" s="232"/>
      <c r="BU80" s="232">
        <v>9</v>
      </c>
      <c r="BV80" s="236"/>
      <c r="BW80" s="236"/>
      <c r="BX80" s="232"/>
      <c r="BZ80" s="232"/>
      <c r="CA80" s="236"/>
      <c r="CB80" s="236"/>
      <c r="CC80" s="232"/>
      <c r="CE80" s="232"/>
      <c r="CF80" s="236"/>
      <c r="CG80" s="236"/>
      <c r="CH80" s="232"/>
      <c r="CJ80" s="232">
        <f>SUM(CO80,CT80,CY80,DD80)</f>
        <v>0</v>
      </c>
      <c r="CK80" s="236"/>
      <c r="CL80" s="236"/>
      <c r="CM80" s="232"/>
      <c r="CO80" s="232"/>
      <c r="CP80" s="236"/>
      <c r="CQ80" s="236"/>
      <c r="CR80" s="232"/>
      <c r="CT80" s="232"/>
      <c r="CU80" s="236"/>
      <c r="CV80" s="236"/>
      <c r="CW80" s="232"/>
      <c r="CY80" s="232"/>
      <c r="CZ80" s="236"/>
      <c r="DA80" s="236"/>
      <c r="DB80" s="232"/>
      <c r="DD80" s="232"/>
      <c r="DE80" s="236"/>
      <c r="DF80" s="236"/>
      <c r="DG80" s="232"/>
      <c r="DH80" s="232"/>
      <c r="DJ80" s="232">
        <f>SUM(J80,AJ80,BK80,CJ80)</f>
        <v>61</v>
      </c>
      <c r="DK80" s="236"/>
      <c r="DL80" s="236"/>
      <c r="DM80" s="236"/>
      <c r="DN80" s="236"/>
      <c r="DO80" s="236"/>
      <c r="DP80" s="232">
        <f>SUM(M80,AM80,BN80,CM80)</f>
        <v>0</v>
      </c>
    </row>
    <row r="81" spans="1:120" s="230" customFormat="1" ht="13.8" customHeight="1" x14ac:dyDescent="0.3">
      <c r="A81" s="224" t="s">
        <v>994</v>
      </c>
      <c r="B81" s="224"/>
      <c r="D81" s="228" t="s">
        <v>924</v>
      </c>
      <c r="E81" s="229"/>
      <c r="F81" s="229"/>
      <c r="G81" s="229"/>
      <c r="H81" s="229"/>
      <c r="I81" s="208"/>
      <c r="J81" s="232"/>
      <c r="K81" s="236"/>
      <c r="L81" s="236"/>
      <c r="M81" s="232"/>
      <c r="O81" s="232"/>
      <c r="P81" s="236"/>
      <c r="Q81" s="236"/>
      <c r="R81" s="232"/>
      <c r="T81" s="232"/>
      <c r="U81" s="236"/>
      <c r="V81" s="236"/>
      <c r="W81" s="232"/>
      <c r="Y81" s="232"/>
      <c r="Z81" s="236"/>
      <c r="AA81" s="236"/>
      <c r="AB81" s="232"/>
      <c r="AD81" s="232"/>
      <c r="AE81" s="236"/>
      <c r="AF81" s="236"/>
      <c r="AG81" s="232"/>
      <c r="AH81" s="232"/>
      <c r="AJ81" s="332"/>
      <c r="AK81" s="236"/>
      <c r="AL81" s="236"/>
      <c r="AM81" s="232"/>
      <c r="AN81" s="252"/>
      <c r="AP81" s="232"/>
      <c r="AQ81" s="236"/>
      <c r="AR81" s="236"/>
      <c r="AS81" s="232"/>
      <c r="AU81" s="232"/>
      <c r="AV81" s="236"/>
      <c r="AW81" s="236"/>
      <c r="AX81" s="232"/>
      <c r="AZ81" s="232"/>
      <c r="BA81" s="236"/>
      <c r="BB81" s="236"/>
      <c r="BC81" s="232"/>
      <c r="BE81" s="232"/>
      <c r="BF81" s="236"/>
      <c r="BG81" s="236"/>
      <c r="BH81" s="232"/>
      <c r="BI81" s="232"/>
      <c r="BK81" s="332"/>
      <c r="BL81" s="236"/>
      <c r="BM81" s="236"/>
      <c r="BN81" s="232"/>
      <c r="BP81" s="232"/>
      <c r="BQ81" s="236"/>
      <c r="BR81" s="236"/>
      <c r="BS81" s="232"/>
      <c r="BU81" s="232"/>
      <c r="BV81" s="236"/>
      <c r="BW81" s="236"/>
      <c r="BX81" s="232"/>
      <c r="BZ81" s="232"/>
      <c r="CA81" s="236"/>
      <c r="CB81" s="236"/>
      <c r="CC81" s="232"/>
      <c r="CE81" s="232"/>
      <c r="CF81" s="236"/>
      <c r="CG81" s="236"/>
      <c r="CH81" s="232"/>
      <c r="CJ81" s="232"/>
      <c r="CK81" s="236"/>
      <c r="CL81" s="236"/>
      <c r="CM81" s="232"/>
      <c r="CO81" s="232"/>
      <c r="CP81" s="236"/>
      <c r="CQ81" s="236"/>
      <c r="CR81" s="232"/>
      <c r="CT81" s="232"/>
      <c r="CU81" s="236"/>
      <c r="CV81" s="236"/>
      <c r="CW81" s="232"/>
      <c r="CY81" s="232"/>
      <c r="CZ81" s="236"/>
      <c r="DA81" s="236"/>
      <c r="DB81" s="232"/>
      <c r="DD81" s="232"/>
      <c r="DE81" s="236"/>
      <c r="DF81" s="236"/>
      <c r="DG81" s="232"/>
      <c r="DH81" s="232"/>
      <c r="DJ81" s="232"/>
      <c r="DK81" s="236"/>
      <c r="DL81" s="236"/>
      <c r="DM81" s="236"/>
      <c r="DN81" s="236"/>
      <c r="DO81" s="236"/>
      <c r="DP81" s="232"/>
    </row>
    <row r="82" spans="1:120" s="230" customFormat="1" ht="13.8" customHeight="1" x14ac:dyDescent="0.3">
      <c r="A82" s="224" t="s">
        <v>995</v>
      </c>
      <c r="B82" s="224"/>
      <c r="D82" s="228" t="s">
        <v>924</v>
      </c>
      <c r="E82" s="229"/>
      <c r="F82" s="229"/>
      <c r="G82" s="229"/>
      <c r="H82" s="229"/>
      <c r="I82" s="208"/>
      <c r="J82" s="232"/>
      <c r="K82" s="236"/>
      <c r="L82" s="236"/>
      <c r="M82" s="232"/>
      <c r="O82" s="232"/>
      <c r="P82" s="236"/>
      <c r="Q82" s="236"/>
      <c r="R82" s="232"/>
      <c r="T82" s="232"/>
      <c r="U82" s="236"/>
      <c r="V82" s="236"/>
      <c r="W82" s="232"/>
      <c r="Y82" s="232"/>
      <c r="Z82" s="236"/>
      <c r="AA82" s="236"/>
      <c r="AB82" s="232"/>
      <c r="AD82" s="232"/>
      <c r="AE82" s="236"/>
      <c r="AF82" s="236"/>
      <c r="AG82" s="232"/>
      <c r="AH82" s="232"/>
      <c r="AJ82" s="332"/>
      <c r="AK82" s="236"/>
      <c r="AL82" s="236"/>
      <c r="AM82" s="232"/>
      <c r="AN82" s="252"/>
      <c r="AP82" s="232"/>
      <c r="AQ82" s="236"/>
      <c r="AR82" s="236"/>
      <c r="AS82" s="232"/>
      <c r="AU82" s="232"/>
      <c r="AV82" s="236"/>
      <c r="AW82" s="236"/>
      <c r="AX82" s="232"/>
      <c r="AZ82" s="232"/>
      <c r="BA82" s="236"/>
      <c r="BB82" s="236"/>
      <c r="BC82" s="232"/>
      <c r="BE82" s="232"/>
      <c r="BF82" s="236"/>
      <c r="BG82" s="236"/>
      <c r="BH82" s="232"/>
      <c r="BI82" s="232"/>
      <c r="BK82" s="332"/>
      <c r="BL82" s="236"/>
      <c r="BM82" s="236"/>
      <c r="BN82" s="232"/>
      <c r="BP82" s="232"/>
      <c r="BQ82" s="236"/>
      <c r="BR82" s="236"/>
      <c r="BS82" s="232"/>
      <c r="BU82" s="232"/>
      <c r="BV82" s="236"/>
      <c r="BW82" s="236"/>
      <c r="BX82" s="232"/>
      <c r="BZ82" s="232"/>
      <c r="CA82" s="236"/>
      <c r="CB82" s="236"/>
      <c r="CC82" s="232"/>
      <c r="CE82" s="232"/>
      <c r="CF82" s="236"/>
      <c r="CG82" s="236"/>
      <c r="CH82" s="232"/>
      <c r="CJ82" s="232"/>
      <c r="CK82" s="236"/>
      <c r="CL82" s="236"/>
      <c r="CM82" s="232"/>
      <c r="CO82" s="232"/>
      <c r="CP82" s="236"/>
      <c r="CQ82" s="236"/>
      <c r="CR82" s="232"/>
      <c r="CT82" s="232"/>
      <c r="CU82" s="236"/>
      <c r="CV82" s="236"/>
      <c r="CW82" s="232"/>
      <c r="CY82" s="232"/>
      <c r="CZ82" s="236"/>
      <c r="DA82" s="236"/>
      <c r="DB82" s="232"/>
      <c r="DD82" s="232"/>
      <c r="DE82" s="236"/>
      <c r="DF82" s="236"/>
      <c r="DG82" s="232"/>
      <c r="DH82" s="232"/>
      <c r="DJ82" s="232"/>
      <c r="DK82" s="236"/>
      <c r="DL82" s="236"/>
      <c r="DM82" s="236"/>
      <c r="DN82" s="236"/>
      <c r="DO82" s="236"/>
      <c r="DP82" s="232"/>
    </row>
    <row r="83" spans="1:120" s="230" customFormat="1" ht="13.8" customHeight="1" x14ac:dyDescent="0.3">
      <c r="A83" s="224" t="s">
        <v>997</v>
      </c>
      <c r="B83" s="374" t="s">
        <v>1093</v>
      </c>
      <c r="D83" s="228" t="s">
        <v>924</v>
      </c>
      <c r="E83" s="229"/>
      <c r="F83" s="229"/>
      <c r="G83" s="229"/>
      <c r="H83" s="229"/>
      <c r="I83" s="208"/>
      <c r="J83" s="232"/>
      <c r="K83" s="236"/>
      <c r="L83" s="236"/>
      <c r="M83" s="232"/>
      <c r="O83" s="232"/>
      <c r="P83" s="236"/>
      <c r="Q83" s="236"/>
      <c r="R83" s="232"/>
      <c r="T83" s="232"/>
      <c r="U83" s="236"/>
      <c r="V83" s="236"/>
      <c r="W83" s="232"/>
      <c r="Y83" s="232"/>
      <c r="Z83" s="236"/>
      <c r="AA83" s="236"/>
      <c r="AB83" s="232"/>
      <c r="AD83" s="232"/>
      <c r="AE83" s="236"/>
      <c r="AF83" s="236"/>
      <c r="AG83" s="232"/>
      <c r="AH83" s="232"/>
      <c r="AJ83" s="302">
        <f t="shared" si="40"/>
        <v>10</v>
      </c>
      <c r="AK83" s="236"/>
      <c r="AL83" s="236"/>
      <c r="AM83" s="232"/>
      <c r="AN83" s="252"/>
      <c r="AP83" s="232"/>
      <c r="AQ83" s="236"/>
      <c r="AR83" s="236"/>
      <c r="AS83" s="232"/>
      <c r="AU83" s="232"/>
      <c r="AV83" s="236"/>
      <c r="AW83" s="236"/>
      <c r="AX83" s="232"/>
      <c r="AZ83" s="232">
        <v>10</v>
      </c>
      <c r="BA83" s="236"/>
      <c r="BB83" s="236"/>
      <c r="BC83" s="232"/>
      <c r="BE83" s="232"/>
      <c r="BF83" s="236"/>
      <c r="BG83" s="236"/>
      <c r="BH83" s="232"/>
      <c r="BI83" s="232"/>
      <c r="BK83" s="332"/>
      <c r="BL83" s="236"/>
      <c r="BM83" s="236"/>
      <c r="BN83" s="232"/>
      <c r="BP83" s="232"/>
      <c r="BQ83" s="236"/>
      <c r="BR83" s="236"/>
      <c r="BS83" s="232"/>
      <c r="BU83" s="232"/>
      <c r="BV83" s="236"/>
      <c r="BW83" s="236"/>
      <c r="BX83" s="232"/>
      <c r="BZ83" s="232"/>
      <c r="CA83" s="236"/>
      <c r="CB83" s="236"/>
      <c r="CC83" s="232"/>
      <c r="CE83" s="232"/>
      <c r="CF83" s="236"/>
      <c r="CG83" s="236"/>
      <c r="CH83" s="232"/>
      <c r="CJ83" s="232"/>
      <c r="CK83" s="236"/>
      <c r="CL83" s="236"/>
      <c r="CM83" s="232"/>
      <c r="CO83" s="232"/>
      <c r="CP83" s="236"/>
      <c r="CQ83" s="236"/>
      <c r="CR83" s="232"/>
      <c r="CT83" s="232"/>
      <c r="CU83" s="236"/>
      <c r="CV83" s="236"/>
      <c r="CW83" s="232"/>
      <c r="CY83" s="232"/>
      <c r="CZ83" s="236"/>
      <c r="DA83" s="236"/>
      <c r="DB83" s="232"/>
      <c r="DD83" s="232"/>
      <c r="DE83" s="236"/>
      <c r="DF83" s="236"/>
      <c r="DG83" s="232"/>
      <c r="DH83" s="232"/>
      <c r="DJ83" s="232"/>
      <c r="DK83" s="236"/>
      <c r="DL83" s="236"/>
      <c r="DM83" s="236"/>
      <c r="DN83" s="236"/>
      <c r="DO83" s="236"/>
      <c r="DP83" s="232"/>
    </row>
    <row r="84" spans="1:120" s="230" customFormat="1" ht="13.8" customHeight="1" x14ac:dyDescent="0.3">
      <c r="A84" s="224" t="s">
        <v>998</v>
      </c>
      <c r="B84" s="224"/>
      <c r="D84" s="228" t="s">
        <v>924</v>
      </c>
      <c r="E84" s="229"/>
      <c r="F84" s="229"/>
      <c r="G84" s="229"/>
      <c r="H84" s="229"/>
      <c r="I84" s="208"/>
      <c r="J84" s="232"/>
      <c r="K84" s="236"/>
      <c r="L84" s="236"/>
      <c r="M84" s="232"/>
      <c r="O84" s="232"/>
      <c r="P84" s="236"/>
      <c r="Q84" s="236"/>
      <c r="R84" s="232"/>
      <c r="T84" s="232"/>
      <c r="U84" s="236"/>
      <c r="V84" s="236"/>
      <c r="W84" s="232"/>
      <c r="Y84" s="232"/>
      <c r="Z84" s="236"/>
      <c r="AA84" s="236"/>
      <c r="AB84" s="232"/>
      <c r="AD84" s="232"/>
      <c r="AE84" s="236"/>
      <c r="AF84" s="236"/>
      <c r="AG84" s="232"/>
      <c r="AH84" s="232"/>
      <c r="AJ84" s="332"/>
      <c r="AK84" s="236"/>
      <c r="AL84" s="236"/>
      <c r="AM84" s="232"/>
      <c r="AN84" s="252"/>
      <c r="AP84" s="232"/>
      <c r="AQ84" s="236"/>
      <c r="AR84" s="236"/>
      <c r="AS84" s="232"/>
      <c r="AU84" s="232"/>
      <c r="AV84" s="236"/>
      <c r="AW84" s="236"/>
      <c r="AX84" s="232"/>
      <c r="AZ84" s="232"/>
      <c r="BA84" s="236"/>
      <c r="BB84" s="236"/>
      <c r="BC84" s="232"/>
      <c r="BE84" s="232"/>
      <c r="BF84" s="236"/>
      <c r="BG84" s="236"/>
      <c r="BH84" s="232"/>
      <c r="BI84" s="232"/>
      <c r="BK84" s="332"/>
      <c r="BL84" s="236"/>
      <c r="BM84" s="236"/>
      <c r="BN84" s="232"/>
      <c r="BP84" s="232"/>
      <c r="BQ84" s="236"/>
      <c r="BR84" s="236"/>
      <c r="BS84" s="232"/>
      <c r="BU84" s="232"/>
      <c r="BV84" s="236"/>
      <c r="BW84" s="236"/>
      <c r="BX84" s="232"/>
      <c r="BZ84" s="232"/>
      <c r="CA84" s="236"/>
      <c r="CB84" s="236"/>
      <c r="CC84" s="232"/>
      <c r="CE84" s="232"/>
      <c r="CF84" s="236"/>
      <c r="CG84" s="236"/>
      <c r="CH84" s="232"/>
      <c r="CJ84" s="232"/>
      <c r="CK84" s="236"/>
      <c r="CL84" s="236"/>
      <c r="CM84" s="232"/>
      <c r="CO84" s="232"/>
      <c r="CP84" s="236"/>
      <c r="CQ84" s="236"/>
      <c r="CR84" s="232"/>
      <c r="CT84" s="232"/>
      <c r="CU84" s="236"/>
      <c r="CV84" s="236"/>
      <c r="CW84" s="232"/>
      <c r="CY84" s="232"/>
      <c r="CZ84" s="236"/>
      <c r="DA84" s="236"/>
      <c r="DB84" s="232"/>
      <c r="DD84" s="232"/>
      <c r="DE84" s="236"/>
      <c r="DF84" s="236"/>
      <c r="DG84" s="232"/>
      <c r="DH84" s="232"/>
      <c r="DJ84" s="232"/>
      <c r="DK84" s="236"/>
      <c r="DL84" s="236"/>
      <c r="DM84" s="236"/>
      <c r="DN84" s="236"/>
      <c r="DO84" s="236"/>
      <c r="DP84" s="232"/>
    </row>
    <row r="85" spans="1:120" s="230" customFormat="1" ht="13.8" customHeight="1" x14ac:dyDescent="0.3">
      <c r="A85" s="224" t="s">
        <v>999</v>
      </c>
      <c r="B85" s="224"/>
      <c r="D85" s="228" t="s">
        <v>924</v>
      </c>
      <c r="E85" s="229"/>
      <c r="F85" s="229"/>
      <c r="G85" s="229"/>
      <c r="H85" s="229"/>
      <c r="I85" s="208"/>
      <c r="J85" s="232"/>
      <c r="K85" s="236"/>
      <c r="L85" s="236"/>
      <c r="M85" s="232"/>
      <c r="O85" s="232"/>
      <c r="P85" s="236"/>
      <c r="Q85" s="236"/>
      <c r="R85" s="232"/>
      <c r="T85" s="232"/>
      <c r="U85" s="236"/>
      <c r="V85" s="236"/>
      <c r="W85" s="232"/>
      <c r="Y85" s="232"/>
      <c r="Z85" s="236"/>
      <c r="AA85" s="236"/>
      <c r="AB85" s="232"/>
      <c r="AD85" s="232"/>
      <c r="AE85" s="236"/>
      <c r="AF85" s="236"/>
      <c r="AG85" s="232"/>
      <c r="AH85" s="232"/>
      <c r="AJ85" s="332"/>
      <c r="AK85" s="236"/>
      <c r="AL85" s="236"/>
      <c r="AM85" s="232"/>
      <c r="AN85" s="252"/>
      <c r="AP85" s="232"/>
      <c r="AQ85" s="236"/>
      <c r="AR85" s="236"/>
      <c r="AS85" s="232"/>
      <c r="AU85" s="232"/>
      <c r="AV85" s="236"/>
      <c r="AW85" s="236"/>
      <c r="AX85" s="232"/>
      <c r="AZ85" s="232"/>
      <c r="BA85" s="236"/>
      <c r="BB85" s="236"/>
      <c r="BC85" s="232"/>
      <c r="BE85" s="232"/>
      <c r="BF85" s="236"/>
      <c r="BG85" s="236"/>
      <c r="BH85" s="232"/>
      <c r="BI85" s="232"/>
      <c r="BK85" s="332"/>
      <c r="BL85" s="236"/>
      <c r="BM85" s="236"/>
      <c r="BN85" s="232"/>
      <c r="BP85" s="232"/>
      <c r="BQ85" s="236"/>
      <c r="BR85" s="236"/>
      <c r="BS85" s="232"/>
      <c r="BU85" s="232"/>
      <c r="BV85" s="236"/>
      <c r="BW85" s="236"/>
      <c r="BX85" s="232"/>
      <c r="BZ85" s="232"/>
      <c r="CA85" s="236"/>
      <c r="CB85" s="236"/>
      <c r="CC85" s="232"/>
      <c r="CE85" s="232"/>
      <c r="CF85" s="236"/>
      <c r="CG85" s="236"/>
      <c r="CH85" s="232"/>
      <c r="CJ85" s="232"/>
      <c r="CK85" s="236"/>
      <c r="CL85" s="236"/>
      <c r="CM85" s="232"/>
      <c r="CO85" s="232"/>
      <c r="CP85" s="236"/>
      <c r="CQ85" s="236"/>
      <c r="CR85" s="232"/>
      <c r="CT85" s="232"/>
      <c r="CU85" s="236"/>
      <c r="CV85" s="236"/>
      <c r="CW85" s="232"/>
      <c r="CY85" s="232"/>
      <c r="CZ85" s="236"/>
      <c r="DA85" s="236"/>
      <c r="DB85" s="232"/>
      <c r="DD85" s="232"/>
      <c r="DE85" s="236"/>
      <c r="DF85" s="236"/>
      <c r="DG85" s="232"/>
      <c r="DH85" s="232"/>
      <c r="DJ85" s="232"/>
      <c r="DK85" s="236"/>
      <c r="DL85" s="236"/>
      <c r="DM85" s="236"/>
      <c r="DN85" s="236"/>
      <c r="DO85" s="236"/>
      <c r="DP85" s="232"/>
    </row>
    <row r="86" spans="1:120" s="230" customFormat="1" x14ac:dyDescent="0.3">
      <c r="A86" s="333"/>
      <c r="B86" s="224"/>
      <c r="D86" s="228"/>
      <c r="E86" s="229"/>
      <c r="F86" s="229"/>
      <c r="G86" s="229"/>
      <c r="H86" s="229"/>
      <c r="I86" s="208"/>
      <c r="J86" s="232">
        <f t="shared" si="38"/>
        <v>0</v>
      </c>
      <c r="K86" s="236"/>
      <c r="L86" s="236"/>
      <c r="M86" s="232"/>
      <c r="O86" s="232"/>
      <c r="P86" s="236"/>
      <c r="Q86" s="236"/>
      <c r="R86" s="232"/>
      <c r="T86" s="232"/>
      <c r="U86" s="236"/>
      <c r="V86" s="236"/>
      <c r="W86" s="232"/>
      <c r="Y86" s="232"/>
      <c r="Z86" s="236"/>
      <c r="AA86" s="236"/>
      <c r="AB86" s="232"/>
      <c r="AD86" s="232"/>
      <c r="AE86" s="236"/>
      <c r="AF86" s="236"/>
      <c r="AG86" s="232"/>
      <c r="AH86" s="232"/>
      <c r="AJ86" s="302">
        <f t="shared" si="40"/>
        <v>0</v>
      </c>
      <c r="AK86" s="236"/>
      <c r="AL86" s="236"/>
      <c r="AM86" s="232"/>
      <c r="AN86" s="252"/>
      <c r="AP86" s="232"/>
      <c r="AQ86" s="236"/>
      <c r="AR86" s="236"/>
      <c r="AS86" s="232"/>
      <c r="AU86" s="232"/>
      <c r="AV86" s="236"/>
      <c r="AW86" s="236"/>
      <c r="AX86" s="232"/>
      <c r="AZ86" s="232"/>
      <c r="BA86" s="236"/>
      <c r="BB86" s="236"/>
      <c r="BC86" s="232"/>
      <c r="BE86" s="232"/>
      <c r="BF86" s="236"/>
      <c r="BG86" s="236"/>
      <c r="BH86" s="232"/>
      <c r="BI86" s="232"/>
      <c r="BK86" s="332"/>
      <c r="BL86" s="236"/>
      <c r="BM86" s="236"/>
      <c r="BN86" s="232"/>
      <c r="BP86" s="232"/>
      <c r="BQ86" s="236"/>
      <c r="BR86" s="236"/>
      <c r="BS86" s="232"/>
      <c r="BU86" s="232"/>
      <c r="BV86" s="236"/>
      <c r="BW86" s="236"/>
      <c r="BX86" s="232"/>
      <c r="BZ86" s="232"/>
      <c r="CA86" s="236"/>
      <c r="CB86" s="236"/>
      <c r="CC86" s="232"/>
      <c r="CE86" s="232"/>
      <c r="CF86" s="236"/>
      <c r="CG86" s="236"/>
      <c r="CH86" s="232"/>
      <c r="CJ86" s="232"/>
      <c r="CK86" s="236"/>
      <c r="CL86" s="236"/>
      <c r="CM86" s="232"/>
      <c r="CO86" s="232"/>
      <c r="CP86" s="236"/>
      <c r="CQ86" s="236"/>
      <c r="CR86" s="232"/>
      <c r="CT86" s="232"/>
      <c r="CU86" s="236"/>
      <c r="CV86" s="236"/>
      <c r="CW86" s="232"/>
      <c r="CY86" s="232"/>
      <c r="CZ86" s="236"/>
      <c r="DA86" s="236"/>
      <c r="DB86" s="232"/>
      <c r="DD86" s="232"/>
      <c r="DE86" s="236"/>
      <c r="DF86" s="236"/>
      <c r="DG86" s="232"/>
      <c r="DH86" s="232"/>
      <c r="DJ86" s="232"/>
      <c r="DK86" s="236"/>
      <c r="DL86" s="236"/>
      <c r="DM86" s="236"/>
      <c r="DN86" s="236"/>
      <c r="DO86" s="236"/>
      <c r="DP86" s="232"/>
    </row>
    <row r="87" spans="1:120" x14ac:dyDescent="0.3">
      <c r="A87" s="224" t="s">
        <v>1004</v>
      </c>
      <c r="B87" s="333" t="s">
        <v>1105</v>
      </c>
      <c r="D87" s="228" t="s">
        <v>924</v>
      </c>
      <c r="E87" s="229"/>
      <c r="F87" s="229"/>
      <c r="G87" s="229"/>
      <c r="H87" s="229"/>
      <c r="J87" s="232">
        <f t="shared" si="3"/>
        <v>0</v>
      </c>
      <c r="K87" s="236"/>
      <c r="L87" s="236"/>
      <c r="M87" s="232">
        <f t="shared" si="4"/>
        <v>0</v>
      </c>
      <c r="O87" s="232"/>
      <c r="P87" s="236"/>
      <c r="Q87" s="236"/>
      <c r="R87" s="232"/>
      <c r="T87" s="232"/>
      <c r="U87" s="236"/>
      <c r="V87" s="236"/>
      <c r="W87" s="232"/>
      <c r="Y87" s="232"/>
      <c r="Z87" s="236"/>
      <c r="AA87" s="236"/>
      <c r="AB87" s="232"/>
      <c r="AD87" s="232"/>
      <c r="AE87" s="236"/>
      <c r="AF87" s="236"/>
      <c r="AG87" s="232"/>
      <c r="AH87" s="232"/>
      <c r="AJ87" s="302">
        <f t="shared" ref="AJ87:AJ94" si="43">SUM(AP87,AU87,AZ87,BE87)</f>
        <v>0</v>
      </c>
      <c r="AK87" s="236"/>
      <c r="AL87" s="236"/>
      <c r="AM87" s="232">
        <f t="shared" ref="AM87:AM94" si="44">SUM(AS87,AX87,BC87,BH87)</f>
        <v>0</v>
      </c>
      <c r="AN87" s="252"/>
      <c r="AO87" s="208"/>
      <c r="AP87" s="232"/>
      <c r="AQ87" s="236"/>
      <c r="AR87" s="236"/>
      <c r="AS87" s="232"/>
      <c r="AU87" s="232"/>
      <c r="AV87" s="236"/>
      <c r="AW87" s="236"/>
      <c r="AX87" s="232"/>
      <c r="AZ87" s="232"/>
      <c r="BA87" s="236"/>
      <c r="BB87" s="236"/>
      <c r="BC87" s="232"/>
      <c r="BE87" s="232"/>
      <c r="BF87" s="236"/>
      <c r="BG87" s="236"/>
      <c r="BH87" s="232"/>
      <c r="BI87" s="232"/>
      <c r="BK87" s="302">
        <f t="shared" ref="BK87:BK94" si="45">SUM(BP87,BU87,BZ87,CE87)</f>
        <v>0</v>
      </c>
      <c r="BL87" s="236"/>
      <c r="BM87" s="236"/>
      <c r="BN87" s="232"/>
      <c r="BO87" s="208"/>
      <c r="BP87" s="232"/>
      <c r="BQ87" s="236"/>
      <c r="BR87" s="236"/>
      <c r="BS87" s="232"/>
      <c r="BU87" s="232"/>
      <c r="BV87" s="236"/>
      <c r="BW87" s="236"/>
      <c r="BX87" s="232"/>
      <c r="BZ87" s="232"/>
      <c r="CA87" s="236"/>
      <c r="CB87" s="236"/>
      <c r="CC87" s="232"/>
      <c r="CE87" s="232"/>
      <c r="CF87" s="236"/>
      <c r="CG87" s="236"/>
      <c r="CH87" s="232"/>
      <c r="CJ87" s="232">
        <f t="shared" ref="CJ87:CJ94" si="46">SUM(CO87,CT87,CY87,DD87)</f>
        <v>0</v>
      </c>
      <c r="CK87" s="236"/>
      <c r="CL87" s="236"/>
      <c r="CM87" s="232"/>
      <c r="CO87" s="232"/>
      <c r="CP87" s="236"/>
      <c r="CQ87" s="236"/>
      <c r="CR87" s="232"/>
      <c r="CT87" s="232"/>
      <c r="CU87" s="236"/>
      <c r="CV87" s="236"/>
      <c r="CW87" s="232"/>
      <c r="CY87" s="232"/>
      <c r="CZ87" s="236"/>
      <c r="DA87" s="236"/>
      <c r="DB87" s="232"/>
      <c r="DD87" s="232"/>
      <c r="DE87" s="236"/>
      <c r="DF87" s="236"/>
      <c r="DG87" s="232"/>
      <c r="DH87" s="232"/>
      <c r="DJ87" s="232">
        <f t="shared" ref="DJ87:DJ94" si="47">SUM(J87,AJ87,BK87,CJ87)</f>
        <v>0</v>
      </c>
      <c r="DK87" s="236"/>
      <c r="DL87" s="236"/>
      <c r="DM87" s="236"/>
      <c r="DN87" s="236"/>
      <c r="DO87" s="236"/>
      <c r="DP87" s="232">
        <f t="shared" ref="DP87:DP94" si="48">SUM(M87,AM87,BN87,CM87)</f>
        <v>0</v>
      </c>
    </row>
    <row r="88" spans="1:120" x14ac:dyDescent="0.3">
      <c r="A88" s="224" t="s">
        <v>954</v>
      </c>
      <c r="B88" s="224" t="s">
        <v>1094</v>
      </c>
      <c r="D88" s="228" t="s">
        <v>924</v>
      </c>
      <c r="E88" s="229"/>
      <c r="F88" s="229"/>
      <c r="G88" s="229"/>
      <c r="H88" s="229"/>
      <c r="J88" s="232">
        <f t="shared" ref="J88:J90" si="49">SUM(O88,T88,Y88,AD88)</f>
        <v>0</v>
      </c>
      <c r="K88" s="236"/>
      <c r="L88" s="236"/>
      <c r="M88" s="232">
        <f t="shared" ref="M88:M90" si="50">SUM(R88,W88,AB88,AG88)</f>
        <v>0</v>
      </c>
      <c r="O88" s="232"/>
      <c r="P88" s="236"/>
      <c r="Q88" s="236"/>
      <c r="R88" s="232"/>
      <c r="T88" s="232"/>
      <c r="U88" s="236"/>
      <c r="V88" s="236"/>
      <c r="W88" s="232"/>
      <c r="Y88" s="232"/>
      <c r="Z88" s="236"/>
      <c r="AA88" s="236"/>
      <c r="AB88" s="232"/>
      <c r="AD88" s="232"/>
      <c r="AE88" s="236"/>
      <c r="AF88" s="236"/>
      <c r="AG88" s="232"/>
      <c r="AH88" s="232"/>
      <c r="AJ88" s="302">
        <f t="shared" ref="AJ88:AJ90" si="51">SUM(AP88,AU88,AZ88,BE88)</f>
        <v>0</v>
      </c>
      <c r="AK88" s="236"/>
      <c r="AL88" s="236"/>
      <c r="AM88" s="232">
        <f t="shared" ref="AM88:AM90" si="52">SUM(AS88,AX88,BC88,BH88)</f>
        <v>0</v>
      </c>
      <c r="AN88" s="252"/>
      <c r="AO88" s="208"/>
      <c r="AP88" s="232"/>
      <c r="AQ88" s="236"/>
      <c r="AR88" s="236"/>
      <c r="AS88" s="232"/>
      <c r="AU88" s="232"/>
      <c r="AV88" s="236"/>
      <c r="AW88" s="236"/>
      <c r="AX88" s="232"/>
      <c r="AZ88" s="232"/>
      <c r="BA88" s="236"/>
      <c r="BB88" s="236"/>
      <c r="BC88" s="232"/>
      <c r="BE88" s="232"/>
      <c r="BF88" s="236"/>
      <c r="BG88" s="236"/>
      <c r="BH88" s="232"/>
      <c r="BI88" s="232"/>
      <c r="BK88" s="302">
        <f t="shared" ref="BK88:BK90" si="53">SUM(BP88,BU88,BZ88,CE88)</f>
        <v>0</v>
      </c>
      <c r="BL88" s="236"/>
      <c r="BM88" s="236"/>
      <c r="BN88" s="232"/>
      <c r="BO88" s="208"/>
      <c r="BP88" s="232"/>
      <c r="BQ88" s="236"/>
      <c r="BR88" s="236"/>
      <c r="BS88" s="232"/>
      <c r="BU88" s="232"/>
      <c r="BV88" s="236"/>
      <c r="BW88" s="236"/>
      <c r="BX88" s="232"/>
      <c r="BZ88" s="232"/>
      <c r="CA88" s="236"/>
      <c r="CB88" s="236"/>
      <c r="CC88" s="232"/>
      <c r="CE88" s="232"/>
      <c r="CF88" s="236"/>
      <c r="CG88" s="236"/>
      <c r="CH88" s="232"/>
      <c r="CJ88" s="232">
        <f t="shared" si="46"/>
        <v>0</v>
      </c>
      <c r="CK88" s="236"/>
      <c r="CL88" s="236"/>
      <c r="CM88" s="232"/>
      <c r="CO88" s="232"/>
      <c r="CP88" s="236"/>
      <c r="CQ88" s="236"/>
      <c r="CR88" s="232"/>
      <c r="CT88" s="232"/>
      <c r="CU88" s="236"/>
      <c r="CV88" s="236"/>
      <c r="CW88" s="232"/>
      <c r="CY88" s="232"/>
      <c r="CZ88" s="236"/>
      <c r="DA88" s="236"/>
      <c r="DB88" s="232"/>
      <c r="DD88" s="232"/>
      <c r="DE88" s="236"/>
      <c r="DF88" s="236"/>
      <c r="DG88" s="232"/>
      <c r="DH88" s="232"/>
      <c r="DJ88" s="232">
        <f t="shared" si="47"/>
        <v>0</v>
      </c>
      <c r="DK88" s="236"/>
      <c r="DL88" s="236"/>
      <c r="DM88" s="236"/>
      <c r="DN88" s="236"/>
      <c r="DO88" s="236"/>
      <c r="DP88" s="232">
        <f t="shared" si="48"/>
        <v>0</v>
      </c>
    </row>
    <row r="89" spans="1:120" x14ac:dyDescent="0.3">
      <c r="A89" s="224" t="s">
        <v>955</v>
      </c>
      <c r="B89" s="224" t="s">
        <v>1094</v>
      </c>
      <c r="D89" s="228" t="s">
        <v>924</v>
      </c>
      <c r="E89" s="229"/>
      <c r="F89" s="229"/>
      <c r="G89" s="229"/>
      <c r="H89" s="229"/>
      <c r="J89" s="232">
        <f t="shared" si="49"/>
        <v>0</v>
      </c>
      <c r="K89" s="236"/>
      <c r="L89" s="236"/>
      <c r="M89" s="232">
        <f t="shared" si="50"/>
        <v>0</v>
      </c>
      <c r="O89" s="232"/>
      <c r="P89" s="236"/>
      <c r="Q89" s="236"/>
      <c r="R89" s="232"/>
      <c r="T89" s="232"/>
      <c r="U89" s="236"/>
      <c r="V89" s="236"/>
      <c r="W89" s="232"/>
      <c r="Y89" s="232"/>
      <c r="Z89" s="236"/>
      <c r="AA89" s="236"/>
      <c r="AB89" s="232"/>
      <c r="AD89" s="232"/>
      <c r="AE89" s="236"/>
      <c r="AF89" s="236"/>
      <c r="AG89" s="232"/>
      <c r="AH89" s="232"/>
      <c r="AJ89" s="302">
        <f t="shared" si="51"/>
        <v>0</v>
      </c>
      <c r="AK89" s="236"/>
      <c r="AL89" s="236"/>
      <c r="AM89" s="232">
        <f t="shared" si="52"/>
        <v>0</v>
      </c>
      <c r="AN89" s="252"/>
      <c r="AO89" s="208"/>
      <c r="AP89" s="232"/>
      <c r="AQ89" s="236"/>
      <c r="AR89" s="236"/>
      <c r="AS89" s="232"/>
      <c r="AU89" s="232"/>
      <c r="AV89" s="236"/>
      <c r="AW89" s="236"/>
      <c r="AX89" s="232"/>
      <c r="AZ89" s="232"/>
      <c r="BA89" s="236"/>
      <c r="BB89" s="236"/>
      <c r="BC89" s="232"/>
      <c r="BE89" s="232"/>
      <c r="BF89" s="236"/>
      <c r="BG89" s="236"/>
      <c r="BH89" s="232"/>
      <c r="BI89" s="232"/>
      <c r="BK89" s="302">
        <f t="shared" si="53"/>
        <v>0</v>
      </c>
      <c r="BL89" s="236"/>
      <c r="BM89" s="236"/>
      <c r="BN89" s="232"/>
      <c r="BO89" s="208"/>
      <c r="BP89" s="232"/>
      <c r="BQ89" s="236"/>
      <c r="BR89" s="236"/>
      <c r="BS89" s="232"/>
      <c r="BU89" s="232"/>
      <c r="BV89" s="236"/>
      <c r="BW89" s="236"/>
      <c r="BX89" s="232"/>
      <c r="BZ89" s="232"/>
      <c r="CA89" s="236"/>
      <c r="CB89" s="236"/>
      <c r="CC89" s="232"/>
      <c r="CE89" s="232"/>
      <c r="CF89" s="236"/>
      <c r="CG89" s="236"/>
      <c r="CH89" s="232"/>
      <c r="CJ89" s="232">
        <f t="shared" si="46"/>
        <v>0</v>
      </c>
      <c r="CK89" s="236"/>
      <c r="CL89" s="236"/>
      <c r="CM89" s="232"/>
      <c r="CO89" s="232"/>
      <c r="CP89" s="236"/>
      <c r="CQ89" s="236"/>
      <c r="CR89" s="232"/>
      <c r="CT89" s="232"/>
      <c r="CU89" s="236"/>
      <c r="CV89" s="236"/>
      <c r="CW89" s="232"/>
      <c r="CY89" s="232"/>
      <c r="CZ89" s="236"/>
      <c r="DA89" s="236"/>
      <c r="DB89" s="232"/>
      <c r="DD89" s="232"/>
      <c r="DE89" s="236"/>
      <c r="DF89" s="236"/>
      <c r="DG89" s="232"/>
      <c r="DH89" s="232"/>
      <c r="DJ89" s="232">
        <f t="shared" si="47"/>
        <v>0</v>
      </c>
      <c r="DK89" s="236"/>
      <c r="DL89" s="236"/>
      <c r="DM89" s="236"/>
      <c r="DN89" s="236"/>
      <c r="DO89" s="236"/>
      <c r="DP89" s="232">
        <f t="shared" si="48"/>
        <v>0</v>
      </c>
    </row>
    <row r="90" spans="1:120" s="230" customFormat="1" x14ac:dyDescent="0.3">
      <c r="A90" s="224" t="s">
        <v>956</v>
      </c>
      <c r="B90" s="224" t="s">
        <v>1094</v>
      </c>
      <c r="D90" s="228" t="s">
        <v>924</v>
      </c>
      <c r="E90" s="229"/>
      <c r="F90" s="229"/>
      <c r="G90" s="229"/>
      <c r="H90" s="229"/>
      <c r="I90" s="208"/>
      <c r="J90" s="232">
        <f t="shared" si="49"/>
        <v>0</v>
      </c>
      <c r="K90" s="236"/>
      <c r="L90" s="236"/>
      <c r="M90" s="232">
        <f t="shared" si="50"/>
        <v>0</v>
      </c>
      <c r="O90" s="232"/>
      <c r="P90" s="236"/>
      <c r="Q90" s="236"/>
      <c r="R90" s="232"/>
      <c r="T90" s="232"/>
      <c r="U90" s="236"/>
      <c r="V90" s="236"/>
      <c r="W90" s="232"/>
      <c r="Y90" s="232"/>
      <c r="Z90" s="236"/>
      <c r="AA90" s="236"/>
      <c r="AB90" s="232"/>
      <c r="AD90" s="232"/>
      <c r="AE90" s="236"/>
      <c r="AF90" s="236"/>
      <c r="AG90" s="232"/>
      <c r="AH90" s="232"/>
      <c r="AJ90" s="302">
        <f t="shared" si="51"/>
        <v>0</v>
      </c>
      <c r="AK90" s="236"/>
      <c r="AL90" s="236"/>
      <c r="AM90" s="232">
        <f t="shared" si="52"/>
        <v>0</v>
      </c>
      <c r="AN90" s="252"/>
      <c r="AP90" s="232"/>
      <c r="AQ90" s="236"/>
      <c r="AR90" s="236"/>
      <c r="AS90" s="232"/>
      <c r="AU90" s="232"/>
      <c r="AV90" s="236"/>
      <c r="AW90" s="236"/>
      <c r="AX90" s="232"/>
      <c r="AZ90" s="232"/>
      <c r="BA90" s="236"/>
      <c r="BB90" s="236"/>
      <c r="BC90" s="232"/>
      <c r="BE90" s="232"/>
      <c r="BF90" s="236"/>
      <c r="BG90" s="236"/>
      <c r="BH90" s="232"/>
      <c r="BI90" s="232"/>
      <c r="BK90" s="302">
        <f t="shared" si="53"/>
        <v>0</v>
      </c>
      <c r="BL90" s="236"/>
      <c r="BM90" s="236"/>
      <c r="BN90" s="232"/>
      <c r="BP90" s="232"/>
      <c r="BQ90" s="236"/>
      <c r="BR90" s="236"/>
      <c r="BS90" s="232"/>
      <c r="BU90" s="232"/>
      <c r="BV90" s="236"/>
      <c r="BW90" s="236"/>
      <c r="BX90" s="232"/>
      <c r="BZ90" s="232"/>
      <c r="CA90" s="236"/>
      <c r="CB90" s="236"/>
      <c r="CC90" s="232"/>
      <c r="CE90" s="232"/>
      <c r="CF90" s="236"/>
      <c r="CG90" s="236"/>
      <c r="CH90" s="232"/>
      <c r="CJ90" s="232">
        <f t="shared" si="46"/>
        <v>0</v>
      </c>
      <c r="CK90" s="236"/>
      <c r="CL90" s="236"/>
      <c r="CM90" s="232"/>
      <c r="CO90" s="232"/>
      <c r="CP90" s="236"/>
      <c r="CQ90" s="236"/>
      <c r="CR90" s="232"/>
      <c r="CT90" s="232"/>
      <c r="CU90" s="236"/>
      <c r="CV90" s="236"/>
      <c r="CW90" s="232"/>
      <c r="CY90" s="232"/>
      <c r="CZ90" s="236"/>
      <c r="DA90" s="236"/>
      <c r="DB90" s="232"/>
      <c r="DD90" s="232"/>
      <c r="DE90" s="236"/>
      <c r="DF90" s="236"/>
      <c r="DG90" s="232"/>
      <c r="DH90" s="232"/>
      <c r="DJ90" s="232">
        <f t="shared" si="47"/>
        <v>0</v>
      </c>
      <c r="DK90" s="236"/>
      <c r="DL90" s="236"/>
      <c r="DM90" s="236"/>
      <c r="DN90" s="236"/>
      <c r="DO90" s="236"/>
      <c r="DP90" s="232">
        <f t="shared" si="48"/>
        <v>0</v>
      </c>
    </row>
    <row r="91" spans="1:120" s="230" customFormat="1" x14ac:dyDescent="0.3">
      <c r="A91" s="224" t="s">
        <v>1099</v>
      </c>
      <c r="B91" s="224" t="s">
        <v>1094</v>
      </c>
      <c r="D91" s="228" t="s">
        <v>924</v>
      </c>
      <c r="E91" s="229"/>
      <c r="F91" s="229"/>
      <c r="G91" s="229"/>
      <c r="H91" s="229"/>
      <c r="I91" s="208"/>
      <c r="J91" s="232"/>
      <c r="K91" s="236"/>
      <c r="L91" s="236"/>
      <c r="M91" s="232"/>
      <c r="O91" s="232"/>
      <c r="P91" s="236"/>
      <c r="Q91" s="236"/>
      <c r="R91" s="232"/>
      <c r="T91" s="232"/>
      <c r="U91" s="236"/>
      <c r="V91" s="236"/>
      <c r="W91" s="232"/>
      <c r="Y91" s="232"/>
      <c r="Z91" s="236"/>
      <c r="AA91" s="236"/>
      <c r="AB91" s="232"/>
      <c r="AD91" s="232"/>
      <c r="AE91" s="236"/>
      <c r="AF91" s="236"/>
      <c r="AG91" s="232"/>
      <c r="AH91" s="232"/>
      <c r="AJ91" s="332"/>
      <c r="AK91" s="236"/>
      <c r="AL91" s="236"/>
      <c r="AM91" s="232"/>
      <c r="AN91" s="252"/>
      <c r="AP91" s="232"/>
      <c r="AQ91" s="236"/>
      <c r="AR91" s="236"/>
      <c r="AS91" s="232"/>
      <c r="AU91" s="232"/>
      <c r="AV91" s="236"/>
      <c r="AW91" s="236"/>
      <c r="AX91" s="232"/>
      <c r="AZ91" s="232"/>
      <c r="BA91" s="236"/>
      <c r="BB91" s="236"/>
      <c r="BC91" s="232"/>
      <c r="BE91" s="232"/>
      <c r="BF91" s="236"/>
      <c r="BG91" s="236"/>
      <c r="BH91" s="232"/>
      <c r="BI91" s="232"/>
      <c r="BK91" s="332"/>
      <c r="BL91" s="236"/>
      <c r="BM91" s="236"/>
      <c r="BN91" s="232"/>
      <c r="BP91" s="232"/>
      <c r="BQ91" s="236"/>
      <c r="BR91" s="236"/>
      <c r="BS91" s="232"/>
      <c r="BU91" s="232"/>
      <c r="BV91" s="236"/>
      <c r="BW91" s="236"/>
      <c r="BX91" s="232"/>
      <c r="BZ91" s="232"/>
      <c r="CA91" s="236"/>
      <c r="CB91" s="236"/>
      <c r="CC91" s="232"/>
      <c r="CE91" s="232"/>
      <c r="CF91" s="236"/>
      <c r="CG91" s="236"/>
      <c r="CH91" s="232"/>
      <c r="CJ91" s="232"/>
      <c r="CK91" s="236"/>
      <c r="CL91" s="236"/>
      <c r="CM91" s="232"/>
      <c r="CO91" s="232"/>
      <c r="CP91" s="236"/>
      <c r="CQ91" s="236"/>
      <c r="CR91" s="232"/>
      <c r="CT91" s="232"/>
      <c r="CU91" s="236"/>
      <c r="CV91" s="236"/>
      <c r="CW91" s="232"/>
      <c r="CY91" s="232"/>
      <c r="CZ91" s="236"/>
      <c r="DA91" s="236"/>
      <c r="DB91" s="232"/>
      <c r="DD91" s="232"/>
      <c r="DE91" s="236"/>
      <c r="DF91" s="236"/>
      <c r="DG91" s="232"/>
      <c r="DH91" s="232"/>
      <c r="DJ91" s="232"/>
      <c r="DK91" s="236"/>
      <c r="DL91" s="236"/>
      <c r="DM91" s="236"/>
      <c r="DN91" s="236"/>
      <c r="DO91" s="236"/>
      <c r="DP91" s="232"/>
    </row>
    <row r="92" spans="1:120" x14ac:dyDescent="0.3">
      <c r="A92" s="224" t="s">
        <v>958</v>
      </c>
      <c r="B92" s="224" t="s">
        <v>1095</v>
      </c>
      <c r="D92" s="228" t="s">
        <v>924</v>
      </c>
      <c r="E92" s="229"/>
      <c r="F92" s="229"/>
      <c r="G92" s="229"/>
      <c r="H92" s="229"/>
      <c r="J92" s="232">
        <f t="shared" ref="J92:J93" si="54">SUM(O92,T92,Y92,AD92)</f>
        <v>0</v>
      </c>
      <c r="K92" s="236"/>
      <c r="L92" s="236"/>
      <c r="M92" s="232">
        <f t="shared" ref="M92:M93" si="55">SUM(R92,W92,AB92,AG92)</f>
        <v>0</v>
      </c>
      <c r="O92" s="232"/>
      <c r="P92" s="236"/>
      <c r="Q92" s="236"/>
      <c r="R92" s="232"/>
      <c r="T92" s="232"/>
      <c r="U92" s="236"/>
      <c r="V92" s="236"/>
      <c r="W92" s="232"/>
      <c r="Y92" s="232"/>
      <c r="Z92" s="236"/>
      <c r="AA92" s="236"/>
      <c r="AB92" s="232"/>
      <c r="AD92" s="232"/>
      <c r="AE92" s="236"/>
      <c r="AF92" s="236"/>
      <c r="AG92" s="232"/>
      <c r="AH92" s="232"/>
      <c r="AJ92" s="302">
        <f t="shared" ref="AJ92:AJ93" si="56">SUM(AP92,AU92,AZ92,BE92)</f>
        <v>0</v>
      </c>
      <c r="AK92" s="236"/>
      <c r="AL92" s="236"/>
      <c r="AM92" s="232">
        <f t="shared" ref="AM92:AM93" si="57">SUM(AS92,AX92,BC92,BH92)</f>
        <v>0</v>
      </c>
      <c r="AN92" s="252"/>
      <c r="AO92" s="208"/>
      <c r="AP92" s="232"/>
      <c r="AQ92" s="236"/>
      <c r="AR92" s="236"/>
      <c r="AS92" s="232"/>
      <c r="AU92" s="232"/>
      <c r="AV92" s="236"/>
      <c r="AW92" s="236"/>
      <c r="AX92" s="232"/>
      <c r="AZ92" s="232"/>
      <c r="BA92" s="236"/>
      <c r="BB92" s="236"/>
      <c r="BC92" s="232"/>
      <c r="BE92" s="232"/>
      <c r="BF92" s="236"/>
      <c r="BG92" s="236"/>
      <c r="BH92" s="232"/>
      <c r="BI92" s="232"/>
      <c r="BK92" s="302">
        <f t="shared" ref="BK92:BK93" si="58">SUM(BP92,BU92,BZ92,CE92)</f>
        <v>0</v>
      </c>
      <c r="BL92" s="236"/>
      <c r="BM92" s="236"/>
      <c r="BN92" s="232"/>
      <c r="BO92" s="208"/>
      <c r="BP92" s="232"/>
      <c r="BQ92" s="236"/>
      <c r="BR92" s="236"/>
      <c r="BS92" s="232"/>
      <c r="BU92" s="232"/>
      <c r="BV92" s="236"/>
      <c r="BW92" s="236"/>
      <c r="BX92" s="232"/>
      <c r="BZ92" s="232"/>
      <c r="CA92" s="236"/>
      <c r="CB92" s="236"/>
      <c r="CC92" s="232"/>
      <c r="CE92" s="232"/>
      <c r="CF92" s="236"/>
      <c r="CG92" s="236"/>
      <c r="CH92" s="232"/>
      <c r="CJ92" s="232">
        <f t="shared" si="46"/>
        <v>0</v>
      </c>
      <c r="CK92" s="236"/>
      <c r="CL92" s="236"/>
      <c r="CM92" s="232"/>
      <c r="CO92" s="232"/>
      <c r="CP92" s="236"/>
      <c r="CQ92" s="236"/>
      <c r="CR92" s="232"/>
      <c r="CT92" s="232"/>
      <c r="CU92" s="236"/>
      <c r="CV92" s="236"/>
      <c r="CW92" s="232"/>
      <c r="CY92" s="232"/>
      <c r="CZ92" s="236"/>
      <c r="DA92" s="236"/>
      <c r="DB92" s="232"/>
      <c r="DD92" s="232"/>
      <c r="DE92" s="236"/>
      <c r="DF92" s="236"/>
      <c r="DG92" s="232"/>
      <c r="DH92" s="232"/>
      <c r="DJ92" s="232">
        <f t="shared" si="47"/>
        <v>0</v>
      </c>
      <c r="DK92" s="236"/>
      <c r="DL92" s="236"/>
      <c r="DM92" s="236"/>
      <c r="DN92" s="236"/>
      <c r="DO92" s="236"/>
      <c r="DP92" s="232">
        <f t="shared" si="48"/>
        <v>0</v>
      </c>
    </row>
    <row r="93" spans="1:120" x14ac:dyDescent="0.3">
      <c r="A93" s="224" t="s">
        <v>959</v>
      </c>
      <c r="B93" s="333" t="s">
        <v>1096</v>
      </c>
      <c r="D93" s="228" t="s">
        <v>924</v>
      </c>
      <c r="E93" s="229"/>
      <c r="F93" s="229"/>
      <c r="G93" s="229"/>
      <c r="H93" s="229"/>
      <c r="J93" s="232">
        <f t="shared" si="54"/>
        <v>0</v>
      </c>
      <c r="K93" s="236"/>
      <c r="L93" s="236"/>
      <c r="M93" s="232">
        <f t="shared" si="55"/>
        <v>0</v>
      </c>
      <c r="O93" s="232"/>
      <c r="P93" s="236"/>
      <c r="Q93" s="236"/>
      <c r="R93" s="232"/>
      <c r="T93" s="232"/>
      <c r="U93" s="236"/>
      <c r="V93" s="236"/>
      <c r="W93" s="232"/>
      <c r="Y93" s="232"/>
      <c r="Z93" s="236"/>
      <c r="AA93" s="236"/>
      <c r="AB93" s="232"/>
      <c r="AD93" s="232"/>
      <c r="AE93" s="236"/>
      <c r="AF93" s="236"/>
      <c r="AG93" s="232"/>
      <c r="AH93" s="232"/>
      <c r="AJ93" s="302">
        <f t="shared" si="56"/>
        <v>0</v>
      </c>
      <c r="AK93" s="236"/>
      <c r="AL93" s="236"/>
      <c r="AM93" s="232">
        <f t="shared" si="57"/>
        <v>0</v>
      </c>
      <c r="AN93" s="252"/>
      <c r="AO93" s="208"/>
      <c r="AP93" s="232"/>
      <c r="AQ93" s="236"/>
      <c r="AR93" s="236"/>
      <c r="AS93" s="232"/>
      <c r="AU93" s="232"/>
      <c r="AV93" s="236"/>
      <c r="AW93" s="236"/>
      <c r="AX93" s="232"/>
      <c r="AZ93" s="232"/>
      <c r="BA93" s="236"/>
      <c r="BB93" s="236"/>
      <c r="BC93" s="232"/>
      <c r="BE93" s="232"/>
      <c r="BF93" s="236"/>
      <c r="BG93" s="236"/>
      <c r="BH93" s="232"/>
      <c r="BI93" s="232"/>
      <c r="BK93" s="302">
        <f t="shared" si="58"/>
        <v>0</v>
      </c>
      <c r="BL93" s="236"/>
      <c r="BM93" s="236"/>
      <c r="BN93" s="232"/>
      <c r="BO93" s="208"/>
      <c r="BP93" s="232"/>
      <c r="BQ93" s="236"/>
      <c r="BR93" s="236"/>
      <c r="BS93" s="232"/>
      <c r="BU93" s="232"/>
      <c r="BV93" s="236"/>
      <c r="BW93" s="236"/>
      <c r="BX93" s="232"/>
      <c r="BZ93" s="232"/>
      <c r="CA93" s="236"/>
      <c r="CB93" s="236"/>
      <c r="CC93" s="232"/>
      <c r="CE93" s="232"/>
      <c r="CF93" s="236"/>
      <c r="CG93" s="236"/>
      <c r="CH93" s="232"/>
      <c r="CJ93" s="232">
        <f t="shared" si="46"/>
        <v>0</v>
      </c>
      <c r="CK93" s="236"/>
      <c r="CL93" s="236"/>
      <c r="CM93" s="232"/>
      <c r="CO93" s="232"/>
      <c r="CP93" s="236"/>
      <c r="CQ93" s="236"/>
      <c r="CR93" s="232"/>
      <c r="CT93" s="232"/>
      <c r="CU93" s="236"/>
      <c r="CV93" s="236"/>
      <c r="CW93" s="232"/>
      <c r="CY93" s="232"/>
      <c r="CZ93" s="236"/>
      <c r="DA93" s="236"/>
      <c r="DB93" s="232"/>
      <c r="DD93" s="232"/>
      <c r="DE93" s="236"/>
      <c r="DF93" s="236"/>
      <c r="DG93" s="232"/>
      <c r="DH93" s="232"/>
      <c r="DJ93" s="232">
        <f t="shared" si="47"/>
        <v>0</v>
      </c>
      <c r="DK93" s="236"/>
      <c r="DL93" s="236"/>
      <c r="DM93" s="236"/>
      <c r="DN93" s="236"/>
      <c r="DO93" s="236"/>
      <c r="DP93" s="232">
        <f t="shared" si="48"/>
        <v>0</v>
      </c>
    </row>
    <row r="94" spans="1:120" x14ac:dyDescent="0.3">
      <c r="A94" s="224" t="s">
        <v>957</v>
      </c>
      <c r="B94" s="374" t="s">
        <v>1100</v>
      </c>
      <c r="D94" s="228" t="s">
        <v>924</v>
      </c>
      <c r="E94" s="229"/>
      <c r="F94" s="229"/>
      <c r="G94" s="229"/>
      <c r="H94" s="229"/>
      <c r="J94" s="232">
        <f t="shared" si="3"/>
        <v>0</v>
      </c>
      <c r="K94" s="236"/>
      <c r="L94" s="236"/>
      <c r="M94" s="232">
        <f t="shared" si="4"/>
        <v>0</v>
      </c>
      <c r="O94" s="232"/>
      <c r="P94" s="236"/>
      <c r="Q94" s="236"/>
      <c r="R94" s="232"/>
      <c r="T94" s="232"/>
      <c r="U94" s="236"/>
      <c r="V94" s="236"/>
      <c r="W94" s="232"/>
      <c r="Y94" s="232"/>
      <c r="Z94" s="236"/>
      <c r="AA94" s="236"/>
      <c r="AB94" s="232"/>
      <c r="AD94" s="232"/>
      <c r="AE94" s="236"/>
      <c r="AF94" s="236"/>
      <c r="AG94" s="232"/>
      <c r="AH94" s="232"/>
      <c r="AJ94" s="302">
        <f t="shared" si="43"/>
        <v>0</v>
      </c>
      <c r="AK94" s="236"/>
      <c r="AL94" s="236"/>
      <c r="AM94" s="232">
        <f t="shared" si="44"/>
        <v>0</v>
      </c>
      <c r="AN94" s="252"/>
      <c r="AO94" s="208"/>
      <c r="AP94" s="232"/>
      <c r="AQ94" s="236"/>
      <c r="AR94" s="236"/>
      <c r="AS94" s="232"/>
      <c r="AU94" s="232"/>
      <c r="AV94" s="236"/>
      <c r="AW94" s="236"/>
      <c r="AX94" s="232"/>
      <c r="AZ94" s="232"/>
      <c r="BA94" s="236"/>
      <c r="BB94" s="236"/>
      <c r="BC94" s="232"/>
      <c r="BE94" s="232"/>
      <c r="BF94" s="236"/>
      <c r="BG94" s="236"/>
      <c r="BH94" s="232"/>
      <c r="BI94" s="232"/>
      <c r="BK94" s="302">
        <f t="shared" si="45"/>
        <v>0</v>
      </c>
      <c r="BL94" s="236"/>
      <c r="BM94" s="236"/>
      <c r="BN94" s="232"/>
      <c r="BO94" s="208"/>
      <c r="BP94" s="232"/>
      <c r="BQ94" s="236"/>
      <c r="BR94" s="236"/>
      <c r="BS94" s="232"/>
      <c r="BU94" s="232"/>
      <c r="BV94" s="236"/>
      <c r="BW94" s="236"/>
      <c r="BX94" s="232"/>
      <c r="BZ94" s="232"/>
      <c r="CA94" s="236"/>
      <c r="CB94" s="236"/>
      <c r="CC94" s="232"/>
      <c r="CE94" s="232"/>
      <c r="CF94" s="236"/>
      <c r="CG94" s="236"/>
      <c r="CH94" s="232"/>
      <c r="CJ94" s="232">
        <f t="shared" si="46"/>
        <v>0</v>
      </c>
      <c r="CK94" s="236"/>
      <c r="CL94" s="236"/>
      <c r="CM94" s="232"/>
      <c r="CO94" s="232"/>
      <c r="CP94" s="236"/>
      <c r="CQ94" s="236"/>
      <c r="CR94" s="232"/>
      <c r="CT94" s="232"/>
      <c r="CU94" s="236"/>
      <c r="CV94" s="236"/>
      <c r="CW94" s="232"/>
      <c r="CY94" s="232"/>
      <c r="CZ94" s="236"/>
      <c r="DA94" s="236"/>
      <c r="DB94" s="232"/>
      <c r="DD94" s="232"/>
      <c r="DE94" s="236"/>
      <c r="DF94" s="236"/>
      <c r="DG94" s="232"/>
      <c r="DH94" s="232"/>
      <c r="DJ94" s="232">
        <f t="shared" si="47"/>
        <v>0</v>
      </c>
      <c r="DK94" s="236"/>
      <c r="DL94" s="236"/>
      <c r="DM94" s="236"/>
      <c r="DN94" s="236"/>
      <c r="DO94" s="236"/>
      <c r="DP94" s="232">
        <f t="shared" si="48"/>
        <v>0</v>
      </c>
    </row>
    <row r="95" spans="1:120" s="230" customFormat="1" x14ac:dyDescent="0.3">
      <c r="A95" s="224" t="s">
        <v>1098</v>
      </c>
      <c r="B95" s="333" t="s">
        <v>1097</v>
      </c>
      <c r="D95" s="228"/>
      <c r="E95" s="229"/>
      <c r="F95" s="229"/>
      <c r="G95" s="229"/>
      <c r="H95" s="229"/>
      <c r="I95" s="208"/>
      <c r="J95" s="232"/>
      <c r="K95" s="236"/>
      <c r="L95" s="236"/>
      <c r="M95" s="232"/>
      <c r="O95" s="232"/>
      <c r="P95" s="236"/>
      <c r="Q95" s="236"/>
      <c r="R95" s="232"/>
      <c r="T95" s="232"/>
      <c r="U95" s="236"/>
      <c r="V95" s="236"/>
      <c r="W95" s="232"/>
      <c r="Y95" s="232"/>
      <c r="Z95" s="236"/>
      <c r="AA95" s="236"/>
      <c r="AB95" s="232"/>
      <c r="AD95" s="232"/>
      <c r="AE95" s="236"/>
      <c r="AF95" s="236"/>
      <c r="AG95" s="232"/>
      <c r="AH95" s="232"/>
      <c r="AJ95" s="302"/>
      <c r="AK95" s="236"/>
      <c r="AL95" s="236"/>
      <c r="AM95" s="232"/>
      <c r="AN95" s="252"/>
      <c r="AP95" s="232"/>
      <c r="AQ95" s="236"/>
      <c r="AR95" s="236"/>
      <c r="AS95" s="232"/>
      <c r="AU95" s="232"/>
      <c r="AV95" s="236"/>
      <c r="AW95" s="236"/>
      <c r="AX95" s="232"/>
      <c r="AZ95" s="232"/>
      <c r="BA95" s="236"/>
      <c r="BB95" s="236"/>
      <c r="BC95" s="232"/>
      <c r="BE95" s="232"/>
      <c r="BF95" s="236"/>
      <c r="BG95" s="236"/>
      <c r="BH95" s="232"/>
      <c r="BI95" s="232"/>
      <c r="BK95" s="302"/>
      <c r="BL95" s="236"/>
      <c r="BM95" s="236"/>
      <c r="BN95" s="232"/>
      <c r="BP95" s="232"/>
      <c r="BQ95" s="236"/>
      <c r="BR95" s="236"/>
      <c r="BS95" s="232"/>
      <c r="BU95" s="232"/>
      <c r="BV95" s="236"/>
      <c r="BW95" s="236"/>
      <c r="BX95" s="232"/>
      <c r="BZ95" s="232"/>
      <c r="CA95" s="236"/>
      <c r="CB95" s="236"/>
      <c r="CC95" s="232"/>
      <c r="CE95" s="232"/>
      <c r="CF95" s="236"/>
      <c r="CG95" s="236"/>
      <c r="CH95" s="232"/>
      <c r="CJ95" s="232"/>
      <c r="CK95" s="236"/>
      <c r="CL95" s="236"/>
      <c r="CM95" s="232"/>
      <c r="CO95" s="232"/>
      <c r="CP95" s="236"/>
      <c r="CQ95" s="236"/>
      <c r="CR95" s="232"/>
      <c r="CT95" s="232"/>
      <c r="CU95" s="236"/>
      <c r="CV95" s="236"/>
      <c r="CW95" s="232"/>
      <c r="CY95" s="232"/>
      <c r="CZ95" s="236"/>
      <c r="DA95" s="236"/>
      <c r="DB95" s="232"/>
      <c r="DD95" s="232"/>
      <c r="DE95" s="236"/>
      <c r="DF95" s="236"/>
      <c r="DG95" s="232"/>
      <c r="DH95" s="232"/>
      <c r="DJ95" s="232"/>
      <c r="DK95" s="236"/>
      <c r="DL95" s="236"/>
      <c r="DM95" s="236"/>
      <c r="DN95" s="236"/>
      <c r="DO95" s="236"/>
      <c r="DP95" s="232"/>
    </row>
    <row r="96" spans="1:120" s="230" customFormat="1" x14ac:dyDescent="0.3">
      <c r="A96" s="227"/>
      <c r="B96" s="227"/>
      <c r="D96" s="218"/>
      <c r="E96" s="208"/>
      <c r="F96" s="208"/>
      <c r="G96" s="208"/>
      <c r="H96" s="208"/>
      <c r="I96" s="208"/>
      <c r="J96" s="252"/>
      <c r="K96" s="334"/>
      <c r="L96" s="334"/>
      <c r="M96" s="252"/>
      <c r="O96" s="252"/>
      <c r="P96" s="334"/>
      <c r="Q96" s="334"/>
      <c r="R96" s="252"/>
      <c r="T96" s="252"/>
      <c r="U96" s="334"/>
      <c r="V96" s="334"/>
      <c r="W96" s="252"/>
      <c r="Y96" s="252"/>
      <c r="Z96" s="334"/>
      <c r="AA96" s="334"/>
      <c r="AB96" s="252"/>
      <c r="AD96" s="252"/>
      <c r="AE96" s="334"/>
      <c r="AF96" s="334"/>
      <c r="AG96" s="252"/>
      <c r="AH96" s="252"/>
      <c r="AJ96" s="252"/>
      <c r="AK96" s="334"/>
      <c r="AL96" s="334"/>
      <c r="AM96" s="252"/>
      <c r="AN96" s="252"/>
      <c r="AP96" s="252"/>
      <c r="AQ96" s="334"/>
      <c r="AR96" s="334"/>
      <c r="AS96" s="252"/>
      <c r="AU96" s="252"/>
      <c r="AV96" s="334"/>
      <c r="AW96" s="334"/>
      <c r="AX96" s="252"/>
      <c r="AZ96" s="252"/>
      <c r="BA96" s="334"/>
      <c r="BB96" s="334"/>
      <c r="BC96" s="252"/>
      <c r="BE96" s="252"/>
      <c r="BF96" s="334"/>
      <c r="BG96" s="334"/>
      <c r="BH96" s="252"/>
      <c r="BI96" s="252"/>
      <c r="BK96" s="252"/>
      <c r="BL96" s="334"/>
      <c r="BM96" s="334"/>
      <c r="BN96" s="252"/>
      <c r="BP96" s="252"/>
      <c r="BQ96" s="334"/>
      <c r="BR96" s="334"/>
      <c r="BS96" s="252"/>
      <c r="BU96" s="252"/>
      <c r="BV96" s="334"/>
      <c r="BW96" s="334"/>
      <c r="BX96" s="252"/>
      <c r="BZ96" s="252"/>
      <c r="CA96" s="334"/>
      <c r="CB96" s="334"/>
      <c r="CC96" s="252"/>
      <c r="CE96" s="252"/>
      <c r="CF96" s="334"/>
      <c r="CG96" s="334"/>
      <c r="CH96" s="252"/>
      <c r="CJ96" s="252"/>
      <c r="CK96" s="334"/>
      <c r="CL96" s="334"/>
      <c r="CM96" s="252"/>
      <c r="CO96" s="252"/>
      <c r="CP96" s="334"/>
      <c r="CQ96" s="334"/>
      <c r="CR96" s="252"/>
      <c r="CT96" s="252"/>
      <c r="CU96" s="334"/>
      <c r="CV96" s="334"/>
      <c r="CW96" s="252"/>
      <c r="CY96" s="252"/>
      <c r="CZ96" s="334"/>
      <c r="DA96" s="334"/>
      <c r="DB96" s="252"/>
      <c r="DD96" s="252"/>
      <c r="DE96" s="334"/>
      <c r="DF96" s="334"/>
      <c r="DG96" s="252"/>
      <c r="DH96" s="252"/>
      <c r="DJ96" s="252"/>
      <c r="DK96" s="334"/>
      <c r="DL96" s="334"/>
      <c r="DM96" s="334"/>
      <c r="DN96" s="334"/>
      <c r="DO96" s="334"/>
      <c r="DP96" s="252"/>
    </row>
    <row r="97" spans="1:120" s="230" customFormat="1" x14ac:dyDescent="0.3">
      <c r="A97" s="227" t="s">
        <v>1005</v>
      </c>
      <c r="B97" s="227"/>
      <c r="D97" s="218"/>
      <c r="E97" s="208"/>
      <c r="F97" s="208"/>
      <c r="G97" s="208"/>
      <c r="H97" s="208"/>
      <c r="I97" s="208"/>
      <c r="J97" s="252"/>
      <c r="K97" s="334"/>
      <c r="L97" s="334"/>
      <c r="M97" s="252"/>
      <c r="O97" s="375">
        <f>SUM(O17:O95)/9</f>
        <v>26</v>
      </c>
      <c r="P97" s="334"/>
      <c r="Q97" s="334"/>
      <c r="R97" s="252"/>
      <c r="T97" s="375">
        <f>SUM(T17:T95)/8</f>
        <v>18</v>
      </c>
      <c r="U97" s="334"/>
      <c r="V97" s="334"/>
      <c r="W97" s="252"/>
      <c r="Y97" s="375">
        <f>SUM(Y17:Y95)/9</f>
        <v>20</v>
      </c>
      <c r="Z97" s="334"/>
      <c r="AA97" s="334"/>
      <c r="AB97" s="252"/>
      <c r="AD97" s="375">
        <f>SUM(AD17:AD95)/4</f>
        <v>23</v>
      </c>
      <c r="AE97" s="334"/>
      <c r="AF97" s="334"/>
      <c r="AG97" s="252"/>
      <c r="AH97" s="252"/>
      <c r="AJ97" s="252"/>
      <c r="AK97" s="334"/>
      <c r="AL97" s="334"/>
      <c r="AM97" s="252"/>
      <c r="AN97" s="252"/>
      <c r="AP97" s="232">
        <f>SUM(AP17:AP95)/9</f>
        <v>22</v>
      </c>
      <c r="AQ97" s="334"/>
      <c r="AR97" s="334"/>
      <c r="AS97" s="252"/>
      <c r="AU97" s="232">
        <f>SUM(AU17:AU95)/5</f>
        <v>28</v>
      </c>
      <c r="AV97" s="334"/>
      <c r="AW97" s="334"/>
      <c r="AX97" s="252"/>
      <c r="AZ97" s="232">
        <f>SUM(AZ17:AZ95)/5</f>
        <v>22</v>
      </c>
      <c r="BA97" s="334"/>
      <c r="BB97" s="334"/>
      <c r="BC97" s="252"/>
      <c r="BE97" s="232">
        <f>SUM(BE17:BE95)/5</f>
        <v>19</v>
      </c>
      <c r="BF97" s="334"/>
      <c r="BG97" s="334"/>
      <c r="BH97" s="252"/>
      <c r="BI97" s="252"/>
      <c r="BK97" s="252"/>
      <c r="BL97" s="334"/>
      <c r="BM97" s="334"/>
      <c r="BN97" s="252"/>
      <c r="BP97" s="232">
        <f>SUM(BP17:BP95)/9</f>
        <v>16</v>
      </c>
      <c r="BQ97" s="334"/>
      <c r="BR97" s="334"/>
      <c r="BS97" s="252"/>
      <c r="BU97" s="232">
        <f>SUM(BU17:BU95)/9</f>
        <v>15.555555555555555</v>
      </c>
      <c r="BV97" s="334"/>
      <c r="BW97" s="334"/>
      <c r="BX97" s="252"/>
      <c r="BZ97" s="232">
        <f>SUM(BZ17:BZ95)/5</f>
        <v>22</v>
      </c>
      <c r="CA97" s="334"/>
      <c r="CB97" s="334"/>
      <c r="CC97" s="252"/>
      <c r="CE97" s="232">
        <f>SUM(CE17:CE95)/9</f>
        <v>16</v>
      </c>
      <c r="CF97" s="334"/>
      <c r="CG97" s="334"/>
      <c r="CH97" s="252"/>
      <c r="CJ97" s="252"/>
      <c r="CK97" s="334"/>
      <c r="CL97" s="334"/>
      <c r="CM97" s="252"/>
      <c r="CO97" s="232">
        <f>SUM(CO17:CO95)/5</f>
        <v>29</v>
      </c>
      <c r="CP97" s="334"/>
      <c r="CQ97" s="334"/>
      <c r="CR97" s="252"/>
      <c r="CT97" s="232">
        <f>SUM(CT17:CT95)/9</f>
        <v>26</v>
      </c>
      <c r="CU97" s="334"/>
      <c r="CV97" s="334"/>
      <c r="CW97" s="252"/>
      <c r="CY97" s="232">
        <f>SUM(CY17:CY95)/5</f>
        <v>21</v>
      </c>
      <c r="CZ97" s="334"/>
      <c r="DA97" s="334"/>
      <c r="DB97" s="252"/>
      <c r="DD97" s="232">
        <f>SUM(DD17:DD95)/9</f>
        <v>0</v>
      </c>
      <c r="DE97" s="334"/>
      <c r="DF97" s="334"/>
      <c r="DG97" s="252"/>
      <c r="DH97" s="252"/>
      <c r="DJ97" s="252"/>
      <c r="DK97" s="334"/>
      <c r="DL97" s="334"/>
      <c r="DM97" s="334"/>
      <c r="DN97" s="334"/>
      <c r="DO97" s="334"/>
      <c r="DP97" s="252"/>
    </row>
    <row r="98" spans="1:120" s="208" customFormat="1" x14ac:dyDescent="0.3">
      <c r="D98" s="218"/>
      <c r="J98" s="252"/>
      <c r="K98" s="252"/>
      <c r="L98" s="252"/>
      <c r="M98" s="252"/>
      <c r="O98" s="252"/>
      <c r="P98" s="252"/>
      <c r="Q98" s="252"/>
      <c r="R98" s="252"/>
      <c r="T98" s="252"/>
      <c r="U98" s="252"/>
      <c r="V98" s="252"/>
      <c r="W98" s="252"/>
      <c r="Y98" s="252"/>
      <c r="Z98" s="252"/>
      <c r="AA98" s="252"/>
      <c r="AB98" s="252"/>
      <c r="AD98" s="252"/>
      <c r="AE98" s="252"/>
      <c r="AF98" s="252"/>
      <c r="AG98" s="252"/>
      <c r="AH98" s="252"/>
      <c r="AJ98" s="252"/>
      <c r="AK98" s="252"/>
      <c r="AL98" s="252"/>
      <c r="AM98" s="252"/>
      <c r="AN98" s="252"/>
      <c r="AP98" s="252"/>
      <c r="AQ98" s="252"/>
      <c r="AR98" s="252"/>
      <c r="AS98" s="252"/>
      <c r="AU98" s="252"/>
      <c r="AV98" s="252"/>
      <c r="AW98" s="252"/>
      <c r="AX98" s="252"/>
      <c r="AZ98" s="252"/>
      <c r="BA98" s="252"/>
      <c r="BB98" s="252"/>
      <c r="BC98" s="252"/>
      <c r="BE98" s="252"/>
      <c r="BF98" s="252"/>
      <c r="BG98" s="252"/>
      <c r="BH98" s="252"/>
      <c r="BI98" s="252"/>
      <c r="BK98" s="252"/>
      <c r="BL98" s="252"/>
      <c r="BM98" s="252"/>
      <c r="BN98" s="252"/>
      <c r="BP98" s="252"/>
      <c r="BQ98" s="252"/>
      <c r="BR98" s="252"/>
      <c r="BS98" s="252"/>
      <c r="BU98" s="252"/>
      <c r="BV98" s="252"/>
      <c r="BW98" s="252"/>
      <c r="BX98" s="252"/>
      <c r="BZ98" s="252"/>
      <c r="CA98" s="252"/>
      <c r="CB98" s="252"/>
      <c r="CC98" s="252"/>
      <c r="CE98" s="252"/>
      <c r="CF98" s="252"/>
      <c r="CG98" s="252"/>
      <c r="CH98" s="252"/>
      <c r="CJ98" s="252"/>
      <c r="CK98" s="252"/>
      <c r="CL98" s="252"/>
      <c r="CM98" s="252"/>
      <c r="CO98" s="252"/>
      <c r="CP98" s="252"/>
      <c r="CQ98" s="252"/>
      <c r="CR98" s="252"/>
      <c r="CT98" s="252"/>
      <c r="CU98" s="252"/>
      <c r="CV98" s="252"/>
      <c r="CW98" s="252"/>
      <c r="CY98" s="252"/>
      <c r="CZ98" s="252"/>
      <c r="DA98" s="252"/>
      <c r="DB98" s="252"/>
      <c r="DD98" s="252"/>
      <c r="DE98" s="252"/>
      <c r="DF98" s="252"/>
      <c r="DG98" s="252"/>
      <c r="DH98" s="252"/>
      <c r="DJ98" s="252"/>
      <c r="DK98" s="252"/>
      <c r="DL98" s="252"/>
      <c r="DM98" s="252"/>
      <c r="DN98" s="252"/>
      <c r="DO98" s="252"/>
      <c r="DP98" s="252"/>
    </row>
    <row r="99" spans="1:120" s="250" customFormat="1" ht="28.8" x14ac:dyDescent="0.3">
      <c r="A99" s="219" t="s">
        <v>0</v>
      </c>
      <c r="B99" s="220" t="s">
        <v>178</v>
      </c>
      <c r="C99" s="221"/>
      <c r="D99" s="222"/>
      <c r="E99" s="223"/>
      <c r="F99" s="223"/>
      <c r="G99" s="223"/>
      <c r="H99" s="223"/>
      <c r="I99" s="221"/>
      <c r="J99" s="238"/>
      <c r="K99" s="238"/>
      <c r="L99" s="238"/>
      <c r="M99" s="238"/>
      <c r="N99" s="221"/>
      <c r="O99" s="238"/>
      <c r="P99" s="238"/>
      <c r="Q99" s="238"/>
      <c r="R99" s="238"/>
      <c r="S99" s="221"/>
      <c r="T99" s="238"/>
      <c r="U99" s="238"/>
      <c r="V99" s="238"/>
      <c r="W99" s="238"/>
      <c r="X99" s="221"/>
      <c r="Y99" s="238"/>
      <c r="Z99" s="238"/>
      <c r="AA99" s="238"/>
      <c r="AB99" s="238"/>
      <c r="AD99" s="238"/>
      <c r="AE99" s="238"/>
      <c r="AF99" s="238"/>
      <c r="AG99" s="238"/>
      <c r="AH99" s="238"/>
      <c r="AJ99" s="238"/>
      <c r="AK99" s="238"/>
      <c r="AL99" s="238"/>
      <c r="AM99" s="238"/>
      <c r="AN99" s="238"/>
      <c r="AO99" s="221"/>
      <c r="AP99" s="238"/>
      <c r="AQ99" s="238"/>
      <c r="AR99" s="238"/>
      <c r="AS99" s="238"/>
      <c r="AT99" s="221"/>
      <c r="AU99" s="238"/>
      <c r="AV99" s="238"/>
      <c r="AW99" s="238"/>
      <c r="AX99" s="238"/>
      <c r="AY99" s="221"/>
      <c r="AZ99" s="238"/>
      <c r="BA99" s="238"/>
      <c r="BB99" s="238"/>
      <c r="BC99" s="238"/>
      <c r="BE99" s="238"/>
      <c r="BF99" s="238"/>
      <c r="BG99" s="238"/>
      <c r="BH99" s="238"/>
      <c r="BI99" s="238"/>
      <c r="BK99" s="238"/>
      <c r="BL99" s="238"/>
      <c r="BM99" s="238"/>
      <c r="BN99" s="238"/>
      <c r="BO99" s="221"/>
      <c r="BP99" s="238"/>
      <c r="BQ99" s="238"/>
      <c r="BR99" s="238"/>
      <c r="BS99" s="238"/>
      <c r="BT99" s="221"/>
      <c r="BU99" s="238"/>
      <c r="BV99" s="238"/>
      <c r="BW99" s="238"/>
      <c r="BX99" s="238"/>
      <c r="BY99" s="221"/>
      <c r="BZ99" s="238"/>
      <c r="CA99" s="238"/>
      <c r="CB99" s="238"/>
      <c r="CC99" s="238"/>
      <c r="CE99" s="238"/>
      <c r="CF99" s="238"/>
      <c r="CG99" s="238"/>
      <c r="CH99" s="238"/>
      <c r="CJ99" s="238"/>
      <c r="CK99" s="238"/>
      <c r="CL99" s="238"/>
      <c r="CM99" s="238"/>
      <c r="CO99" s="238"/>
      <c r="CP99" s="238"/>
      <c r="CQ99" s="238"/>
      <c r="CR99" s="238"/>
      <c r="CS99" s="221"/>
      <c r="CT99" s="238"/>
      <c r="CU99" s="238"/>
      <c r="CV99" s="238"/>
      <c r="CW99" s="238"/>
      <c r="CX99" s="221"/>
      <c r="CY99" s="238"/>
      <c r="CZ99" s="238"/>
      <c r="DA99" s="238"/>
      <c r="DB99" s="238"/>
      <c r="DD99" s="238"/>
      <c r="DE99" s="238"/>
      <c r="DF99" s="238"/>
      <c r="DG99" s="238"/>
      <c r="DH99" s="238"/>
      <c r="DJ99" s="238"/>
      <c r="DK99" s="238"/>
      <c r="DL99" s="238"/>
      <c r="DM99" s="238"/>
      <c r="DN99" s="238"/>
      <c r="DO99" s="238"/>
      <c r="DP99" s="238"/>
    </row>
    <row r="100" spans="1:120" x14ac:dyDescent="0.3">
      <c r="A100" s="231" t="s">
        <v>1010</v>
      </c>
      <c r="B100" s="231" t="s">
        <v>1101</v>
      </c>
      <c r="D100" s="228" t="s">
        <v>0</v>
      </c>
      <c r="E100" s="229" t="s">
        <v>939</v>
      </c>
      <c r="F100" s="229"/>
      <c r="G100" s="229"/>
      <c r="H100" s="229"/>
      <c r="J100" s="236"/>
      <c r="K100" s="232">
        <f>SUM(P100,U100,Z100,AE100)</f>
        <v>160</v>
      </c>
      <c r="L100" s="236"/>
      <c r="M100" s="236"/>
      <c r="O100" s="236"/>
      <c r="P100" s="232"/>
      <c r="Q100" s="236"/>
      <c r="R100" s="236"/>
      <c r="T100" s="236"/>
      <c r="U100" s="232">
        <v>160</v>
      </c>
      <c r="V100" s="236"/>
      <c r="W100" s="236"/>
      <c r="Y100" s="236"/>
      <c r="Z100" s="232"/>
      <c r="AA100" s="236"/>
      <c r="AB100" s="236"/>
      <c r="AD100" s="236"/>
      <c r="AE100" s="232"/>
      <c r="AF100" s="236"/>
      <c r="AG100" s="236"/>
      <c r="AH100" s="334"/>
      <c r="AJ100" s="303"/>
      <c r="AK100" s="232">
        <f>SUM(AQ100,AV100,BA100,BF100)</f>
        <v>0</v>
      </c>
      <c r="AL100" s="236"/>
      <c r="AM100" s="236"/>
      <c r="AN100" s="253"/>
      <c r="AO100" s="208"/>
      <c r="AP100" s="236"/>
      <c r="AQ100" s="232"/>
      <c r="AR100" s="236"/>
      <c r="AS100" s="236"/>
      <c r="AU100" s="236"/>
      <c r="AV100" s="232"/>
      <c r="AW100" s="236"/>
      <c r="AX100" s="236"/>
      <c r="AZ100" s="236"/>
      <c r="BA100" s="232"/>
      <c r="BB100" s="236"/>
      <c r="BC100" s="236"/>
      <c r="BE100" s="236"/>
      <c r="BF100" s="232"/>
      <c r="BG100" s="236"/>
      <c r="BH100" s="236"/>
      <c r="BI100" s="334"/>
      <c r="BK100" s="303"/>
      <c r="BL100" s="232">
        <f>SUM(BQ100,BV100,CA100,CF100)</f>
        <v>0</v>
      </c>
      <c r="BM100" s="236"/>
      <c r="BN100" s="236"/>
      <c r="BO100" s="208"/>
      <c r="BP100" s="236"/>
      <c r="BQ100" s="232"/>
      <c r="BR100" s="236"/>
      <c r="BS100" s="236"/>
      <c r="BU100" s="236"/>
      <c r="BV100" s="232"/>
      <c r="BW100" s="236"/>
      <c r="BX100" s="236"/>
      <c r="BZ100" s="236"/>
      <c r="CA100" s="232"/>
      <c r="CB100" s="236"/>
      <c r="CC100" s="236"/>
      <c r="CE100" s="236"/>
      <c r="CF100" s="232"/>
      <c r="CG100" s="236"/>
      <c r="CH100" s="334"/>
      <c r="CJ100" s="236"/>
      <c r="CK100" s="232"/>
      <c r="CL100" s="236"/>
      <c r="CM100" s="236"/>
      <c r="CO100" s="236"/>
      <c r="CP100" s="232"/>
      <c r="CQ100" s="236"/>
      <c r="CR100" s="236"/>
      <c r="CT100" s="236"/>
      <c r="CU100" s="253"/>
      <c r="CV100" s="236"/>
      <c r="CW100" s="236"/>
      <c r="CY100" s="236"/>
      <c r="CZ100" s="232"/>
      <c r="DA100" s="236"/>
      <c r="DB100" s="236"/>
      <c r="DD100" s="236"/>
      <c r="DE100" s="232"/>
      <c r="DF100" s="236"/>
      <c r="DG100" s="236"/>
      <c r="DH100" s="334"/>
      <c r="DJ100" s="236"/>
      <c r="DK100" s="232">
        <f>SUM(K100,AN8,BL100)</f>
        <v>160</v>
      </c>
      <c r="DL100" s="232"/>
      <c r="DM100" s="232"/>
      <c r="DN100" s="232"/>
      <c r="DO100" s="236"/>
      <c r="DP100" s="236"/>
    </row>
    <row r="101" spans="1:120" x14ac:dyDescent="0.3">
      <c r="A101" s="231" t="s">
        <v>1012</v>
      </c>
      <c r="B101" s="231" t="s">
        <v>1101</v>
      </c>
      <c r="D101" s="228" t="s">
        <v>0</v>
      </c>
      <c r="E101" s="229" t="s">
        <v>939</v>
      </c>
      <c r="F101" s="229"/>
      <c r="G101" s="229"/>
      <c r="H101" s="229"/>
      <c r="J101" s="236"/>
      <c r="K101" s="232">
        <f>SUM(P101,U101,Z101,AE101)</f>
        <v>184</v>
      </c>
      <c r="L101" s="236"/>
      <c r="M101" s="236"/>
      <c r="O101" s="236"/>
      <c r="P101" s="232"/>
      <c r="Q101" s="236"/>
      <c r="R101" s="236"/>
      <c r="T101" s="236"/>
      <c r="U101" s="232"/>
      <c r="V101" s="236"/>
      <c r="W101" s="236"/>
      <c r="Y101" s="236"/>
      <c r="Z101" s="232"/>
      <c r="AA101" s="236"/>
      <c r="AB101" s="236"/>
      <c r="AD101" s="236"/>
      <c r="AE101" s="232">
        <v>184</v>
      </c>
      <c r="AF101" s="236"/>
      <c r="AG101" s="236"/>
      <c r="AH101" s="334"/>
      <c r="AJ101" s="303"/>
      <c r="AK101" s="232">
        <f t="shared" ref="AK101:AK110" si="59">SUM(AQ101,AV101,BA101,BF101)</f>
        <v>0</v>
      </c>
      <c r="AL101" s="236"/>
      <c r="AM101" s="236"/>
      <c r="AN101" s="253"/>
      <c r="AO101" s="208"/>
      <c r="AP101" s="236"/>
      <c r="AQ101" s="232"/>
      <c r="AR101" s="236"/>
      <c r="AS101" s="236"/>
      <c r="AU101" s="236"/>
      <c r="AV101" s="232"/>
      <c r="AW101" s="236"/>
      <c r="AX101" s="236"/>
      <c r="AZ101" s="236"/>
      <c r="BA101" s="232"/>
      <c r="BB101" s="236"/>
      <c r="BC101" s="236"/>
      <c r="BE101" s="236"/>
      <c r="BF101" s="232"/>
      <c r="BG101" s="236"/>
      <c r="BH101" s="236"/>
      <c r="BI101" s="334"/>
      <c r="BK101" s="303"/>
      <c r="BL101" s="232">
        <f t="shared" ref="BL101:BL110" si="60">SUM(BQ101,BV101,CA101,CF101)</f>
        <v>0</v>
      </c>
      <c r="BM101" s="236"/>
      <c r="BN101" s="236"/>
      <c r="BO101" s="208"/>
      <c r="BP101" s="236"/>
      <c r="BQ101" s="232"/>
      <c r="BR101" s="236"/>
      <c r="BS101" s="236"/>
      <c r="BU101" s="236"/>
      <c r="BV101" s="232"/>
      <c r="BW101" s="236"/>
      <c r="BX101" s="236"/>
      <c r="BZ101" s="236"/>
      <c r="CA101" s="232"/>
      <c r="CB101" s="236"/>
      <c r="CC101" s="236"/>
      <c r="CE101" s="236"/>
      <c r="CF101" s="232"/>
      <c r="CG101" s="236"/>
      <c r="CH101" s="334"/>
      <c r="CJ101" s="236"/>
      <c r="CK101" s="232"/>
      <c r="CL101" s="236"/>
      <c r="CM101" s="236"/>
      <c r="CO101" s="236"/>
      <c r="CP101" s="232"/>
      <c r="CQ101" s="236"/>
      <c r="CR101" s="236"/>
      <c r="CT101" s="236"/>
      <c r="CU101" s="253"/>
      <c r="CV101" s="236"/>
      <c r="CW101" s="236"/>
      <c r="CY101" s="236"/>
      <c r="CZ101" s="232"/>
      <c r="DA101" s="236"/>
      <c r="DB101" s="236"/>
      <c r="DD101" s="236"/>
      <c r="DE101" s="232"/>
      <c r="DF101" s="236"/>
      <c r="DG101" s="236"/>
      <c r="DH101" s="334"/>
      <c r="DJ101" s="236"/>
      <c r="DK101" s="232">
        <f>SUM(K101,AN9,BL101)</f>
        <v>184</v>
      </c>
      <c r="DL101" s="232"/>
      <c r="DM101" s="232"/>
      <c r="DN101" s="232"/>
      <c r="DO101" s="236"/>
      <c r="DP101" s="236"/>
    </row>
    <row r="102" spans="1:120" x14ac:dyDescent="0.3">
      <c r="A102" s="231" t="s">
        <v>1041</v>
      </c>
      <c r="B102" s="231" t="s">
        <v>1101</v>
      </c>
      <c r="D102" s="228" t="s">
        <v>0</v>
      </c>
      <c r="E102" s="229" t="s">
        <v>939</v>
      </c>
      <c r="F102" s="229"/>
      <c r="G102" s="229"/>
      <c r="H102" s="229"/>
      <c r="J102" s="236"/>
      <c r="K102" s="232">
        <f t="shared" ref="K102:K107" si="61">SUM(P102,U102,Z102,AE102)</f>
        <v>0</v>
      </c>
      <c r="L102" s="236"/>
      <c r="M102" s="236"/>
      <c r="O102" s="236"/>
      <c r="P102" s="232"/>
      <c r="Q102" s="236"/>
      <c r="R102" s="236"/>
      <c r="T102" s="236"/>
      <c r="U102" s="232"/>
      <c r="V102" s="236"/>
      <c r="W102" s="236"/>
      <c r="Y102" s="236"/>
      <c r="Z102" s="232"/>
      <c r="AA102" s="236"/>
      <c r="AB102" s="236"/>
      <c r="AD102" s="236"/>
      <c r="AE102" s="232"/>
      <c r="AF102" s="236"/>
      <c r="AG102" s="236"/>
      <c r="AH102" s="334"/>
      <c r="AJ102" s="303"/>
      <c r="AK102" s="232">
        <f t="shared" ref="AK102:AK107" si="62">SUM(AQ102,AV102,BA102,BF102)</f>
        <v>200</v>
      </c>
      <c r="AL102" s="236"/>
      <c r="AM102" s="236"/>
      <c r="AN102" s="232">
        <f>SUM(AQ102,AV102,BA102,BF102)</f>
        <v>200</v>
      </c>
      <c r="AO102" s="208"/>
      <c r="AP102" s="236"/>
      <c r="AQ102" s="232"/>
      <c r="AR102" s="236"/>
      <c r="AS102" s="236"/>
      <c r="AU102" s="236"/>
      <c r="AV102" s="232">
        <v>200</v>
      </c>
      <c r="AW102" s="236"/>
      <c r="AX102" s="236"/>
      <c r="AZ102" s="236"/>
      <c r="BA102" s="232"/>
      <c r="BB102" s="236"/>
      <c r="BC102" s="236"/>
      <c r="BE102" s="236"/>
      <c r="BF102" s="232"/>
      <c r="BG102" s="236"/>
      <c r="BH102" s="236"/>
      <c r="BI102" s="334"/>
      <c r="BK102" s="303"/>
      <c r="BL102" s="232">
        <f t="shared" ref="BL102:BL107" si="63">SUM(BQ102,BV102,CA102,CF102)</f>
        <v>0</v>
      </c>
      <c r="BM102" s="236"/>
      <c r="BN102" s="236"/>
      <c r="BO102" s="208"/>
      <c r="BP102" s="236"/>
      <c r="BQ102" s="232"/>
      <c r="BR102" s="236"/>
      <c r="BS102" s="236"/>
      <c r="BU102" s="236"/>
      <c r="BV102" s="232"/>
      <c r="BW102" s="236"/>
      <c r="BX102" s="236"/>
      <c r="BZ102" s="236"/>
      <c r="CA102" s="232"/>
      <c r="CB102" s="236"/>
      <c r="CC102" s="236"/>
      <c r="CE102" s="236"/>
      <c r="CF102" s="232"/>
      <c r="CG102" s="236"/>
      <c r="CH102" s="334"/>
      <c r="CJ102" s="236"/>
      <c r="CK102" s="232"/>
      <c r="CL102" s="236"/>
      <c r="CM102" s="236"/>
      <c r="CO102" s="236"/>
      <c r="CP102" s="232"/>
      <c r="CQ102" s="236"/>
      <c r="CR102" s="236"/>
      <c r="CT102" s="236"/>
      <c r="CU102" s="253"/>
      <c r="CV102" s="236"/>
      <c r="CW102" s="236"/>
      <c r="CY102" s="236"/>
      <c r="CZ102" s="232"/>
      <c r="DA102" s="236"/>
      <c r="DB102" s="236"/>
      <c r="DD102" s="236"/>
      <c r="DE102" s="232"/>
      <c r="DF102" s="236"/>
      <c r="DG102" s="236"/>
      <c r="DH102" s="334"/>
      <c r="DJ102" s="236"/>
      <c r="DK102" s="232">
        <f>SUM(K102,AN102,BL102)</f>
        <v>200</v>
      </c>
      <c r="DL102" s="232"/>
      <c r="DM102" s="232"/>
      <c r="DN102" s="232"/>
      <c r="DO102" s="236"/>
      <c r="DP102" s="236"/>
    </row>
    <row r="103" spans="1:120" x14ac:dyDescent="0.3">
      <c r="A103" s="231" t="s">
        <v>986</v>
      </c>
      <c r="B103" s="231" t="s">
        <v>1101</v>
      </c>
      <c r="D103" s="228" t="s">
        <v>0</v>
      </c>
      <c r="E103" s="229" t="s">
        <v>939</v>
      </c>
      <c r="F103" s="229"/>
      <c r="G103" s="229"/>
      <c r="H103" s="229"/>
      <c r="J103" s="236"/>
      <c r="K103" s="232">
        <f t="shared" si="61"/>
        <v>0</v>
      </c>
      <c r="L103" s="236"/>
      <c r="M103" s="236"/>
      <c r="O103" s="236"/>
      <c r="P103" s="232"/>
      <c r="Q103" s="236"/>
      <c r="R103" s="236"/>
      <c r="T103" s="236"/>
      <c r="U103" s="232"/>
      <c r="V103" s="236"/>
      <c r="W103" s="236"/>
      <c r="Y103" s="236"/>
      <c r="Z103" s="232"/>
      <c r="AA103" s="236"/>
      <c r="AB103" s="236"/>
      <c r="AD103" s="236"/>
      <c r="AE103" s="232"/>
      <c r="AF103" s="236"/>
      <c r="AG103" s="236"/>
      <c r="AH103" s="334"/>
      <c r="AJ103" s="303"/>
      <c r="AK103" s="232">
        <f t="shared" si="62"/>
        <v>200</v>
      </c>
      <c r="AL103" s="236"/>
      <c r="AM103" s="236"/>
      <c r="AN103" s="232">
        <f t="shared" ref="AN103:AN104" si="64">SUM(AQ103,AV103,BA103,BF103)</f>
        <v>200</v>
      </c>
      <c r="AO103" s="208"/>
      <c r="AP103" s="236"/>
      <c r="AQ103" s="232"/>
      <c r="AR103" s="236"/>
      <c r="AS103" s="236"/>
      <c r="AU103" s="236"/>
      <c r="AV103" s="232"/>
      <c r="AW103" s="236"/>
      <c r="AX103" s="236"/>
      <c r="AZ103" s="236"/>
      <c r="BA103" s="232">
        <v>200</v>
      </c>
      <c r="BB103" s="236"/>
      <c r="BC103" s="236"/>
      <c r="BE103" s="236"/>
      <c r="BF103" s="232"/>
      <c r="BG103" s="236"/>
      <c r="BH103" s="236"/>
      <c r="BI103" s="334"/>
      <c r="BK103" s="303"/>
      <c r="BL103" s="232">
        <f t="shared" si="63"/>
        <v>0</v>
      </c>
      <c r="BM103" s="236"/>
      <c r="BN103" s="236"/>
      <c r="BO103" s="208"/>
      <c r="BP103" s="236"/>
      <c r="BQ103" s="232"/>
      <c r="BR103" s="236"/>
      <c r="BS103" s="236"/>
      <c r="BU103" s="236"/>
      <c r="BV103" s="232"/>
      <c r="BW103" s="236"/>
      <c r="BX103" s="236"/>
      <c r="BZ103" s="236"/>
      <c r="CA103" s="232"/>
      <c r="CB103" s="236"/>
      <c r="CC103" s="236"/>
      <c r="CE103" s="236"/>
      <c r="CF103" s="232"/>
      <c r="CG103" s="236"/>
      <c r="CH103" s="334"/>
      <c r="CJ103" s="236"/>
      <c r="CK103" s="232"/>
      <c r="CL103" s="236"/>
      <c r="CM103" s="236"/>
      <c r="CO103" s="236"/>
      <c r="CP103" s="232"/>
      <c r="CQ103" s="236"/>
      <c r="CR103" s="236"/>
      <c r="CT103" s="236"/>
      <c r="CU103" s="253"/>
      <c r="CV103" s="236"/>
      <c r="CW103" s="236"/>
      <c r="CY103" s="236"/>
      <c r="CZ103" s="232"/>
      <c r="DA103" s="236"/>
      <c r="DB103" s="236"/>
      <c r="DD103" s="236"/>
      <c r="DE103" s="232"/>
      <c r="DF103" s="236"/>
      <c r="DG103" s="236"/>
      <c r="DH103" s="334"/>
      <c r="DJ103" s="236"/>
      <c r="DK103" s="232">
        <f>SUM(K103,AN103,BL103)</f>
        <v>200</v>
      </c>
      <c r="DL103" s="232"/>
      <c r="DM103" s="232"/>
      <c r="DN103" s="232"/>
      <c r="DO103" s="236"/>
      <c r="DP103" s="236"/>
    </row>
    <row r="104" spans="1:120" x14ac:dyDescent="0.3">
      <c r="A104" s="231" t="s">
        <v>987</v>
      </c>
      <c r="B104" s="231" t="s">
        <v>1101</v>
      </c>
      <c r="D104" s="228" t="s">
        <v>0</v>
      </c>
      <c r="E104" s="229" t="s">
        <v>939</v>
      </c>
      <c r="F104" s="229"/>
      <c r="G104" s="229"/>
      <c r="H104" s="229"/>
      <c r="J104" s="236"/>
      <c r="K104" s="232">
        <f t="shared" si="61"/>
        <v>0</v>
      </c>
      <c r="L104" s="236"/>
      <c r="M104" s="236"/>
      <c r="O104" s="236"/>
      <c r="P104" s="232"/>
      <c r="Q104" s="236"/>
      <c r="R104" s="236"/>
      <c r="T104" s="236"/>
      <c r="U104" s="232"/>
      <c r="V104" s="236"/>
      <c r="W104" s="236"/>
      <c r="Y104" s="236"/>
      <c r="Z104" s="232"/>
      <c r="AA104" s="236"/>
      <c r="AB104" s="236"/>
      <c r="AD104" s="236"/>
      <c r="AE104" s="232"/>
      <c r="AF104" s="236"/>
      <c r="AG104" s="236"/>
      <c r="AH104" s="334"/>
      <c r="AJ104" s="236"/>
      <c r="AK104" s="232">
        <f t="shared" si="62"/>
        <v>192</v>
      </c>
      <c r="AL104" s="236"/>
      <c r="AM104" s="236"/>
      <c r="AN104" s="232">
        <f t="shared" si="64"/>
        <v>192</v>
      </c>
      <c r="AO104" s="208"/>
      <c r="AP104" s="236"/>
      <c r="AQ104" s="232"/>
      <c r="AR104" s="236"/>
      <c r="AS104" s="236"/>
      <c r="AU104" s="236"/>
      <c r="AV104" s="232"/>
      <c r="AW104" s="236"/>
      <c r="AX104" s="236"/>
      <c r="AZ104" s="236"/>
      <c r="BA104" s="232"/>
      <c r="BB104" s="236"/>
      <c r="BC104" s="236"/>
      <c r="BE104" s="236"/>
      <c r="BF104" s="232">
        <v>192</v>
      </c>
      <c r="BG104" s="236"/>
      <c r="BH104" s="236"/>
      <c r="BI104" s="334"/>
      <c r="BK104" s="236"/>
      <c r="BL104" s="232">
        <f t="shared" si="63"/>
        <v>0</v>
      </c>
      <c r="BM104" s="236"/>
      <c r="BN104" s="236"/>
      <c r="BO104" s="208"/>
      <c r="BP104" s="236"/>
      <c r="BQ104" s="232"/>
      <c r="BR104" s="236"/>
      <c r="BS104" s="236"/>
      <c r="BU104" s="236"/>
      <c r="BV104" s="232"/>
      <c r="BW104" s="236"/>
      <c r="BX104" s="236"/>
      <c r="BZ104" s="236"/>
      <c r="CA104" s="232"/>
      <c r="CB104" s="236"/>
      <c r="CC104" s="236"/>
      <c r="CE104" s="236"/>
      <c r="CF104" s="232"/>
      <c r="CG104" s="236"/>
      <c r="CH104" s="334"/>
      <c r="CJ104" s="236"/>
      <c r="CK104" s="232"/>
      <c r="CL104" s="236"/>
      <c r="CM104" s="236"/>
      <c r="CO104" s="236"/>
      <c r="CP104" s="232"/>
      <c r="CQ104" s="236"/>
      <c r="CR104" s="236"/>
      <c r="CT104" s="236"/>
      <c r="CU104" s="253"/>
      <c r="CV104" s="236"/>
      <c r="CW104" s="236"/>
      <c r="CY104" s="236"/>
      <c r="CZ104" s="232"/>
      <c r="DA104" s="236"/>
      <c r="DB104" s="236"/>
      <c r="DD104" s="236"/>
      <c r="DE104" s="232"/>
      <c r="DF104" s="236"/>
      <c r="DG104" s="236"/>
      <c r="DH104" s="334"/>
      <c r="DJ104" s="236"/>
      <c r="DK104" s="232">
        <f>SUM(K104,AN104,BL104)</f>
        <v>192</v>
      </c>
      <c r="DL104" s="232"/>
      <c r="DM104" s="232"/>
      <c r="DN104" s="232"/>
      <c r="DO104" s="236"/>
      <c r="DP104" s="236"/>
    </row>
    <row r="105" spans="1:120" x14ac:dyDescent="0.3">
      <c r="A105" s="231" t="s">
        <v>1042</v>
      </c>
      <c r="B105" s="231" t="s">
        <v>1101</v>
      </c>
      <c r="D105" s="228" t="s">
        <v>0</v>
      </c>
      <c r="E105" s="229" t="s">
        <v>939</v>
      </c>
      <c r="F105" s="229"/>
      <c r="G105" s="229"/>
      <c r="H105" s="229"/>
      <c r="J105" s="236"/>
      <c r="K105" s="232">
        <f t="shared" si="61"/>
        <v>0</v>
      </c>
      <c r="L105" s="236"/>
      <c r="M105" s="236"/>
      <c r="O105" s="236"/>
      <c r="P105" s="232"/>
      <c r="Q105" s="236"/>
      <c r="R105" s="236"/>
      <c r="T105" s="236"/>
      <c r="U105" s="232"/>
      <c r="V105" s="236"/>
      <c r="W105" s="236"/>
      <c r="Y105" s="236"/>
      <c r="Z105" s="232"/>
      <c r="AA105" s="236"/>
      <c r="AB105" s="236"/>
      <c r="AD105" s="236"/>
      <c r="AE105" s="232"/>
      <c r="AF105" s="236"/>
      <c r="AG105" s="236"/>
      <c r="AH105" s="334"/>
      <c r="AJ105" s="303"/>
      <c r="AK105" s="232">
        <f t="shared" si="62"/>
        <v>0</v>
      </c>
      <c r="AL105" s="236"/>
      <c r="AM105" s="236"/>
      <c r="AN105" s="253"/>
      <c r="AO105" s="208"/>
      <c r="AP105" s="236"/>
      <c r="AQ105" s="232"/>
      <c r="AR105" s="236"/>
      <c r="AS105" s="236"/>
      <c r="AU105" s="236"/>
      <c r="AV105" s="232"/>
      <c r="AW105" s="236"/>
      <c r="AX105" s="236"/>
      <c r="AZ105" s="236"/>
      <c r="BA105" s="232"/>
      <c r="BB105" s="236"/>
      <c r="BC105" s="236"/>
      <c r="BE105" s="236"/>
      <c r="BF105" s="232"/>
      <c r="BG105" s="236"/>
      <c r="BH105" s="236"/>
      <c r="BI105" s="334"/>
      <c r="BK105" s="303"/>
      <c r="BL105" s="232">
        <f t="shared" si="63"/>
        <v>328</v>
      </c>
      <c r="BM105" s="236"/>
      <c r="BN105" s="236"/>
      <c r="BO105" s="208"/>
      <c r="BP105" s="236"/>
      <c r="BQ105" s="232">
        <v>328</v>
      </c>
      <c r="BR105" s="236"/>
      <c r="BS105" s="236"/>
      <c r="BU105" s="236"/>
      <c r="BV105" s="232"/>
      <c r="BW105" s="236"/>
      <c r="BX105" s="236"/>
      <c r="BZ105" s="236"/>
      <c r="CA105" s="232"/>
      <c r="CB105" s="236"/>
      <c r="CC105" s="236"/>
      <c r="CE105" s="236"/>
      <c r="CF105" s="232"/>
      <c r="CG105" s="236"/>
      <c r="CH105" s="334"/>
      <c r="CJ105" s="236"/>
      <c r="CK105" s="232"/>
      <c r="CL105" s="236"/>
      <c r="CM105" s="236"/>
      <c r="CO105" s="236"/>
      <c r="CP105" s="232"/>
      <c r="CQ105" s="236"/>
      <c r="CR105" s="236"/>
      <c r="CT105" s="236"/>
      <c r="CU105" s="253"/>
      <c r="CV105" s="236"/>
      <c r="CW105" s="236"/>
      <c r="CY105" s="236"/>
      <c r="CZ105" s="232"/>
      <c r="DA105" s="236"/>
      <c r="DB105" s="236"/>
      <c r="DD105" s="236"/>
      <c r="DE105" s="232"/>
      <c r="DF105" s="236"/>
      <c r="DG105" s="236"/>
      <c r="DH105" s="334"/>
      <c r="DJ105" s="236"/>
      <c r="DK105" s="232">
        <f>SUM(K105,AN13,BL105)</f>
        <v>328</v>
      </c>
      <c r="DL105" s="232"/>
      <c r="DM105" s="232"/>
      <c r="DN105" s="232"/>
      <c r="DO105" s="236"/>
      <c r="DP105" s="236"/>
    </row>
    <row r="106" spans="1:120" x14ac:dyDescent="0.3">
      <c r="A106" s="231" t="s">
        <v>1043</v>
      </c>
      <c r="B106" s="231" t="s">
        <v>1101</v>
      </c>
      <c r="D106" s="228" t="s">
        <v>0</v>
      </c>
      <c r="E106" s="229" t="s">
        <v>939</v>
      </c>
      <c r="F106" s="229"/>
      <c r="G106" s="229"/>
      <c r="H106" s="229"/>
      <c r="J106" s="236"/>
      <c r="K106" s="232">
        <f t="shared" si="61"/>
        <v>0</v>
      </c>
      <c r="L106" s="236"/>
      <c r="M106" s="236"/>
      <c r="O106" s="236"/>
      <c r="P106" s="232"/>
      <c r="Q106" s="236"/>
      <c r="R106" s="236"/>
      <c r="T106" s="236"/>
      <c r="U106" s="232"/>
      <c r="V106" s="236"/>
      <c r="W106" s="236"/>
      <c r="Y106" s="236"/>
      <c r="Z106" s="232"/>
      <c r="AA106" s="236"/>
      <c r="AB106" s="236"/>
      <c r="AD106" s="236"/>
      <c r="AE106" s="232"/>
      <c r="AF106" s="236"/>
      <c r="AG106" s="236"/>
      <c r="AH106" s="334"/>
      <c r="AJ106" s="303"/>
      <c r="AK106" s="232">
        <f t="shared" si="62"/>
        <v>0</v>
      </c>
      <c r="AL106" s="236"/>
      <c r="AM106" s="236"/>
      <c r="AN106" s="253"/>
      <c r="AO106" s="208"/>
      <c r="AP106" s="236"/>
      <c r="AQ106" s="232"/>
      <c r="AR106" s="236"/>
      <c r="AS106" s="236"/>
      <c r="AU106" s="236"/>
      <c r="AV106" s="232"/>
      <c r="AW106" s="236"/>
      <c r="AX106" s="236"/>
      <c r="AZ106" s="236"/>
      <c r="BA106" s="232"/>
      <c r="BB106" s="236"/>
      <c r="BC106" s="236"/>
      <c r="BE106" s="236"/>
      <c r="BF106" s="232"/>
      <c r="BG106" s="236"/>
      <c r="BH106" s="236"/>
      <c r="BI106" s="334"/>
      <c r="BK106" s="303"/>
      <c r="BL106" s="232">
        <f t="shared" si="63"/>
        <v>200</v>
      </c>
      <c r="BM106" s="236"/>
      <c r="BN106" s="236"/>
      <c r="BO106" s="208"/>
      <c r="BP106" s="236"/>
      <c r="BQ106" s="232"/>
      <c r="BR106" s="236"/>
      <c r="BS106" s="236"/>
      <c r="BU106" s="236"/>
      <c r="BV106" s="232"/>
      <c r="BW106" s="236"/>
      <c r="BX106" s="236"/>
      <c r="BZ106" s="236"/>
      <c r="CA106" s="232"/>
      <c r="CB106" s="236"/>
      <c r="CC106" s="236"/>
      <c r="CE106" s="236"/>
      <c r="CF106" s="232">
        <v>200</v>
      </c>
      <c r="CG106" s="236"/>
      <c r="CH106" s="334"/>
      <c r="CJ106" s="236"/>
      <c r="CK106" s="232"/>
      <c r="CL106" s="236"/>
      <c r="CM106" s="236"/>
      <c r="CO106" s="236"/>
      <c r="CP106" s="232"/>
      <c r="CQ106" s="236"/>
      <c r="CR106" s="236"/>
      <c r="CT106" s="236"/>
      <c r="CU106" s="253"/>
      <c r="CV106" s="236"/>
      <c r="CW106" s="236"/>
      <c r="CY106" s="236"/>
      <c r="CZ106" s="232"/>
      <c r="DA106" s="236"/>
      <c r="DB106" s="236"/>
      <c r="DD106" s="236"/>
      <c r="DE106" s="232"/>
      <c r="DF106" s="236"/>
      <c r="DG106" s="236"/>
      <c r="DH106" s="334"/>
      <c r="DJ106" s="236"/>
      <c r="DK106" s="232">
        <f>SUM(K106,AN14,BL106)</f>
        <v>200</v>
      </c>
      <c r="DL106" s="232"/>
      <c r="DM106" s="232"/>
      <c r="DN106" s="232"/>
      <c r="DO106" s="236"/>
      <c r="DP106" s="236"/>
    </row>
    <row r="107" spans="1:120" x14ac:dyDescent="0.3">
      <c r="A107" s="231" t="s">
        <v>1044</v>
      </c>
      <c r="B107" s="231" t="s">
        <v>1101</v>
      </c>
      <c r="D107" s="228" t="s">
        <v>0</v>
      </c>
      <c r="E107" s="229" t="s">
        <v>939</v>
      </c>
      <c r="F107" s="229"/>
      <c r="G107" s="229"/>
      <c r="H107" s="229"/>
      <c r="J107" s="236"/>
      <c r="K107" s="232">
        <f t="shared" si="61"/>
        <v>0</v>
      </c>
      <c r="L107" s="236"/>
      <c r="M107" s="236"/>
      <c r="O107" s="236"/>
      <c r="P107" s="232"/>
      <c r="Q107" s="236"/>
      <c r="R107" s="236"/>
      <c r="T107" s="236"/>
      <c r="U107" s="232"/>
      <c r="V107" s="236"/>
      <c r="W107" s="236"/>
      <c r="Y107" s="236"/>
      <c r="Z107" s="232"/>
      <c r="AA107" s="236"/>
      <c r="AB107" s="236"/>
      <c r="AD107" s="236"/>
      <c r="AE107" s="232"/>
      <c r="AF107" s="236"/>
      <c r="AG107" s="236"/>
      <c r="AH107" s="334"/>
      <c r="AJ107" s="236"/>
      <c r="AK107" s="232">
        <f t="shared" si="62"/>
        <v>0</v>
      </c>
      <c r="AL107" s="236"/>
      <c r="AM107" s="236"/>
      <c r="AN107" s="253"/>
      <c r="AO107" s="208"/>
      <c r="AP107" s="236"/>
      <c r="AQ107" s="232"/>
      <c r="AR107" s="236"/>
      <c r="AS107" s="236"/>
      <c r="AU107" s="236"/>
      <c r="AV107" s="232"/>
      <c r="AW107" s="236"/>
      <c r="AX107" s="236"/>
      <c r="AZ107" s="236"/>
      <c r="BA107" s="232"/>
      <c r="BB107" s="236"/>
      <c r="BC107" s="236"/>
      <c r="BE107" s="236"/>
      <c r="BF107" s="232"/>
      <c r="BG107" s="236"/>
      <c r="BH107" s="236"/>
      <c r="BI107" s="334"/>
      <c r="BK107" s="236"/>
      <c r="BL107" s="232">
        <f t="shared" si="63"/>
        <v>0</v>
      </c>
      <c r="BM107" s="236"/>
      <c r="BN107" s="236"/>
      <c r="BO107" s="208"/>
      <c r="BP107" s="236"/>
      <c r="BQ107" s="232"/>
      <c r="BR107" s="236"/>
      <c r="BS107" s="236"/>
      <c r="BU107" s="236"/>
      <c r="BV107" s="232"/>
      <c r="BW107" s="236"/>
      <c r="BX107" s="236"/>
      <c r="BZ107" s="236"/>
      <c r="CA107" s="232"/>
      <c r="CB107" s="236"/>
      <c r="CC107" s="236"/>
      <c r="CE107" s="236"/>
      <c r="CF107" s="232"/>
      <c r="CG107" s="236"/>
      <c r="CH107" s="334"/>
      <c r="CJ107" s="236"/>
      <c r="CK107" s="232">
        <f>SUM(CP107,CZ107,DE107)</f>
        <v>200</v>
      </c>
      <c r="CL107" s="236"/>
      <c r="CM107" s="236"/>
      <c r="CO107" s="236"/>
      <c r="CP107" s="232">
        <v>200</v>
      </c>
      <c r="CQ107" s="236"/>
      <c r="CR107" s="236"/>
      <c r="CT107" s="236"/>
      <c r="CU107" s="253"/>
      <c r="CV107" s="236"/>
      <c r="CW107" s="236"/>
      <c r="CY107" s="236"/>
      <c r="CZ107" s="232"/>
      <c r="DA107" s="236"/>
      <c r="DB107" s="236"/>
      <c r="DD107" s="236"/>
      <c r="DE107" s="232"/>
      <c r="DF107" s="236"/>
      <c r="DG107" s="236"/>
      <c r="DH107" s="334"/>
      <c r="DJ107" s="236"/>
      <c r="DK107" s="232">
        <f>SUM(K107,AK107,BL107,CK107)</f>
        <v>200</v>
      </c>
      <c r="DL107" s="232"/>
      <c r="DM107" s="232"/>
      <c r="DN107" s="232"/>
      <c r="DO107" s="236"/>
      <c r="DP107" s="236"/>
    </row>
    <row r="108" spans="1:120" x14ac:dyDescent="0.3">
      <c r="A108" s="231" t="s">
        <v>1047</v>
      </c>
      <c r="B108" s="231" t="s">
        <v>1101</v>
      </c>
      <c r="D108" s="228" t="s">
        <v>0</v>
      </c>
      <c r="E108" s="229" t="s">
        <v>939</v>
      </c>
      <c r="F108" s="229"/>
      <c r="G108" s="229"/>
      <c r="H108" s="229"/>
      <c r="J108" s="236"/>
      <c r="K108" s="232">
        <f t="shared" ref="K108:K110" si="65">SUM(P108,U108,Z108,AE108)</f>
        <v>0</v>
      </c>
      <c r="L108" s="236"/>
      <c r="M108" s="236"/>
      <c r="O108" s="236"/>
      <c r="P108" s="232"/>
      <c r="Q108" s="236"/>
      <c r="R108" s="236"/>
      <c r="T108" s="236"/>
      <c r="U108" s="232"/>
      <c r="V108" s="236"/>
      <c r="W108" s="236"/>
      <c r="Y108" s="236"/>
      <c r="Z108" s="232"/>
      <c r="AA108" s="236"/>
      <c r="AB108" s="236"/>
      <c r="AD108" s="236"/>
      <c r="AE108" s="232"/>
      <c r="AF108" s="236"/>
      <c r="AG108" s="236"/>
      <c r="AH108" s="334"/>
      <c r="AJ108" s="303"/>
      <c r="AK108" s="232">
        <f t="shared" si="59"/>
        <v>0</v>
      </c>
      <c r="AL108" s="236"/>
      <c r="AM108" s="236"/>
      <c r="AN108" s="253"/>
      <c r="AO108" s="208"/>
      <c r="AP108" s="236"/>
      <c r="AQ108" s="232"/>
      <c r="AR108" s="236"/>
      <c r="AS108" s="236"/>
      <c r="AU108" s="236"/>
      <c r="AV108" s="232"/>
      <c r="AW108" s="236"/>
      <c r="AX108" s="236"/>
      <c r="AZ108" s="236"/>
      <c r="BA108" s="232"/>
      <c r="BB108" s="236"/>
      <c r="BC108" s="236"/>
      <c r="BE108" s="236"/>
      <c r="BF108" s="232"/>
      <c r="BG108" s="236"/>
      <c r="BH108" s="236"/>
      <c r="BI108" s="334"/>
      <c r="BK108" s="303"/>
      <c r="BL108" s="232">
        <f t="shared" si="60"/>
        <v>0</v>
      </c>
      <c r="BM108" s="236"/>
      <c r="BN108" s="236"/>
      <c r="BO108" s="208"/>
      <c r="BP108" s="236"/>
      <c r="BQ108" s="232"/>
      <c r="BR108" s="236"/>
      <c r="BS108" s="236"/>
      <c r="BU108" s="236"/>
      <c r="BV108" s="232"/>
      <c r="BW108" s="236"/>
      <c r="BX108" s="236"/>
      <c r="BZ108" s="236"/>
      <c r="CA108" s="232"/>
      <c r="CB108" s="236"/>
      <c r="CC108" s="236"/>
      <c r="CE108" s="236"/>
      <c r="CF108" s="232"/>
      <c r="CG108" s="236"/>
      <c r="CH108" s="334"/>
      <c r="CJ108" s="236"/>
      <c r="CK108" s="232">
        <f>SUM(CP108,CZ108,DE108)</f>
        <v>400</v>
      </c>
      <c r="CL108" s="236"/>
      <c r="CM108" s="236"/>
      <c r="CO108" s="236"/>
      <c r="CP108" s="232"/>
      <c r="CQ108" s="236"/>
      <c r="CR108" s="236"/>
      <c r="CT108" s="236"/>
      <c r="CU108" s="253"/>
      <c r="CV108" s="236"/>
      <c r="CW108" s="236"/>
      <c r="CY108" s="236"/>
      <c r="CZ108" s="232">
        <v>200</v>
      </c>
      <c r="DA108" s="236"/>
      <c r="DB108" s="236"/>
      <c r="DD108" s="236"/>
      <c r="DE108" s="232">
        <v>200</v>
      </c>
      <c r="DF108" s="236"/>
      <c r="DG108" s="236"/>
      <c r="DH108" s="334"/>
      <c r="DJ108" s="236"/>
      <c r="DK108" s="232">
        <f>SUM(K108,AK108,BL108,CK108)</f>
        <v>400</v>
      </c>
      <c r="DL108" s="232"/>
      <c r="DM108" s="232"/>
      <c r="DN108" s="232"/>
      <c r="DO108" s="236"/>
      <c r="DP108" s="236"/>
    </row>
    <row r="109" spans="1:120" hidden="1" x14ac:dyDescent="0.3">
      <c r="A109" s="231" t="s">
        <v>952</v>
      </c>
      <c r="B109" s="231"/>
      <c r="D109" s="228" t="s">
        <v>0</v>
      </c>
      <c r="E109" s="229" t="s">
        <v>939</v>
      </c>
      <c r="F109" s="229"/>
      <c r="G109" s="229"/>
      <c r="H109" s="229"/>
      <c r="J109" s="236"/>
      <c r="K109" s="232">
        <f t="shared" si="65"/>
        <v>0</v>
      </c>
      <c r="L109" s="236"/>
      <c r="M109" s="236"/>
      <c r="O109" s="236"/>
      <c r="P109" s="232"/>
      <c r="Q109" s="236"/>
      <c r="R109" s="236"/>
      <c r="T109" s="236"/>
      <c r="U109" s="232"/>
      <c r="V109" s="236"/>
      <c r="W109" s="236"/>
      <c r="Y109" s="236"/>
      <c r="Z109" s="232"/>
      <c r="AA109" s="236"/>
      <c r="AB109" s="236"/>
      <c r="AD109" s="236"/>
      <c r="AE109" s="232"/>
      <c r="AF109" s="236"/>
      <c r="AG109" s="236"/>
      <c r="AH109" s="334"/>
      <c r="AJ109" s="303"/>
      <c r="AK109" s="232">
        <f t="shared" si="59"/>
        <v>0</v>
      </c>
      <c r="AL109" s="236"/>
      <c r="AM109" s="236"/>
      <c r="AN109" s="253"/>
      <c r="AO109" s="208"/>
      <c r="AP109" s="236"/>
      <c r="AQ109" s="232"/>
      <c r="AR109" s="236"/>
      <c r="AS109" s="236"/>
      <c r="AU109" s="236"/>
      <c r="AV109" s="232"/>
      <c r="AW109" s="236"/>
      <c r="AX109" s="236"/>
      <c r="AZ109" s="236"/>
      <c r="BA109" s="232"/>
      <c r="BB109" s="236"/>
      <c r="BC109" s="236"/>
      <c r="BE109" s="236"/>
      <c r="BF109" s="232"/>
      <c r="BG109" s="236"/>
      <c r="BH109" s="236"/>
      <c r="BI109" s="334"/>
      <c r="BK109" s="303"/>
      <c r="BL109" s="232">
        <f t="shared" si="60"/>
        <v>0</v>
      </c>
      <c r="BM109" s="236"/>
      <c r="BN109" s="236"/>
      <c r="BO109" s="208"/>
      <c r="BP109" s="236"/>
      <c r="BQ109" s="232"/>
      <c r="BR109" s="236"/>
      <c r="BS109" s="236"/>
      <c r="BU109" s="236"/>
      <c r="BV109" s="232"/>
      <c r="BW109" s="236"/>
      <c r="BX109" s="236"/>
      <c r="BZ109" s="236"/>
      <c r="CA109" s="232"/>
      <c r="CB109" s="236"/>
      <c r="CC109" s="236"/>
      <c r="CE109" s="236"/>
      <c r="CF109" s="232"/>
      <c r="CG109" s="236"/>
      <c r="CH109" s="334"/>
      <c r="CJ109" s="236"/>
      <c r="CK109" s="232"/>
      <c r="CL109" s="236"/>
      <c r="CM109" s="236"/>
      <c r="CO109" s="236"/>
      <c r="CP109" s="232"/>
      <c r="CQ109" s="236"/>
      <c r="CR109" s="236"/>
      <c r="CT109" s="236"/>
      <c r="CU109" s="253"/>
      <c r="CV109" s="236"/>
      <c r="CW109" s="236"/>
      <c r="CY109" s="236"/>
      <c r="CZ109" s="232"/>
      <c r="DA109" s="236"/>
      <c r="DB109" s="236"/>
      <c r="DD109" s="236"/>
      <c r="DE109" s="232"/>
      <c r="DF109" s="236"/>
      <c r="DG109" s="236"/>
      <c r="DH109" s="334"/>
      <c r="DJ109" s="236"/>
      <c r="DK109" s="232"/>
      <c r="DL109" s="232"/>
      <c r="DM109" s="232"/>
      <c r="DN109" s="232"/>
      <c r="DO109" s="236"/>
      <c r="DP109" s="236"/>
    </row>
    <row r="110" spans="1:120" hidden="1" x14ac:dyDescent="0.3">
      <c r="A110" s="231" t="s">
        <v>953</v>
      </c>
      <c r="B110" s="231"/>
      <c r="D110" s="228" t="s">
        <v>0</v>
      </c>
      <c r="E110" s="229" t="s">
        <v>939</v>
      </c>
      <c r="F110" s="229"/>
      <c r="G110" s="229"/>
      <c r="H110" s="229"/>
      <c r="J110" s="236"/>
      <c r="K110" s="232">
        <f t="shared" si="65"/>
        <v>0</v>
      </c>
      <c r="L110" s="236"/>
      <c r="M110" s="236"/>
      <c r="O110" s="236"/>
      <c r="P110" s="232"/>
      <c r="Q110" s="236"/>
      <c r="R110" s="236"/>
      <c r="T110" s="236"/>
      <c r="U110" s="232"/>
      <c r="V110" s="236"/>
      <c r="W110" s="236"/>
      <c r="Y110" s="236"/>
      <c r="Z110" s="232"/>
      <c r="AA110" s="236"/>
      <c r="AB110" s="236"/>
      <c r="AD110" s="236"/>
      <c r="AE110" s="232"/>
      <c r="AF110" s="236"/>
      <c r="AG110" s="236"/>
      <c r="AH110" s="334"/>
      <c r="AJ110" s="236"/>
      <c r="AK110" s="232">
        <f t="shared" si="59"/>
        <v>0</v>
      </c>
      <c r="AL110" s="236"/>
      <c r="AM110" s="236"/>
      <c r="AN110" s="253"/>
      <c r="AO110" s="208"/>
      <c r="AP110" s="236"/>
      <c r="AQ110" s="232"/>
      <c r="AR110" s="236"/>
      <c r="AS110" s="236"/>
      <c r="AU110" s="236"/>
      <c r="AV110" s="232"/>
      <c r="AW110" s="236"/>
      <c r="AX110" s="236"/>
      <c r="AZ110" s="236"/>
      <c r="BA110" s="232"/>
      <c r="BB110" s="236"/>
      <c r="BC110" s="236"/>
      <c r="BE110" s="236"/>
      <c r="BF110" s="232"/>
      <c r="BG110" s="236"/>
      <c r="BH110" s="236"/>
      <c r="BI110" s="334"/>
      <c r="BK110" s="236"/>
      <c r="BL110" s="232">
        <f t="shared" si="60"/>
        <v>0</v>
      </c>
      <c r="BM110" s="236"/>
      <c r="BN110" s="236"/>
      <c r="BO110" s="208"/>
      <c r="BP110" s="236"/>
      <c r="BQ110" s="232"/>
      <c r="BR110" s="236"/>
      <c r="BS110" s="236"/>
      <c r="BU110" s="236"/>
      <c r="BV110" s="232"/>
      <c r="BW110" s="236"/>
      <c r="BX110" s="236"/>
      <c r="BZ110" s="236"/>
      <c r="CA110" s="232"/>
      <c r="CB110" s="236"/>
      <c r="CC110" s="236"/>
      <c r="CE110" s="236"/>
      <c r="CF110" s="232"/>
      <c r="CG110" s="236"/>
      <c r="CH110" s="334"/>
      <c r="CJ110" s="236"/>
      <c r="CK110" s="232"/>
      <c r="CL110" s="236"/>
      <c r="CM110" s="236"/>
      <c r="CO110" s="236"/>
      <c r="CP110" s="232"/>
      <c r="CQ110" s="236"/>
      <c r="CR110" s="236"/>
      <c r="CT110" s="236"/>
      <c r="CU110" s="253"/>
      <c r="CV110" s="236"/>
      <c r="CW110" s="236"/>
      <c r="CY110" s="236"/>
      <c r="CZ110" s="232"/>
      <c r="DA110" s="236"/>
      <c r="DB110" s="236"/>
      <c r="DD110" s="236"/>
      <c r="DE110" s="232"/>
      <c r="DF110" s="236"/>
      <c r="DG110" s="236"/>
      <c r="DH110" s="334"/>
      <c r="DJ110" s="236"/>
      <c r="DK110" s="232"/>
      <c r="DL110" s="232"/>
      <c r="DM110" s="232"/>
      <c r="DN110" s="232"/>
      <c r="DO110" s="236"/>
      <c r="DP110" s="236"/>
    </row>
    <row r="111" spans="1:120" s="208" customFormat="1" outlineLevel="1" x14ac:dyDescent="0.3">
      <c r="D111" s="218"/>
      <c r="J111" s="252"/>
      <c r="K111" s="252"/>
      <c r="L111" s="252"/>
      <c r="M111" s="252"/>
      <c r="O111" s="252"/>
      <c r="P111" s="252"/>
      <c r="Q111" s="252"/>
      <c r="R111" s="252"/>
      <c r="T111" s="252"/>
      <c r="U111" s="252"/>
      <c r="V111" s="252"/>
      <c r="W111" s="252"/>
      <c r="Y111" s="252"/>
      <c r="Z111" s="252"/>
      <c r="AA111" s="252"/>
      <c r="AB111" s="252"/>
      <c r="AD111" s="252"/>
      <c r="AE111" s="252"/>
      <c r="AF111" s="252"/>
      <c r="AG111" s="252"/>
      <c r="AH111" s="252"/>
      <c r="AJ111" s="252"/>
      <c r="AK111" s="252"/>
      <c r="AL111" s="252"/>
      <c r="AM111" s="252"/>
      <c r="AN111" s="252"/>
      <c r="AP111" s="252"/>
      <c r="AQ111" s="252"/>
      <c r="AR111" s="252"/>
      <c r="AS111" s="252"/>
      <c r="AU111" s="252"/>
      <c r="AV111" s="252"/>
      <c r="AW111" s="252"/>
      <c r="AX111" s="252"/>
      <c r="AZ111" s="252"/>
      <c r="BA111" s="252"/>
      <c r="BB111" s="252"/>
      <c r="BC111" s="252"/>
      <c r="BE111" s="252"/>
      <c r="BF111" s="252"/>
      <c r="BG111" s="252"/>
      <c r="BH111" s="252"/>
      <c r="BI111" s="252"/>
      <c r="BK111" s="252"/>
      <c r="BL111" s="252"/>
      <c r="BM111" s="252"/>
      <c r="BN111" s="252"/>
      <c r="BP111" s="252"/>
      <c r="BQ111" s="252"/>
      <c r="BR111" s="252"/>
      <c r="BS111" s="252"/>
      <c r="BU111" s="252"/>
      <c r="BV111" s="252"/>
      <c r="BW111" s="252"/>
      <c r="BX111" s="252"/>
      <c r="BZ111" s="252"/>
      <c r="CA111" s="252"/>
      <c r="CB111" s="252"/>
      <c r="CC111" s="252"/>
      <c r="CE111" s="252"/>
      <c r="CF111" s="252"/>
      <c r="CG111" s="252"/>
      <c r="CH111" s="252"/>
      <c r="CJ111" s="252"/>
      <c r="CK111" s="252"/>
      <c r="CL111" s="252"/>
      <c r="CM111" s="252"/>
      <c r="CO111" s="252"/>
      <c r="CP111" s="252"/>
      <c r="CQ111" s="252"/>
      <c r="CR111" s="252"/>
      <c r="CT111" s="252"/>
      <c r="CU111" s="252"/>
      <c r="CV111" s="252"/>
      <c r="CW111" s="252"/>
      <c r="CY111" s="252"/>
      <c r="CZ111" s="252"/>
      <c r="DA111" s="252"/>
      <c r="DB111" s="252"/>
      <c r="DD111" s="252"/>
      <c r="DE111" s="252"/>
      <c r="DF111" s="252"/>
      <c r="DG111" s="252"/>
      <c r="DH111" s="252"/>
      <c r="DJ111" s="252"/>
      <c r="DK111" s="252"/>
      <c r="DL111" s="252"/>
      <c r="DM111" s="252"/>
      <c r="DN111" s="252"/>
      <c r="DO111" s="252"/>
      <c r="DP111" s="252"/>
    </row>
    <row r="112" spans="1:120" s="250" customFormat="1" hidden="1" outlineLevel="1" x14ac:dyDescent="0.3">
      <c r="A112" s="219" t="s">
        <v>194</v>
      </c>
      <c r="B112" s="219"/>
      <c r="C112" s="221"/>
      <c r="D112" s="222"/>
      <c r="E112" s="223"/>
      <c r="F112" s="223"/>
      <c r="G112" s="223"/>
      <c r="H112" s="223"/>
      <c r="I112" s="221"/>
      <c r="J112" s="238"/>
      <c r="K112" s="238"/>
      <c r="L112" s="238"/>
      <c r="M112" s="238"/>
      <c r="N112" s="221"/>
      <c r="O112" s="238"/>
      <c r="P112" s="238"/>
      <c r="Q112" s="238"/>
      <c r="R112" s="238"/>
      <c r="S112" s="221"/>
      <c r="T112" s="238"/>
      <c r="U112" s="238"/>
      <c r="V112" s="238"/>
      <c r="W112" s="238"/>
      <c r="X112" s="221"/>
      <c r="Y112" s="238"/>
      <c r="Z112" s="238"/>
      <c r="AA112" s="238"/>
      <c r="AB112" s="238"/>
      <c r="AD112" s="238"/>
      <c r="AE112" s="238"/>
      <c r="AF112" s="238"/>
      <c r="AG112" s="238"/>
      <c r="AH112" s="238"/>
      <c r="AJ112" s="238"/>
      <c r="AK112" s="238"/>
      <c r="AL112" s="238"/>
      <c r="AM112" s="238"/>
      <c r="AN112" s="238"/>
      <c r="AO112" s="221"/>
      <c r="AP112" s="238"/>
      <c r="AQ112" s="238"/>
      <c r="AR112" s="238"/>
      <c r="AS112" s="238"/>
      <c r="AT112" s="221"/>
      <c r="AU112" s="238"/>
      <c r="AV112" s="238"/>
      <c r="AW112" s="238"/>
      <c r="AX112" s="238"/>
      <c r="AY112" s="221"/>
      <c r="AZ112" s="238"/>
      <c r="BA112" s="238"/>
      <c r="BB112" s="238"/>
      <c r="BC112" s="238"/>
      <c r="BE112" s="238"/>
      <c r="BF112" s="238"/>
      <c r="BG112" s="238"/>
      <c r="BH112" s="238"/>
      <c r="BI112" s="238"/>
      <c r="BK112" s="238"/>
      <c r="BL112" s="238"/>
      <c r="BM112" s="238"/>
      <c r="BN112" s="238"/>
      <c r="BO112" s="221"/>
      <c r="BP112" s="238"/>
      <c r="BQ112" s="238"/>
      <c r="BR112" s="238"/>
      <c r="BS112" s="238"/>
      <c r="BT112" s="221"/>
      <c r="BU112" s="238"/>
      <c r="BV112" s="238"/>
      <c r="BW112" s="238"/>
      <c r="BX112" s="238"/>
      <c r="BY112" s="221"/>
      <c r="BZ112" s="238"/>
      <c r="CA112" s="238"/>
      <c r="CB112" s="238"/>
      <c r="CC112" s="238"/>
      <c r="CE112" s="238"/>
      <c r="CF112" s="238"/>
      <c r="CG112" s="238"/>
      <c r="CH112" s="238"/>
      <c r="CJ112" s="238"/>
      <c r="CK112" s="238"/>
      <c r="CL112" s="238"/>
      <c r="CM112" s="238"/>
      <c r="CO112" s="238"/>
      <c r="CP112" s="238"/>
      <c r="CQ112" s="238"/>
      <c r="CR112" s="238"/>
      <c r="CS112" s="221"/>
      <c r="CT112" s="238"/>
      <c r="CU112" s="238"/>
      <c r="CV112" s="238"/>
      <c r="CW112" s="238"/>
      <c r="CX112" s="221"/>
      <c r="CY112" s="238"/>
      <c r="CZ112" s="238"/>
      <c r="DA112" s="238"/>
      <c r="DB112" s="238"/>
      <c r="DD112" s="238"/>
      <c r="DE112" s="238"/>
      <c r="DF112" s="238"/>
      <c r="DG112" s="238"/>
      <c r="DH112" s="238"/>
      <c r="DJ112" s="238"/>
      <c r="DK112" s="238"/>
      <c r="DL112" s="238"/>
      <c r="DM112" s="238"/>
      <c r="DN112" s="238"/>
      <c r="DO112" s="238"/>
      <c r="DP112" s="238"/>
    </row>
    <row r="113" spans="1:120" hidden="1" outlineLevel="1" x14ac:dyDescent="0.3">
      <c r="A113" s="232" t="s">
        <v>197</v>
      </c>
      <c r="B113" s="232"/>
      <c r="D113" s="228"/>
      <c r="E113" s="229"/>
      <c r="F113" s="229"/>
      <c r="G113" s="229"/>
      <c r="H113" s="229"/>
      <c r="I113" s="252"/>
      <c r="J113" s="236"/>
      <c r="K113" s="236"/>
      <c r="L113" s="236"/>
      <c r="M113" s="236"/>
      <c r="O113" s="236"/>
      <c r="P113" s="236"/>
      <c r="Q113" s="236"/>
      <c r="R113" s="236"/>
      <c r="T113" s="236"/>
      <c r="U113" s="236"/>
      <c r="V113" s="236"/>
      <c r="W113" s="236"/>
      <c r="Y113" s="236"/>
      <c r="Z113" s="236"/>
      <c r="AA113" s="236"/>
      <c r="AB113" s="236"/>
      <c r="AD113" s="236"/>
      <c r="AE113" s="236"/>
      <c r="AF113" s="236"/>
      <c r="AG113" s="236"/>
      <c r="AH113" s="334"/>
      <c r="AJ113" s="236"/>
      <c r="AK113" s="236"/>
      <c r="AL113" s="236"/>
      <c r="AM113" s="236"/>
      <c r="AN113" s="334"/>
      <c r="AO113" s="208"/>
      <c r="AP113" s="236"/>
      <c r="AQ113" s="236"/>
      <c r="AR113" s="236"/>
      <c r="AS113" s="236"/>
      <c r="AU113" s="236"/>
      <c r="AV113" s="236"/>
      <c r="AW113" s="236"/>
      <c r="AX113" s="236"/>
      <c r="AZ113" s="236"/>
      <c r="BA113" s="236"/>
      <c r="BB113" s="236"/>
      <c r="BC113" s="236"/>
      <c r="BE113" s="236"/>
      <c r="BF113" s="236"/>
      <c r="BG113" s="236"/>
      <c r="BH113" s="236"/>
      <c r="BI113" s="334"/>
      <c r="BK113" s="236"/>
      <c r="BL113" s="236"/>
      <c r="BM113" s="236"/>
      <c r="BN113" s="236"/>
      <c r="BO113" s="208"/>
      <c r="BP113" s="236"/>
      <c r="BQ113" s="236"/>
      <c r="BR113" s="236"/>
      <c r="BS113" s="236"/>
      <c r="BU113" s="236"/>
      <c r="BV113" s="236"/>
      <c r="BW113" s="236"/>
      <c r="BX113" s="236"/>
      <c r="BZ113" s="236"/>
      <c r="CA113" s="236"/>
      <c r="CB113" s="236"/>
      <c r="CC113" s="236"/>
      <c r="CE113" s="236"/>
      <c r="CF113" s="236"/>
      <c r="CG113" s="236"/>
      <c r="CH113" s="334"/>
      <c r="CJ113" s="236"/>
      <c r="CK113" s="236"/>
      <c r="CL113" s="236"/>
      <c r="CM113" s="236"/>
      <c r="CN113" s="304"/>
      <c r="CO113" s="236"/>
      <c r="CP113" s="236"/>
      <c r="CQ113" s="236"/>
      <c r="CR113" s="236"/>
      <c r="CT113" s="236"/>
      <c r="CU113" s="236"/>
      <c r="CV113" s="236"/>
      <c r="CW113" s="236"/>
      <c r="CY113" s="236"/>
      <c r="CZ113" s="236"/>
      <c r="DA113" s="236"/>
      <c r="DB113" s="236"/>
      <c r="DD113" s="236"/>
      <c r="DE113" s="236"/>
      <c r="DF113" s="236"/>
      <c r="DG113" s="236"/>
      <c r="DH113" s="334"/>
      <c r="DJ113" s="236"/>
      <c r="DK113" s="236"/>
      <c r="DL113" s="236"/>
      <c r="DM113" s="236"/>
      <c r="DN113" s="236"/>
      <c r="DO113" s="236"/>
      <c r="DP113" s="236"/>
    </row>
    <row r="114" spans="1:120" hidden="1" outlineLevel="1" x14ac:dyDescent="0.3">
      <c r="A114" s="232" t="s">
        <v>191</v>
      </c>
      <c r="B114" s="232"/>
      <c r="D114" s="228"/>
      <c r="E114" s="229"/>
      <c r="F114" s="229"/>
      <c r="G114" s="229"/>
      <c r="H114" s="229"/>
      <c r="I114" s="252"/>
      <c r="J114" s="236"/>
      <c r="K114" s="236"/>
      <c r="L114" s="236"/>
      <c r="M114" s="236"/>
      <c r="O114" s="236"/>
      <c r="P114" s="236"/>
      <c r="Q114" s="236"/>
      <c r="R114" s="236"/>
      <c r="T114" s="236"/>
      <c r="U114" s="236"/>
      <c r="V114" s="236"/>
      <c r="W114" s="236"/>
      <c r="Y114" s="236"/>
      <c r="Z114" s="236"/>
      <c r="AA114" s="236"/>
      <c r="AB114" s="236"/>
      <c r="AD114" s="236"/>
      <c r="AE114" s="236"/>
      <c r="AF114" s="236"/>
      <c r="AG114" s="236"/>
      <c r="AH114" s="334"/>
      <c r="AJ114" s="236"/>
      <c r="AK114" s="236"/>
      <c r="AL114" s="236"/>
      <c r="AM114" s="236"/>
      <c r="AN114" s="334"/>
      <c r="AO114" s="208"/>
      <c r="AP114" s="236"/>
      <c r="AQ114" s="236"/>
      <c r="AR114" s="236"/>
      <c r="AS114" s="236"/>
      <c r="AU114" s="236"/>
      <c r="AV114" s="236"/>
      <c r="AW114" s="236"/>
      <c r="AX114" s="236"/>
      <c r="AZ114" s="236"/>
      <c r="BA114" s="236"/>
      <c r="BB114" s="236"/>
      <c r="BC114" s="236"/>
      <c r="BE114" s="236"/>
      <c r="BF114" s="236"/>
      <c r="BG114" s="236"/>
      <c r="BH114" s="236"/>
      <c r="BI114" s="334"/>
      <c r="BK114" s="236"/>
      <c r="BL114" s="236"/>
      <c r="BM114" s="236"/>
      <c r="BN114" s="236"/>
      <c r="BO114" s="208"/>
      <c r="BP114" s="236"/>
      <c r="BQ114" s="236"/>
      <c r="BR114" s="236"/>
      <c r="BS114" s="236"/>
      <c r="BU114" s="236"/>
      <c r="BV114" s="236"/>
      <c r="BW114" s="236"/>
      <c r="BX114" s="236"/>
      <c r="BZ114" s="236"/>
      <c r="CA114" s="236"/>
      <c r="CB114" s="236"/>
      <c r="CC114" s="236"/>
      <c r="CE114" s="236"/>
      <c r="CF114" s="236"/>
      <c r="CG114" s="236"/>
      <c r="CH114" s="334"/>
      <c r="CJ114" s="236"/>
      <c r="CK114" s="236"/>
      <c r="CL114" s="236"/>
      <c r="CM114" s="236"/>
      <c r="CO114" s="236"/>
      <c r="CP114" s="236"/>
      <c r="CQ114" s="236"/>
      <c r="CR114" s="236"/>
      <c r="CT114" s="236"/>
      <c r="CU114" s="236"/>
      <c r="CV114" s="236"/>
      <c r="CW114" s="236"/>
      <c r="CY114" s="236"/>
      <c r="CZ114" s="236"/>
      <c r="DA114" s="236"/>
      <c r="DB114" s="236"/>
      <c r="DD114" s="236"/>
      <c r="DE114" s="236"/>
      <c r="DF114" s="236"/>
      <c r="DG114" s="236"/>
      <c r="DH114" s="334"/>
      <c r="DJ114" s="236"/>
      <c r="DK114" s="236"/>
      <c r="DL114" s="236"/>
      <c r="DM114" s="236"/>
      <c r="DN114" s="236"/>
      <c r="DO114" s="236"/>
      <c r="DP114" s="236"/>
    </row>
    <row r="115" spans="1:120" hidden="1" outlineLevel="1" x14ac:dyDescent="0.3">
      <c r="A115" s="232" t="s">
        <v>192</v>
      </c>
      <c r="B115" s="232"/>
      <c r="D115" s="228"/>
      <c r="E115" s="229"/>
      <c r="F115" s="229"/>
      <c r="G115" s="229"/>
      <c r="H115" s="229"/>
      <c r="I115" s="252"/>
      <c r="J115" s="236"/>
      <c r="K115" s="236"/>
      <c r="L115" s="236"/>
      <c r="M115" s="236"/>
      <c r="O115" s="236"/>
      <c r="P115" s="236"/>
      <c r="Q115" s="236"/>
      <c r="R115" s="236"/>
      <c r="T115" s="236"/>
      <c r="U115" s="236"/>
      <c r="V115" s="236"/>
      <c r="W115" s="236"/>
      <c r="Y115" s="236"/>
      <c r="Z115" s="236"/>
      <c r="AA115" s="236"/>
      <c r="AB115" s="236"/>
      <c r="AD115" s="236"/>
      <c r="AE115" s="236"/>
      <c r="AF115" s="236"/>
      <c r="AG115" s="236"/>
      <c r="AH115" s="334"/>
      <c r="AJ115" s="236"/>
      <c r="AK115" s="236"/>
      <c r="AL115" s="236"/>
      <c r="AM115" s="236"/>
      <c r="AN115" s="334"/>
      <c r="AO115" s="208"/>
      <c r="AP115" s="236"/>
      <c r="AQ115" s="236"/>
      <c r="AR115" s="236"/>
      <c r="AS115" s="236"/>
      <c r="AU115" s="236"/>
      <c r="AV115" s="236"/>
      <c r="AW115" s="236"/>
      <c r="AX115" s="236"/>
      <c r="AZ115" s="236"/>
      <c r="BA115" s="236"/>
      <c r="BB115" s="236"/>
      <c r="BC115" s="236"/>
      <c r="BE115" s="236"/>
      <c r="BF115" s="236"/>
      <c r="BG115" s="236"/>
      <c r="BH115" s="236"/>
      <c r="BI115" s="334"/>
      <c r="BK115" s="236"/>
      <c r="BL115" s="236"/>
      <c r="BM115" s="236"/>
      <c r="BN115" s="236"/>
      <c r="BO115" s="208"/>
      <c r="BP115" s="236"/>
      <c r="BQ115" s="236"/>
      <c r="BR115" s="236"/>
      <c r="BS115" s="236"/>
      <c r="BU115" s="236"/>
      <c r="BV115" s="236"/>
      <c r="BW115" s="236"/>
      <c r="BX115" s="236"/>
      <c r="BZ115" s="236"/>
      <c r="CA115" s="236"/>
      <c r="CB115" s="236"/>
      <c r="CC115" s="236"/>
      <c r="CE115" s="236"/>
      <c r="CF115" s="236"/>
      <c r="CG115" s="236"/>
      <c r="CH115" s="334"/>
      <c r="CJ115" s="236"/>
      <c r="CK115" s="236"/>
      <c r="CL115" s="236"/>
      <c r="CM115" s="236"/>
      <c r="CO115" s="236"/>
      <c r="CP115" s="236"/>
      <c r="CQ115" s="236"/>
      <c r="CR115" s="236"/>
      <c r="CT115" s="236"/>
      <c r="CU115" s="236"/>
      <c r="CV115" s="236"/>
      <c r="CW115" s="236"/>
      <c r="CY115" s="236"/>
      <c r="CZ115" s="236"/>
      <c r="DA115" s="236"/>
      <c r="DB115" s="236"/>
      <c r="DD115" s="236"/>
      <c r="DE115" s="236"/>
      <c r="DF115" s="236"/>
      <c r="DG115" s="236"/>
      <c r="DH115" s="334"/>
      <c r="DJ115" s="236"/>
      <c r="DK115" s="236"/>
      <c r="DL115" s="236"/>
      <c r="DM115" s="236"/>
      <c r="DN115" s="236"/>
      <c r="DO115" s="236"/>
      <c r="DP115" s="236"/>
    </row>
    <row r="116" spans="1:120" hidden="1" outlineLevel="1" x14ac:dyDescent="0.3">
      <c r="A116" s="232" t="s">
        <v>193</v>
      </c>
      <c r="B116" s="232"/>
      <c r="D116" s="228"/>
      <c r="E116" s="229"/>
      <c r="F116" s="229"/>
      <c r="G116" s="229"/>
      <c r="H116" s="229"/>
      <c r="I116" s="252"/>
      <c r="J116" s="236"/>
      <c r="K116" s="236"/>
      <c r="L116" s="236"/>
      <c r="M116" s="236"/>
      <c r="O116" s="236"/>
      <c r="P116" s="236"/>
      <c r="Q116" s="236"/>
      <c r="R116" s="236"/>
      <c r="T116" s="236"/>
      <c r="U116" s="236"/>
      <c r="V116" s="236"/>
      <c r="W116" s="236"/>
      <c r="Y116" s="236"/>
      <c r="Z116" s="236"/>
      <c r="AA116" s="236"/>
      <c r="AB116" s="236"/>
      <c r="AD116" s="236"/>
      <c r="AE116" s="236"/>
      <c r="AF116" s="236"/>
      <c r="AG116" s="236"/>
      <c r="AH116" s="334"/>
      <c r="AJ116" s="236"/>
      <c r="AK116" s="236"/>
      <c r="AL116" s="236"/>
      <c r="AM116" s="236"/>
      <c r="AN116" s="334"/>
      <c r="AO116" s="208"/>
      <c r="AP116" s="236"/>
      <c r="AQ116" s="236"/>
      <c r="AR116" s="236"/>
      <c r="AS116" s="236"/>
      <c r="AU116" s="236"/>
      <c r="AV116" s="236"/>
      <c r="AW116" s="236"/>
      <c r="AX116" s="236"/>
      <c r="AZ116" s="236"/>
      <c r="BA116" s="236"/>
      <c r="BB116" s="236"/>
      <c r="BC116" s="236"/>
      <c r="BE116" s="236"/>
      <c r="BF116" s="236"/>
      <c r="BG116" s="236"/>
      <c r="BH116" s="236"/>
      <c r="BI116" s="334"/>
      <c r="BK116" s="236"/>
      <c r="BL116" s="236"/>
      <c r="BM116" s="236"/>
      <c r="BN116" s="236"/>
      <c r="BO116" s="208"/>
      <c r="BP116" s="236"/>
      <c r="BQ116" s="236"/>
      <c r="BR116" s="236"/>
      <c r="BS116" s="236"/>
      <c r="BU116" s="236"/>
      <c r="BV116" s="236"/>
      <c r="BW116" s="236"/>
      <c r="BX116" s="236"/>
      <c r="BZ116" s="236"/>
      <c r="CA116" s="236"/>
      <c r="CB116" s="236"/>
      <c r="CC116" s="236"/>
      <c r="CE116" s="236"/>
      <c r="CF116" s="236"/>
      <c r="CG116" s="236"/>
      <c r="CH116" s="334"/>
      <c r="CJ116" s="236"/>
      <c r="CK116" s="236"/>
      <c r="CL116" s="236"/>
      <c r="CM116" s="236"/>
      <c r="CO116" s="236"/>
      <c r="CP116" s="236"/>
      <c r="CQ116" s="236"/>
      <c r="CR116" s="236"/>
      <c r="CT116" s="236"/>
      <c r="CU116" s="236"/>
      <c r="CV116" s="236"/>
      <c r="CW116" s="236"/>
      <c r="CY116" s="236"/>
      <c r="CZ116" s="236"/>
      <c r="DA116" s="236"/>
      <c r="DB116" s="236"/>
      <c r="DD116" s="236"/>
      <c r="DE116" s="236"/>
      <c r="DF116" s="236"/>
      <c r="DG116" s="236"/>
      <c r="DH116" s="334"/>
      <c r="DJ116" s="236"/>
      <c r="DK116" s="236"/>
      <c r="DL116" s="236"/>
      <c r="DM116" s="236"/>
      <c r="DN116" s="236"/>
      <c r="DO116" s="236"/>
      <c r="DP116" s="236"/>
    </row>
    <row r="117" spans="1:120" hidden="1" outlineLevel="1" x14ac:dyDescent="0.3">
      <c r="A117" s="232" t="s">
        <v>175</v>
      </c>
      <c r="B117" s="232"/>
      <c r="D117" s="228"/>
      <c r="E117" s="229"/>
      <c r="F117" s="229"/>
      <c r="G117" s="229"/>
      <c r="H117" s="229"/>
      <c r="I117" s="252"/>
      <c r="J117" s="236"/>
      <c r="K117" s="236"/>
      <c r="L117" s="236"/>
      <c r="M117" s="236"/>
      <c r="O117" s="236"/>
      <c r="P117" s="236"/>
      <c r="Q117" s="236"/>
      <c r="R117" s="236"/>
      <c r="T117" s="236"/>
      <c r="U117" s="236"/>
      <c r="V117" s="236"/>
      <c r="W117" s="236"/>
      <c r="Y117" s="236"/>
      <c r="Z117" s="236"/>
      <c r="AA117" s="236"/>
      <c r="AB117" s="236"/>
      <c r="AD117" s="236"/>
      <c r="AE117" s="236"/>
      <c r="AF117" s="236"/>
      <c r="AG117" s="236"/>
      <c r="AH117" s="334"/>
      <c r="AJ117" s="236"/>
      <c r="AK117" s="236"/>
      <c r="AL117" s="236"/>
      <c r="AM117" s="236"/>
      <c r="AN117" s="334"/>
      <c r="AO117" s="208"/>
      <c r="AP117" s="236"/>
      <c r="AQ117" s="236"/>
      <c r="AR117" s="236"/>
      <c r="AS117" s="236"/>
      <c r="AU117" s="236"/>
      <c r="AV117" s="236"/>
      <c r="AW117" s="236"/>
      <c r="AX117" s="236"/>
      <c r="AZ117" s="236"/>
      <c r="BA117" s="236"/>
      <c r="BB117" s="236"/>
      <c r="BC117" s="236"/>
      <c r="BE117" s="236"/>
      <c r="BF117" s="236"/>
      <c r="BG117" s="236"/>
      <c r="BH117" s="236"/>
      <c r="BI117" s="334"/>
      <c r="BK117" s="236"/>
      <c r="BL117" s="236"/>
      <c r="BM117" s="236"/>
      <c r="BN117" s="236"/>
      <c r="BO117" s="208"/>
      <c r="BP117" s="236"/>
      <c r="BQ117" s="236"/>
      <c r="BR117" s="236"/>
      <c r="BS117" s="236"/>
      <c r="BU117" s="236"/>
      <c r="BV117" s="236"/>
      <c r="BW117" s="236"/>
      <c r="BX117" s="236"/>
      <c r="BZ117" s="236"/>
      <c r="CA117" s="236"/>
      <c r="CB117" s="236"/>
      <c r="CC117" s="236"/>
      <c r="CE117" s="236"/>
      <c r="CF117" s="236"/>
      <c r="CG117" s="236"/>
      <c r="CH117" s="334"/>
      <c r="CJ117" s="236"/>
      <c r="CK117" s="236"/>
      <c r="CL117" s="236"/>
      <c r="CM117" s="236"/>
      <c r="CO117" s="236"/>
      <c r="CP117" s="236"/>
      <c r="CQ117" s="236"/>
      <c r="CR117" s="236"/>
      <c r="CT117" s="236"/>
      <c r="CU117" s="236"/>
      <c r="CV117" s="236"/>
      <c r="CW117" s="236"/>
      <c r="CY117" s="236"/>
      <c r="CZ117" s="236"/>
      <c r="DA117" s="236"/>
      <c r="DB117" s="236"/>
      <c r="DD117" s="236"/>
      <c r="DE117" s="236"/>
      <c r="DF117" s="236"/>
      <c r="DG117" s="236"/>
      <c r="DH117" s="334"/>
      <c r="DJ117" s="236"/>
      <c r="DK117" s="236"/>
      <c r="DL117" s="236"/>
      <c r="DM117" s="236"/>
      <c r="DN117" s="236"/>
      <c r="DO117" s="236"/>
      <c r="DP117" s="236"/>
    </row>
    <row r="118" spans="1:120" hidden="1" outlineLevel="1" x14ac:dyDescent="0.3">
      <c r="A118" s="232" t="s">
        <v>186</v>
      </c>
      <c r="B118" s="232"/>
      <c r="D118" s="228"/>
      <c r="E118" s="229"/>
      <c r="F118" s="229"/>
      <c r="G118" s="229"/>
      <c r="H118" s="229"/>
      <c r="I118" s="252"/>
      <c r="J118" s="236"/>
      <c r="K118" s="236"/>
      <c r="L118" s="236"/>
      <c r="M118" s="236"/>
      <c r="O118" s="236"/>
      <c r="P118" s="236"/>
      <c r="Q118" s="236"/>
      <c r="R118" s="236"/>
      <c r="T118" s="236"/>
      <c r="U118" s="236"/>
      <c r="V118" s="236"/>
      <c r="W118" s="236"/>
      <c r="Y118" s="236"/>
      <c r="Z118" s="236"/>
      <c r="AA118" s="236"/>
      <c r="AB118" s="236"/>
      <c r="AD118" s="236"/>
      <c r="AE118" s="236"/>
      <c r="AF118" s="236"/>
      <c r="AG118" s="236"/>
      <c r="AH118" s="334"/>
      <c r="AJ118" s="236"/>
      <c r="AK118" s="236"/>
      <c r="AL118" s="236"/>
      <c r="AM118" s="236"/>
      <c r="AN118" s="334"/>
      <c r="AO118" s="208"/>
      <c r="AP118" s="236"/>
      <c r="AQ118" s="236"/>
      <c r="AR118" s="236"/>
      <c r="AS118" s="236"/>
      <c r="AU118" s="236"/>
      <c r="AV118" s="236"/>
      <c r="AW118" s="236"/>
      <c r="AX118" s="236"/>
      <c r="AZ118" s="236"/>
      <c r="BA118" s="236"/>
      <c r="BB118" s="236"/>
      <c r="BC118" s="236"/>
      <c r="BE118" s="236"/>
      <c r="BF118" s="236"/>
      <c r="BG118" s="236"/>
      <c r="BH118" s="236"/>
      <c r="BI118" s="334"/>
      <c r="BK118" s="236"/>
      <c r="BL118" s="236"/>
      <c r="BM118" s="236"/>
      <c r="BN118" s="236"/>
      <c r="BO118" s="208"/>
      <c r="BP118" s="236"/>
      <c r="BQ118" s="236"/>
      <c r="BR118" s="236"/>
      <c r="BS118" s="236"/>
      <c r="BU118" s="236"/>
      <c r="BV118" s="236"/>
      <c r="BW118" s="236"/>
      <c r="BX118" s="236"/>
      <c r="BZ118" s="236"/>
      <c r="CA118" s="236"/>
      <c r="CB118" s="236"/>
      <c r="CC118" s="236"/>
      <c r="CE118" s="236"/>
      <c r="CF118" s="236"/>
      <c r="CG118" s="236"/>
      <c r="CH118" s="334"/>
      <c r="CJ118" s="236"/>
      <c r="CK118" s="236"/>
      <c r="CL118" s="236"/>
      <c r="CM118" s="236"/>
      <c r="CO118" s="236"/>
      <c r="CP118" s="236"/>
      <c r="CQ118" s="236"/>
      <c r="CR118" s="236"/>
      <c r="CT118" s="236"/>
      <c r="CU118" s="236"/>
      <c r="CV118" s="236"/>
      <c r="CW118" s="236"/>
      <c r="CY118" s="236"/>
      <c r="CZ118" s="236"/>
      <c r="DA118" s="236"/>
      <c r="DB118" s="236"/>
      <c r="DD118" s="236"/>
      <c r="DE118" s="236"/>
      <c r="DF118" s="236"/>
      <c r="DG118" s="236"/>
      <c r="DH118" s="334"/>
      <c r="DJ118" s="236"/>
      <c r="DK118" s="236"/>
      <c r="DL118" s="236"/>
      <c r="DM118" s="236"/>
      <c r="DN118" s="236"/>
      <c r="DO118" s="236"/>
      <c r="DP118" s="236"/>
    </row>
    <row r="119" spans="1:120" hidden="1" outlineLevel="1" x14ac:dyDescent="0.3">
      <c r="A119" s="232" t="s">
        <v>187</v>
      </c>
      <c r="B119" s="232"/>
      <c r="D119" s="228"/>
      <c r="E119" s="229"/>
      <c r="F119" s="229"/>
      <c r="G119" s="229"/>
      <c r="H119" s="229"/>
      <c r="I119" s="252"/>
      <c r="J119" s="236"/>
      <c r="K119" s="236"/>
      <c r="L119" s="236"/>
      <c r="M119" s="236"/>
      <c r="O119" s="236"/>
      <c r="P119" s="236"/>
      <c r="Q119" s="236"/>
      <c r="R119" s="236"/>
      <c r="T119" s="236"/>
      <c r="U119" s="236"/>
      <c r="V119" s="236"/>
      <c r="W119" s="236"/>
      <c r="Y119" s="236"/>
      <c r="Z119" s="236"/>
      <c r="AA119" s="236"/>
      <c r="AB119" s="236"/>
      <c r="AD119" s="236"/>
      <c r="AE119" s="236"/>
      <c r="AF119" s="236"/>
      <c r="AG119" s="236"/>
      <c r="AH119" s="334"/>
      <c r="AJ119" s="236"/>
      <c r="AK119" s="236"/>
      <c r="AL119" s="236"/>
      <c r="AM119" s="236"/>
      <c r="AN119" s="334"/>
      <c r="AO119" s="208"/>
      <c r="AP119" s="236"/>
      <c r="AQ119" s="236"/>
      <c r="AR119" s="236"/>
      <c r="AS119" s="236"/>
      <c r="AU119" s="236"/>
      <c r="AV119" s="236"/>
      <c r="AW119" s="236"/>
      <c r="AX119" s="236"/>
      <c r="AZ119" s="236"/>
      <c r="BA119" s="236"/>
      <c r="BB119" s="236"/>
      <c r="BC119" s="236"/>
      <c r="BE119" s="236"/>
      <c r="BF119" s="236"/>
      <c r="BG119" s="236"/>
      <c r="BH119" s="236"/>
      <c r="BI119" s="334"/>
      <c r="BK119" s="236"/>
      <c r="BL119" s="236"/>
      <c r="BM119" s="236"/>
      <c r="BN119" s="236"/>
      <c r="BO119" s="208"/>
      <c r="BP119" s="236"/>
      <c r="BQ119" s="236"/>
      <c r="BR119" s="236"/>
      <c r="BS119" s="236"/>
      <c r="BU119" s="236"/>
      <c r="BV119" s="236"/>
      <c r="BW119" s="236"/>
      <c r="BX119" s="236"/>
      <c r="BZ119" s="236"/>
      <c r="CA119" s="236"/>
      <c r="CB119" s="236"/>
      <c r="CC119" s="236"/>
      <c r="CE119" s="236"/>
      <c r="CF119" s="236"/>
      <c r="CG119" s="236"/>
      <c r="CH119" s="334"/>
      <c r="CJ119" s="236"/>
      <c r="CK119" s="236"/>
      <c r="CL119" s="236"/>
      <c r="CM119" s="236"/>
      <c r="CO119" s="236"/>
      <c r="CP119" s="236"/>
      <c r="CQ119" s="236"/>
      <c r="CR119" s="236"/>
      <c r="CT119" s="236"/>
      <c r="CU119" s="236"/>
      <c r="CV119" s="236"/>
      <c r="CW119" s="236"/>
      <c r="CY119" s="236"/>
      <c r="CZ119" s="236"/>
      <c r="DA119" s="236"/>
      <c r="DB119" s="236"/>
      <c r="DD119" s="236"/>
      <c r="DE119" s="236"/>
      <c r="DF119" s="236"/>
      <c r="DG119" s="236"/>
      <c r="DH119" s="334"/>
      <c r="DJ119" s="236"/>
      <c r="DK119" s="236"/>
      <c r="DL119" s="236"/>
      <c r="DM119" s="236"/>
      <c r="DN119" s="236"/>
      <c r="DO119" s="236"/>
      <c r="DP119" s="236"/>
    </row>
    <row r="120" spans="1:120" hidden="1" outlineLevel="1" x14ac:dyDescent="0.3">
      <c r="A120" s="232" t="s">
        <v>188</v>
      </c>
      <c r="B120" s="232"/>
      <c r="D120" s="228"/>
      <c r="E120" s="229"/>
      <c r="F120" s="229"/>
      <c r="G120" s="229"/>
      <c r="H120" s="229"/>
      <c r="I120" s="252"/>
      <c r="J120" s="236"/>
      <c r="K120" s="236"/>
      <c r="L120" s="236"/>
      <c r="M120" s="236"/>
      <c r="O120" s="236"/>
      <c r="P120" s="236"/>
      <c r="Q120" s="236"/>
      <c r="R120" s="236"/>
      <c r="T120" s="236"/>
      <c r="U120" s="236"/>
      <c r="V120" s="236"/>
      <c r="W120" s="236"/>
      <c r="Y120" s="236"/>
      <c r="Z120" s="236"/>
      <c r="AA120" s="236"/>
      <c r="AB120" s="236"/>
      <c r="AD120" s="236"/>
      <c r="AE120" s="236"/>
      <c r="AF120" s="236"/>
      <c r="AG120" s="236"/>
      <c r="AH120" s="334"/>
      <c r="AJ120" s="236"/>
      <c r="AK120" s="236"/>
      <c r="AL120" s="236"/>
      <c r="AM120" s="236"/>
      <c r="AN120" s="334"/>
      <c r="AO120" s="208"/>
      <c r="AP120" s="236"/>
      <c r="AQ120" s="236"/>
      <c r="AR120" s="236"/>
      <c r="AS120" s="236"/>
      <c r="AU120" s="236"/>
      <c r="AV120" s="236"/>
      <c r="AW120" s="236"/>
      <c r="AX120" s="236"/>
      <c r="AZ120" s="236"/>
      <c r="BA120" s="236"/>
      <c r="BB120" s="236"/>
      <c r="BC120" s="236"/>
      <c r="BE120" s="236"/>
      <c r="BF120" s="236"/>
      <c r="BG120" s="236"/>
      <c r="BH120" s="236"/>
      <c r="BI120" s="334"/>
      <c r="BK120" s="236"/>
      <c r="BL120" s="236"/>
      <c r="BM120" s="236"/>
      <c r="BN120" s="236"/>
      <c r="BO120" s="208"/>
      <c r="BP120" s="236"/>
      <c r="BQ120" s="236"/>
      <c r="BR120" s="236"/>
      <c r="BS120" s="236"/>
      <c r="BU120" s="236"/>
      <c r="BV120" s="236"/>
      <c r="BW120" s="236"/>
      <c r="BX120" s="236"/>
      <c r="BZ120" s="236"/>
      <c r="CA120" s="236"/>
      <c r="CB120" s="236"/>
      <c r="CC120" s="236"/>
      <c r="CE120" s="236"/>
      <c r="CF120" s="236"/>
      <c r="CG120" s="236"/>
      <c r="CH120" s="334"/>
      <c r="CJ120" s="236"/>
      <c r="CK120" s="236"/>
      <c r="CL120" s="236"/>
      <c r="CM120" s="236"/>
      <c r="CO120" s="236"/>
      <c r="CP120" s="236"/>
      <c r="CQ120" s="236"/>
      <c r="CR120" s="236"/>
      <c r="CT120" s="236"/>
      <c r="CU120" s="236"/>
      <c r="CV120" s="236"/>
      <c r="CW120" s="236"/>
      <c r="CY120" s="236"/>
      <c r="CZ120" s="236"/>
      <c r="DA120" s="236"/>
      <c r="DB120" s="236"/>
      <c r="DD120" s="236"/>
      <c r="DE120" s="236"/>
      <c r="DF120" s="236"/>
      <c r="DG120" s="236"/>
      <c r="DH120" s="334"/>
      <c r="DJ120" s="236"/>
      <c r="DK120" s="236"/>
      <c r="DL120" s="236"/>
      <c r="DM120" s="236"/>
      <c r="DN120" s="236"/>
      <c r="DO120" s="236"/>
      <c r="DP120" s="236"/>
    </row>
    <row r="121" spans="1:120" hidden="1" outlineLevel="1" x14ac:dyDescent="0.3">
      <c r="A121" s="231" t="s">
        <v>189</v>
      </c>
      <c r="B121" s="231"/>
      <c r="D121" s="228"/>
      <c r="E121" s="229"/>
      <c r="F121" s="229"/>
      <c r="G121" s="229"/>
      <c r="H121" s="229"/>
      <c r="J121" s="236"/>
      <c r="K121" s="236"/>
      <c r="L121" s="236"/>
      <c r="M121" s="236"/>
      <c r="O121" s="236"/>
      <c r="P121" s="236"/>
      <c r="Q121" s="236"/>
      <c r="R121" s="236"/>
      <c r="T121" s="236"/>
      <c r="U121" s="236"/>
      <c r="V121" s="236"/>
      <c r="W121" s="236"/>
      <c r="Y121" s="236"/>
      <c r="Z121" s="236"/>
      <c r="AA121" s="236"/>
      <c r="AB121" s="236"/>
      <c r="AD121" s="236"/>
      <c r="AE121" s="236"/>
      <c r="AF121" s="236"/>
      <c r="AG121" s="236"/>
      <c r="AH121" s="334"/>
      <c r="AJ121" s="236"/>
      <c r="AK121" s="236"/>
      <c r="AL121" s="236"/>
      <c r="AM121" s="236"/>
      <c r="AN121" s="334"/>
      <c r="AO121" s="208"/>
      <c r="AP121" s="236"/>
      <c r="AQ121" s="236"/>
      <c r="AR121" s="236"/>
      <c r="AS121" s="236"/>
      <c r="AU121" s="236"/>
      <c r="AV121" s="236"/>
      <c r="AW121" s="236"/>
      <c r="AX121" s="236"/>
      <c r="AZ121" s="236"/>
      <c r="BA121" s="236"/>
      <c r="BB121" s="236"/>
      <c r="BC121" s="236"/>
      <c r="BE121" s="236"/>
      <c r="BF121" s="236"/>
      <c r="BG121" s="236"/>
      <c r="BH121" s="236"/>
      <c r="BI121" s="334"/>
      <c r="BK121" s="236"/>
      <c r="BL121" s="236"/>
      <c r="BM121" s="236"/>
      <c r="BN121" s="236"/>
      <c r="BO121" s="208"/>
      <c r="BP121" s="236"/>
      <c r="BQ121" s="236"/>
      <c r="BR121" s="236"/>
      <c r="BS121" s="236"/>
      <c r="BU121" s="236"/>
      <c r="BV121" s="236"/>
      <c r="BW121" s="236"/>
      <c r="BX121" s="236"/>
      <c r="BZ121" s="236"/>
      <c r="CA121" s="236"/>
      <c r="CB121" s="236"/>
      <c r="CC121" s="236"/>
      <c r="CE121" s="236"/>
      <c r="CF121" s="236"/>
      <c r="CG121" s="236"/>
      <c r="CH121" s="334"/>
      <c r="CJ121" s="236"/>
      <c r="CK121" s="236"/>
      <c r="CL121" s="236"/>
      <c r="CM121" s="236"/>
      <c r="CO121" s="236"/>
      <c r="CP121" s="236"/>
      <c r="CQ121" s="236"/>
      <c r="CR121" s="236"/>
      <c r="CT121" s="236"/>
      <c r="CU121" s="236"/>
      <c r="CV121" s="236"/>
      <c r="CW121" s="236"/>
      <c r="CY121" s="236"/>
      <c r="CZ121" s="236"/>
      <c r="DA121" s="236"/>
      <c r="DB121" s="236"/>
      <c r="DD121" s="236"/>
      <c r="DE121" s="236"/>
      <c r="DF121" s="236"/>
      <c r="DG121" s="236"/>
      <c r="DH121" s="334"/>
      <c r="DJ121" s="236"/>
      <c r="DK121" s="236"/>
      <c r="DL121" s="236"/>
      <c r="DM121" s="236"/>
      <c r="DN121" s="236"/>
      <c r="DO121" s="236"/>
      <c r="DP121" s="236"/>
    </row>
    <row r="122" spans="1:120" s="208" customFormat="1" ht="18" hidden="1" customHeight="1" x14ac:dyDescent="0.3">
      <c r="A122" s="221" t="s">
        <v>196</v>
      </c>
      <c r="D122" s="218"/>
      <c r="J122" s="252"/>
      <c r="K122" s="252"/>
      <c r="L122" s="252"/>
      <c r="M122" s="252"/>
      <c r="O122" s="252"/>
      <c r="P122" s="252"/>
      <c r="Q122" s="252"/>
      <c r="R122" s="252"/>
      <c r="T122" s="252"/>
      <c r="U122" s="252"/>
      <c r="V122" s="252"/>
      <c r="W122" s="252"/>
      <c r="Y122" s="252"/>
      <c r="Z122" s="252"/>
      <c r="AA122" s="252"/>
      <c r="AB122" s="252"/>
      <c r="AD122" s="252"/>
      <c r="AE122" s="252"/>
      <c r="AF122" s="252"/>
      <c r="AG122" s="252"/>
      <c r="AH122" s="252"/>
      <c r="AJ122" s="252"/>
      <c r="AK122" s="252"/>
      <c r="AL122" s="252"/>
      <c r="AM122" s="252"/>
      <c r="AN122" s="252"/>
      <c r="AP122" s="252"/>
      <c r="AQ122" s="252"/>
      <c r="AR122" s="252"/>
      <c r="AS122" s="252"/>
      <c r="AU122" s="252"/>
      <c r="AV122" s="252"/>
      <c r="AW122" s="252"/>
      <c r="AX122" s="252"/>
      <c r="AZ122" s="252"/>
      <c r="BA122" s="252"/>
      <c r="BB122" s="252"/>
      <c r="BC122" s="252"/>
      <c r="BE122" s="252"/>
      <c r="BF122" s="252"/>
      <c r="BG122" s="252"/>
      <c r="BH122" s="252"/>
      <c r="BI122" s="252"/>
      <c r="BK122" s="252"/>
      <c r="BL122" s="252"/>
      <c r="BM122" s="252"/>
      <c r="BN122" s="252"/>
      <c r="BP122" s="252"/>
      <c r="BQ122" s="252"/>
      <c r="BR122" s="252"/>
      <c r="BS122" s="252"/>
      <c r="BU122" s="252"/>
      <c r="BV122" s="252"/>
      <c r="BW122" s="252"/>
      <c r="BX122" s="252"/>
      <c r="BZ122" s="252"/>
      <c r="CA122" s="252"/>
      <c r="CB122" s="252"/>
      <c r="CC122" s="252"/>
      <c r="CE122" s="252"/>
      <c r="CF122" s="252"/>
      <c r="CG122" s="252"/>
      <c r="CH122" s="252"/>
      <c r="CJ122" s="252"/>
      <c r="CK122" s="252"/>
      <c r="CL122" s="252"/>
      <c r="CM122" s="252"/>
      <c r="CO122" s="252"/>
      <c r="CP122" s="252"/>
      <c r="CQ122" s="252"/>
      <c r="CR122" s="252"/>
      <c r="CT122" s="252"/>
      <c r="CU122" s="252"/>
      <c r="CV122" s="252"/>
      <c r="CW122" s="252"/>
      <c r="CY122" s="252"/>
      <c r="CZ122" s="252"/>
      <c r="DA122" s="252"/>
      <c r="DB122" s="252"/>
      <c r="DD122" s="252"/>
      <c r="DE122" s="252"/>
      <c r="DF122" s="252"/>
      <c r="DG122" s="252"/>
      <c r="DH122" s="252"/>
      <c r="DJ122" s="252"/>
      <c r="DK122" s="252"/>
      <c r="DL122" s="252"/>
      <c r="DM122" s="252"/>
      <c r="DN122" s="252"/>
      <c r="DO122" s="252"/>
      <c r="DP122" s="252"/>
    </row>
    <row r="123" spans="1:120" s="250" customFormat="1" x14ac:dyDescent="0.3">
      <c r="A123" s="219" t="s">
        <v>1</v>
      </c>
      <c r="B123" s="219"/>
      <c r="C123" s="221"/>
      <c r="D123" s="222"/>
      <c r="E123" s="223"/>
      <c r="F123" s="223"/>
      <c r="G123" s="223"/>
      <c r="H123" s="223"/>
      <c r="I123" s="221"/>
      <c r="J123" s="238"/>
      <c r="K123" s="238"/>
      <c r="L123" s="238"/>
      <c r="M123" s="238"/>
      <c r="N123" s="221"/>
      <c r="O123" s="238"/>
      <c r="P123" s="238"/>
      <c r="Q123" s="238"/>
      <c r="R123" s="238"/>
      <c r="S123" s="221"/>
      <c r="T123" s="238"/>
      <c r="U123" s="238"/>
      <c r="V123" s="238"/>
      <c r="W123" s="238"/>
      <c r="X123" s="221"/>
      <c r="Y123" s="238"/>
      <c r="Z123" s="238"/>
      <c r="AA123" s="238"/>
      <c r="AB123" s="238"/>
      <c r="AD123" s="238"/>
      <c r="AE123" s="238"/>
      <c r="AF123" s="238"/>
      <c r="AG123" s="238"/>
      <c r="AH123" s="238"/>
      <c r="AJ123" s="238"/>
      <c r="AK123" s="238"/>
      <c r="AL123" s="238"/>
      <c r="AM123" s="238"/>
      <c r="AN123" s="238"/>
      <c r="AO123" s="221"/>
      <c r="AP123" s="238"/>
      <c r="AQ123" s="238"/>
      <c r="AR123" s="238"/>
      <c r="AS123" s="238"/>
      <c r="AT123" s="221"/>
      <c r="AU123" s="238"/>
      <c r="AV123" s="238"/>
      <c r="AW123" s="238"/>
      <c r="AX123" s="238"/>
      <c r="AY123" s="221"/>
      <c r="AZ123" s="238"/>
      <c r="BA123" s="238"/>
      <c r="BB123" s="238"/>
      <c r="BC123" s="238"/>
      <c r="BE123" s="238"/>
      <c r="BF123" s="238"/>
      <c r="BG123" s="238"/>
      <c r="BH123" s="238"/>
      <c r="BI123" s="238"/>
      <c r="BK123" s="238"/>
      <c r="BL123" s="238"/>
      <c r="BM123" s="238"/>
      <c r="BN123" s="238"/>
      <c r="BO123" s="221"/>
      <c r="BP123" s="238"/>
      <c r="BQ123" s="238"/>
      <c r="BR123" s="238"/>
      <c r="BS123" s="238"/>
      <c r="BT123" s="221"/>
      <c r="BU123" s="238"/>
      <c r="BV123" s="238"/>
      <c r="BW123" s="238"/>
      <c r="BX123" s="238"/>
      <c r="BY123" s="221"/>
      <c r="BZ123" s="238"/>
      <c r="CA123" s="238"/>
      <c r="CB123" s="238"/>
      <c r="CC123" s="238"/>
      <c r="CE123" s="238"/>
      <c r="CF123" s="238"/>
      <c r="CG123" s="238"/>
      <c r="CH123" s="238"/>
      <c r="CJ123" s="238"/>
      <c r="CK123" s="238"/>
      <c r="CL123" s="238"/>
      <c r="CM123" s="238"/>
      <c r="CO123" s="238"/>
      <c r="CP123" s="238"/>
      <c r="CQ123" s="238"/>
      <c r="CR123" s="238"/>
      <c r="CS123" s="221"/>
      <c r="CT123" s="238"/>
      <c r="CU123" s="238"/>
      <c r="CV123" s="238"/>
      <c r="CW123" s="238"/>
      <c r="CX123" s="221"/>
      <c r="CY123" s="238"/>
      <c r="CZ123" s="238"/>
      <c r="DA123" s="238"/>
      <c r="DB123" s="238"/>
      <c r="DD123" s="238"/>
      <c r="DE123" s="238"/>
      <c r="DF123" s="238"/>
      <c r="DG123" s="238"/>
      <c r="DH123" s="238"/>
      <c r="DJ123" s="238"/>
      <c r="DK123" s="238"/>
      <c r="DL123" s="238"/>
      <c r="DM123" s="238"/>
      <c r="DN123" s="238"/>
      <c r="DO123" s="238"/>
      <c r="DP123" s="238"/>
    </row>
    <row r="124" spans="1:120" x14ac:dyDescent="0.3">
      <c r="A124" s="231" t="s">
        <v>912</v>
      </c>
      <c r="B124" s="231"/>
      <c r="D124" s="233"/>
      <c r="E124" s="234"/>
      <c r="F124" s="234"/>
      <c r="G124" s="234"/>
      <c r="H124" s="234"/>
      <c r="I124" s="252"/>
      <c r="J124" s="236"/>
      <c r="K124" s="236"/>
      <c r="L124" s="232">
        <f>SUM(Q124,V124,AA124,AF124)</f>
        <v>0</v>
      </c>
      <c r="M124" s="236"/>
      <c r="O124" s="236"/>
      <c r="P124" s="236"/>
      <c r="Q124" s="232"/>
      <c r="R124" s="236"/>
      <c r="T124" s="236"/>
      <c r="U124" s="236"/>
      <c r="V124" s="232"/>
      <c r="W124" s="236"/>
      <c r="Y124" s="236"/>
      <c r="Z124" s="236"/>
      <c r="AA124" s="232"/>
      <c r="AB124" s="236"/>
      <c r="AD124" s="236"/>
      <c r="AE124" s="236"/>
      <c r="AF124" s="232"/>
      <c r="AG124" s="236"/>
      <c r="AH124" s="334"/>
      <c r="AJ124" s="236"/>
      <c r="AK124" s="236"/>
      <c r="AL124" s="232">
        <f>SUM(AR124,AW124,BB124,BG124)</f>
        <v>0</v>
      </c>
      <c r="AM124" s="236"/>
      <c r="AN124" s="334"/>
      <c r="AO124" s="208"/>
      <c r="AP124" s="236"/>
      <c r="AQ124" s="236"/>
      <c r="AR124" s="232"/>
      <c r="AS124" s="236"/>
      <c r="AU124" s="236"/>
      <c r="AV124" s="236"/>
      <c r="AW124" s="232"/>
      <c r="AX124" s="236"/>
      <c r="AZ124" s="236"/>
      <c r="BA124" s="236"/>
      <c r="BB124" s="232"/>
      <c r="BC124" s="236"/>
      <c r="BE124" s="236"/>
      <c r="BF124" s="236"/>
      <c r="BG124" s="232"/>
      <c r="BH124" s="236"/>
      <c r="BI124" s="334"/>
      <c r="BK124" s="236"/>
      <c r="BL124" s="236"/>
      <c r="BM124" s="232">
        <f>SUM(BR124,BW124,CB124,CG124)</f>
        <v>2</v>
      </c>
      <c r="BN124" s="236"/>
      <c r="BO124" s="208"/>
      <c r="BP124" s="236"/>
      <c r="BQ124" s="236"/>
      <c r="BR124" s="232"/>
      <c r="BS124" s="236"/>
      <c r="BU124" s="236"/>
      <c r="BV124" s="236"/>
      <c r="BW124" s="232">
        <v>2</v>
      </c>
      <c r="BX124" s="236"/>
      <c r="BZ124" s="236"/>
      <c r="CA124" s="236"/>
      <c r="CB124" s="232"/>
      <c r="CC124" s="236"/>
      <c r="CE124" s="236"/>
      <c r="CF124" s="236"/>
      <c r="CG124" s="232"/>
      <c r="CH124" s="334"/>
      <c r="CJ124" s="236"/>
      <c r="CK124" s="236"/>
      <c r="CL124" s="232"/>
      <c r="CM124" s="236"/>
      <c r="CO124" s="236"/>
      <c r="CP124" s="236"/>
      <c r="CQ124" s="232"/>
      <c r="CR124" s="236"/>
      <c r="CT124" s="236"/>
      <c r="CU124" s="236"/>
      <c r="CV124" s="253"/>
      <c r="CW124" s="236"/>
      <c r="CY124" s="236"/>
      <c r="CZ124" s="236"/>
      <c r="DA124" s="232"/>
      <c r="DB124" s="236"/>
      <c r="DD124" s="236"/>
      <c r="DE124" s="236"/>
      <c r="DF124" s="232"/>
      <c r="DG124" s="236"/>
      <c r="DH124" s="334"/>
      <c r="DJ124" s="236"/>
      <c r="DK124" s="236"/>
      <c r="DL124" s="236"/>
      <c r="DM124" s="236"/>
      <c r="DN124" s="236"/>
      <c r="DO124" s="232">
        <f t="shared" ref="DO124:DO139" si="66">SUM(L124,AL124,BM124,CL124)</f>
        <v>2</v>
      </c>
      <c r="DP124" s="236"/>
    </row>
    <row r="125" spans="1:120" x14ac:dyDescent="0.3">
      <c r="A125" s="231" t="s">
        <v>913</v>
      </c>
      <c r="B125" s="231"/>
      <c r="D125" s="235"/>
      <c r="E125" s="236"/>
      <c r="F125" s="236"/>
      <c r="G125" s="236"/>
      <c r="H125" s="236"/>
      <c r="I125" s="252"/>
      <c r="J125" s="236"/>
      <c r="K125" s="236"/>
      <c r="L125" s="232">
        <f t="shared" ref="L125:L139" si="67">SUM(Q125,V125,AA125,AF125)</f>
        <v>0</v>
      </c>
      <c r="M125" s="236"/>
      <c r="O125" s="236"/>
      <c r="P125" s="236"/>
      <c r="Q125" s="232"/>
      <c r="R125" s="236"/>
      <c r="T125" s="236"/>
      <c r="U125" s="236"/>
      <c r="V125" s="232"/>
      <c r="W125" s="236"/>
      <c r="Y125" s="236"/>
      <c r="Z125" s="236"/>
      <c r="AA125" s="232"/>
      <c r="AB125" s="236"/>
      <c r="AD125" s="236"/>
      <c r="AE125" s="236"/>
      <c r="AF125" s="232"/>
      <c r="AG125" s="236"/>
      <c r="AH125" s="334"/>
      <c r="AJ125" s="236"/>
      <c r="AK125" s="236"/>
      <c r="AL125" s="232">
        <f t="shared" ref="AL125:AL139" si="68">SUM(AR125,AW125,BB125,BG125)</f>
        <v>1</v>
      </c>
      <c r="AM125" s="236"/>
      <c r="AN125" s="334"/>
      <c r="AO125" s="208"/>
      <c r="AP125" s="236"/>
      <c r="AQ125" s="236"/>
      <c r="AR125" s="232"/>
      <c r="AS125" s="236"/>
      <c r="AU125" s="236"/>
      <c r="AV125" s="236"/>
      <c r="AW125" s="232"/>
      <c r="AX125" s="236"/>
      <c r="AZ125" s="236"/>
      <c r="BA125" s="236"/>
      <c r="BB125" s="232"/>
      <c r="BC125" s="236"/>
      <c r="BE125" s="236"/>
      <c r="BF125" s="236"/>
      <c r="BG125" s="232">
        <v>1</v>
      </c>
      <c r="BH125" s="236"/>
      <c r="BI125" s="334"/>
      <c r="BK125" s="236"/>
      <c r="BL125" s="236"/>
      <c r="BM125" s="232">
        <f t="shared" ref="BM125:BM139" si="69">SUM(BR125,BW125,CB125,CG125)</f>
        <v>0</v>
      </c>
      <c r="BN125" s="236"/>
      <c r="BO125" s="208"/>
      <c r="BP125" s="236"/>
      <c r="BQ125" s="236"/>
      <c r="BR125" s="232"/>
      <c r="BS125" s="236"/>
      <c r="BU125" s="236"/>
      <c r="BV125" s="236"/>
      <c r="BW125" s="232"/>
      <c r="BX125" s="236"/>
      <c r="BZ125" s="236"/>
      <c r="CA125" s="236"/>
      <c r="CB125" s="232"/>
      <c r="CC125" s="236"/>
      <c r="CE125" s="236"/>
      <c r="CF125" s="236"/>
      <c r="CG125" s="232"/>
      <c r="CH125" s="334"/>
      <c r="CJ125" s="236"/>
      <c r="CK125" s="236"/>
      <c r="CL125" s="232"/>
      <c r="CM125" s="236"/>
      <c r="CO125" s="236"/>
      <c r="CP125" s="236"/>
      <c r="CQ125" s="232"/>
      <c r="CR125" s="236"/>
      <c r="CT125" s="236"/>
      <c r="CU125" s="236"/>
      <c r="CV125" s="253"/>
      <c r="CW125" s="236"/>
      <c r="CY125" s="236"/>
      <c r="CZ125" s="236"/>
      <c r="DA125" s="232"/>
      <c r="DB125" s="236"/>
      <c r="DD125" s="236"/>
      <c r="DE125" s="236"/>
      <c r="DF125" s="232"/>
      <c r="DG125" s="236"/>
      <c r="DH125" s="334"/>
      <c r="DJ125" s="236"/>
      <c r="DK125" s="236"/>
      <c r="DL125" s="236"/>
      <c r="DM125" s="236"/>
      <c r="DN125" s="236"/>
      <c r="DO125" s="232">
        <f t="shared" si="66"/>
        <v>1</v>
      </c>
      <c r="DP125" s="236"/>
    </row>
    <row r="126" spans="1:120" x14ac:dyDescent="0.3">
      <c r="A126" s="231" t="s">
        <v>914</v>
      </c>
      <c r="B126" s="231"/>
      <c r="D126" s="235"/>
      <c r="E126" s="236"/>
      <c r="F126" s="236"/>
      <c r="G126" s="236"/>
      <c r="H126" s="236"/>
      <c r="I126" s="252"/>
      <c r="J126" s="236"/>
      <c r="K126" s="236"/>
      <c r="L126" s="232">
        <f t="shared" si="67"/>
        <v>0</v>
      </c>
      <c r="M126" s="236"/>
      <c r="O126" s="236"/>
      <c r="P126" s="236"/>
      <c r="Q126" s="232"/>
      <c r="R126" s="236"/>
      <c r="T126" s="236"/>
      <c r="U126" s="236"/>
      <c r="V126" s="232"/>
      <c r="W126" s="236"/>
      <c r="Y126" s="236"/>
      <c r="Z126" s="236"/>
      <c r="AA126" s="232"/>
      <c r="AB126" s="236"/>
      <c r="AD126" s="236"/>
      <c r="AE126" s="236"/>
      <c r="AF126" s="232"/>
      <c r="AG126" s="236"/>
      <c r="AH126" s="334"/>
      <c r="AJ126" s="236"/>
      <c r="AK126" s="236"/>
      <c r="AL126" s="232">
        <f t="shared" si="68"/>
        <v>0</v>
      </c>
      <c r="AM126" s="236"/>
      <c r="AN126" s="334"/>
      <c r="AO126" s="208"/>
      <c r="AP126" s="236"/>
      <c r="AQ126" s="236"/>
      <c r="AR126" s="232"/>
      <c r="AS126" s="236"/>
      <c r="AU126" s="236"/>
      <c r="AV126" s="236"/>
      <c r="AW126" s="232"/>
      <c r="AX126" s="236"/>
      <c r="AZ126" s="236"/>
      <c r="BA126" s="236"/>
      <c r="BB126" s="232"/>
      <c r="BC126" s="236"/>
      <c r="BE126" s="236"/>
      <c r="BF126" s="236"/>
      <c r="BG126" s="232"/>
      <c r="BH126" s="236"/>
      <c r="BI126" s="334"/>
      <c r="BK126" s="236"/>
      <c r="BL126" s="236"/>
      <c r="BM126" s="232">
        <f t="shared" si="69"/>
        <v>1</v>
      </c>
      <c r="BN126" s="236"/>
      <c r="BO126" s="208"/>
      <c r="BP126" s="236"/>
      <c r="BQ126" s="236"/>
      <c r="BR126" s="232"/>
      <c r="BS126" s="236"/>
      <c r="BU126" s="236"/>
      <c r="BV126" s="236"/>
      <c r="BW126" s="232"/>
      <c r="BX126" s="236"/>
      <c r="BZ126" s="236"/>
      <c r="CA126" s="236"/>
      <c r="CB126" s="232">
        <v>1</v>
      </c>
      <c r="CC126" s="236"/>
      <c r="CE126" s="236"/>
      <c r="CF126" s="236"/>
      <c r="CG126" s="232"/>
      <c r="CH126" s="334"/>
      <c r="CJ126" s="236"/>
      <c r="CK126" s="236"/>
      <c r="CL126" s="232"/>
      <c r="CM126" s="236"/>
      <c r="CO126" s="236"/>
      <c r="CP126" s="236"/>
      <c r="CQ126" s="232"/>
      <c r="CR126" s="236"/>
      <c r="CT126" s="236"/>
      <c r="CU126" s="236"/>
      <c r="CV126" s="253"/>
      <c r="CW126" s="236"/>
      <c r="CY126" s="236"/>
      <c r="CZ126" s="236"/>
      <c r="DA126" s="232"/>
      <c r="DB126" s="236"/>
      <c r="DD126" s="236"/>
      <c r="DE126" s="236"/>
      <c r="DF126" s="232"/>
      <c r="DG126" s="236"/>
      <c r="DH126" s="334"/>
      <c r="DJ126" s="236"/>
      <c r="DK126" s="236"/>
      <c r="DL126" s="236"/>
      <c r="DM126" s="236"/>
      <c r="DN126" s="236"/>
      <c r="DO126" s="232">
        <f t="shared" si="66"/>
        <v>1</v>
      </c>
      <c r="DP126" s="236"/>
    </row>
    <row r="127" spans="1:120" x14ac:dyDescent="0.3">
      <c r="A127" s="231" t="s">
        <v>915</v>
      </c>
      <c r="B127" s="231"/>
      <c r="D127" s="235"/>
      <c r="E127" s="236"/>
      <c r="F127" s="236"/>
      <c r="G127" s="236"/>
      <c r="H127" s="236"/>
      <c r="I127" s="252"/>
      <c r="J127" s="236"/>
      <c r="K127" s="236"/>
      <c r="L127" s="232">
        <f t="shared" si="67"/>
        <v>0</v>
      </c>
      <c r="M127" s="236"/>
      <c r="O127" s="236"/>
      <c r="P127" s="236"/>
      <c r="Q127" s="232"/>
      <c r="R127" s="236"/>
      <c r="T127" s="236"/>
      <c r="U127" s="236"/>
      <c r="V127" s="232"/>
      <c r="W127" s="236"/>
      <c r="Y127" s="236"/>
      <c r="Z127" s="236"/>
      <c r="AA127" s="232"/>
      <c r="AB127" s="236"/>
      <c r="AD127" s="236"/>
      <c r="AE127" s="236"/>
      <c r="AF127" s="232"/>
      <c r="AG127" s="236"/>
      <c r="AH127" s="334"/>
      <c r="AJ127" s="236"/>
      <c r="AK127" s="236"/>
      <c r="AL127" s="232">
        <f t="shared" si="68"/>
        <v>0</v>
      </c>
      <c r="AM127" s="236"/>
      <c r="AN127" s="334"/>
      <c r="AO127" s="208"/>
      <c r="AP127" s="236"/>
      <c r="AQ127" s="236"/>
      <c r="AR127" s="232"/>
      <c r="AS127" s="236"/>
      <c r="AU127" s="236"/>
      <c r="AV127" s="236"/>
      <c r="AW127" s="232"/>
      <c r="AX127" s="236"/>
      <c r="AZ127" s="236"/>
      <c r="BA127" s="236"/>
      <c r="BB127" s="232"/>
      <c r="BC127" s="236"/>
      <c r="BE127" s="236"/>
      <c r="BF127" s="236"/>
      <c r="BG127" s="232"/>
      <c r="BH127" s="236"/>
      <c r="BI127" s="334"/>
      <c r="BK127" s="236"/>
      <c r="BL127" s="236"/>
      <c r="BM127" s="232">
        <f t="shared" si="69"/>
        <v>1</v>
      </c>
      <c r="BN127" s="236"/>
      <c r="BO127" s="208"/>
      <c r="BP127" s="236"/>
      <c r="BQ127" s="236"/>
      <c r="BR127" s="232"/>
      <c r="BS127" s="236"/>
      <c r="BU127" s="236"/>
      <c r="BV127" s="236"/>
      <c r="BW127" s="232"/>
      <c r="BX127" s="236"/>
      <c r="BZ127" s="236"/>
      <c r="CA127" s="236"/>
      <c r="CB127" s="232">
        <v>1</v>
      </c>
      <c r="CC127" s="236"/>
      <c r="CE127" s="236"/>
      <c r="CF127" s="236"/>
      <c r="CG127" s="232"/>
      <c r="CH127" s="334"/>
      <c r="CJ127" s="236"/>
      <c r="CK127" s="236"/>
      <c r="CL127" s="232"/>
      <c r="CM127" s="236"/>
      <c r="CO127" s="236"/>
      <c r="CP127" s="236"/>
      <c r="CQ127" s="232"/>
      <c r="CR127" s="236"/>
      <c r="CT127" s="236"/>
      <c r="CU127" s="236"/>
      <c r="CV127" s="253"/>
      <c r="CW127" s="236"/>
      <c r="CY127" s="236"/>
      <c r="CZ127" s="236"/>
      <c r="DA127" s="232"/>
      <c r="DB127" s="236"/>
      <c r="DD127" s="236"/>
      <c r="DE127" s="236"/>
      <c r="DF127" s="232"/>
      <c r="DG127" s="236"/>
      <c r="DH127" s="334"/>
      <c r="DJ127" s="236"/>
      <c r="DK127" s="236"/>
      <c r="DL127" s="236"/>
      <c r="DM127" s="236"/>
      <c r="DN127" s="236"/>
      <c r="DO127" s="232">
        <f t="shared" si="66"/>
        <v>1</v>
      </c>
      <c r="DP127" s="236"/>
    </row>
    <row r="128" spans="1:120" x14ac:dyDescent="0.3">
      <c r="A128" s="231" t="s">
        <v>916</v>
      </c>
      <c r="B128" s="231"/>
      <c r="D128" s="235"/>
      <c r="E128" s="236"/>
      <c r="F128" s="236"/>
      <c r="G128" s="236"/>
      <c r="H128" s="236"/>
      <c r="I128" s="252"/>
      <c r="J128" s="236"/>
      <c r="K128" s="236"/>
      <c r="L128" s="232">
        <f t="shared" si="67"/>
        <v>0</v>
      </c>
      <c r="M128" s="236"/>
      <c r="O128" s="236"/>
      <c r="P128" s="236"/>
      <c r="Q128" s="232"/>
      <c r="R128" s="236"/>
      <c r="T128" s="236"/>
      <c r="U128" s="236"/>
      <c r="V128" s="232"/>
      <c r="W128" s="236"/>
      <c r="Y128" s="236"/>
      <c r="Z128" s="236"/>
      <c r="AA128" s="232"/>
      <c r="AB128" s="236"/>
      <c r="AD128" s="236"/>
      <c r="AE128" s="236"/>
      <c r="AF128" s="232"/>
      <c r="AG128" s="236"/>
      <c r="AH128" s="334"/>
      <c r="AJ128" s="236"/>
      <c r="AK128" s="236"/>
      <c r="AL128" s="232">
        <f t="shared" si="68"/>
        <v>0</v>
      </c>
      <c r="AM128" s="236"/>
      <c r="AN128" s="334"/>
      <c r="AO128" s="208"/>
      <c r="AP128" s="236"/>
      <c r="AQ128" s="236"/>
      <c r="AR128" s="232"/>
      <c r="AS128" s="236"/>
      <c r="AU128" s="236"/>
      <c r="AV128" s="236"/>
      <c r="AW128" s="232"/>
      <c r="AX128" s="236"/>
      <c r="AZ128" s="236"/>
      <c r="BA128" s="236"/>
      <c r="BB128" s="232"/>
      <c r="BC128" s="236"/>
      <c r="BE128" s="236"/>
      <c r="BF128" s="236"/>
      <c r="BG128" s="232"/>
      <c r="BH128" s="236"/>
      <c r="BI128" s="334"/>
      <c r="BK128" s="236"/>
      <c r="BL128" s="236"/>
      <c r="BM128" s="232">
        <f t="shared" si="69"/>
        <v>2</v>
      </c>
      <c r="BN128" s="236"/>
      <c r="BO128" s="208"/>
      <c r="BP128" s="236"/>
      <c r="BQ128" s="236"/>
      <c r="BR128" s="232"/>
      <c r="BS128" s="236"/>
      <c r="BU128" s="236"/>
      <c r="BV128" s="236"/>
      <c r="BW128" s="232">
        <v>2</v>
      </c>
      <c r="BX128" s="236"/>
      <c r="BZ128" s="236"/>
      <c r="CA128" s="236"/>
      <c r="CB128" s="232"/>
      <c r="CC128" s="236"/>
      <c r="CE128" s="236"/>
      <c r="CF128" s="236"/>
      <c r="CG128" s="232"/>
      <c r="CH128" s="334"/>
      <c r="CJ128" s="236"/>
      <c r="CK128" s="236"/>
      <c r="CL128" s="232"/>
      <c r="CM128" s="236"/>
      <c r="CO128" s="236"/>
      <c r="CP128" s="236"/>
      <c r="CQ128" s="232"/>
      <c r="CR128" s="236"/>
      <c r="CT128" s="236"/>
      <c r="CU128" s="236"/>
      <c r="CV128" s="253"/>
      <c r="CW128" s="236"/>
      <c r="CY128" s="236"/>
      <c r="CZ128" s="236"/>
      <c r="DA128" s="232"/>
      <c r="DB128" s="236"/>
      <c r="DD128" s="236"/>
      <c r="DE128" s="236"/>
      <c r="DF128" s="232"/>
      <c r="DG128" s="236"/>
      <c r="DH128" s="334"/>
      <c r="DJ128" s="236"/>
      <c r="DK128" s="236"/>
      <c r="DL128" s="236"/>
      <c r="DM128" s="236"/>
      <c r="DN128" s="236"/>
      <c r="DO128" s="232">
        <f t="shared" si="66"/>
        <v>2</v>
      </c>
      <c r="DP128" s="236"/>
    </row>
    <row r="129" spans="1:120" x14ac:dyDescent="0.3">
      <c r="A129" s="231" t="s">
        <v>150</v>
      </c>
      <c r="B129" s="231"/>
      <c r="D129" s="235"/>
      <c r="E129" s="236"/>
      <c r="F129" s="236"/>
      <c r="G129" s="236"/>
      <c r="H129" s="236"/>
      <c r="I129" s="252"/>
      <c r="J129" s="236"/>
      <c r="K129" s="236"/>
      <c r="L129" s="232">
        <f t="shared" si="67"/>
        <v>0</v>
      </c>
      <c r="M129" s="236"/>
      <c r="O129" s="236"/>
      <c r="P129" s="236"/>
      <c r="Q129" s="232"/>
      <c r="R129" s="236"/>
      <c r="T129" s="236"/>
      <c r="U129" s="236"/>
      <c r="V129" s="232"/>
      <c r="W129" s="236"/>
      <c r="Y129" s="236"/>
      <c r="Z129" s="236"/>
      <c r="AA129" s="232"/>
      <c r="AB129" s="236"/>
      <c r="AD129" s="236"/>
      <c r="AE129" s="236"/>
      <c r="AF129" s="232"/>
      <c r="AG129" s="236"/>
      <c r="AH129" s="334"/>
      <c r="AJ129" s="236"/>
      <c r="AK129" s="236"/>
      <c r="AL129" s="232">
        <f t="shared" si="68"/>
        <v>0</v>
      </c>
      <c r="AM129" s="236"/>
      <c r="AN129" s="334"/>
      <c r="AO129" s="208"/>
      <c r="AP129" s="236"/>
      <c r="AQ129" s="236"/>
      <c r="AR129" s="232"/>
      <c r="AS129" s="236"/>
      <c r="AU129" s="236"/>
      <c r="AV129" s="236"/>
      <c r="AW129" s="232"/>
      <c r="AX129" s="236"/>
      <c r="AZ129" s="236"/>
      <c r="BA129" s="236"/>
      <c r="BB129" s="232"/>
      <c r="BC129" s="236"/>
      <c r="BE129" s="236"/>
      <c r="BF129" s="236"/>
      <c r="BG129" s="232"/>
      <c r="BH129" s="236"/>
      <c r="BI129" s="334"/>
      <c r="BK129" s="236"/>
      <c r="BL129" s="236"/>
      <c r="BM129" s="232">
        <f t="shared" si="69"/>
        <v>0</v>
      </c>
      <c r="BN129" s="236"/>
      <c r="BO129" s="208"/>
      <c r="BP129" s="236"/>
      <c r="BQ129" s="236"/>
      <c r="BR129" s="232"/>
      <c r="BS129" s="236"/>
      <c r="BU129" s="236"/>
      <c r="BV129" s="236"/>
      <c r="BW129" s="232"/>
      <c r="BX129" s="236"/>
      <c r="BZ129" s="236"/>
      <c r="CA129" s="236"/>
      <c r="CB129" s="232"/>
      <c r="CC129" s="236"/>
      <c r="CE129" s="236"/>
      <c r="CF129" s="236"/>
      <c r="CG129" s="232"/>
      <c r="CH129" s="334"/>
      <c r="CJ129" s="236"/>
      <c r="CK129" s="236"/>
      <c r="CL129" s="232"/>
      <c r="CM129" s="236"/>
      <c r="CO129" s="236"/>
      <c r="CP129" s="236"/>
      <c r="CQ129" s="232"/>
      <c r="CR129" s="236"/>
      <c r="CT129" s="236"/>
      <c r="CU129" s="236"/>
      <c r="CV129" s="253"/>
      <c r="CW129" s="236"/>
      <c r="CY129" s="236"/>
      <c r="CZ129" s="236"/>
      <c r="DA129" s="232"/>
      <c r="DB129" s="236"/>
      <c r="DD129" s="236"/>
      <c r="DE129" s="236"/>
      <c r="DF129" s="232"/>
      <c r="DG129" s="236"/>
      <c r="DH129" s="334"/>
      <c r="DJ129" s="236"/>
      <c r="DK129" s="236"/>
      <c r="DL129" s="236"/>
      <c r="DM129" s="236"/>
      <c r="DN129" s="236"/>
      <c r="DO129" s="232">
        <f t="shared" si="66"/>
        <v>0</v>
      </c>
      <c r="DP129" s="236"/>
    </row>
    <row r="130" spans="1:120" x14ac:dyDescent="0.3">
      <c r="A130" s="231" t="s">
        <v>917</v>
      </c>
      <c r="B130" s="231"/>
      <c r="D130" s="235"/>
      <c r="E130" s="236"/>
      <c r="F130" s="236"/>
      <c r="G130" s="236"/>
      <c r="H130" s="236"/>
      <c r="I130" s="252"/>
      <c r="J130" s="236"/>
      <c r="K130" s="236"/>
      <c r="L130" s="232">
        <f t="shared" si="67"/>
        <v>0</v>
      </c>
      <c r="M130" s="236"/>
      <c r="O130" s="236"/>
      <c r="P130" s="236"/>
      <c r="Q130" s="232"/>
      <c r="R130" s="236"/>
      <c r="T130" s="236"/>
      <c r="U130" s="236"/>
      <c r="V130" s="232"/>
      <c r="W130" s="236"/>
      <c r="Y130" s="236"/>
      <c r="Z130" s="236"/>
      <c r="AA130" s="232"/>
      <c r="AB130" s="236"/>
      <c r="AD130" s="236"/>
      <c r="AE130" s="236"/>
      <c r="AF130" s="232"/>
      <c r="AG130" s="236"/>
      <c r="AH130" s="334"/>
      <c r="AJ130" s="236"/>
      <c r="AK130" s="236"/>
      <c r="AL130" s="232">
        <f t="shared" si="68"/>
        <v>0</v>
      </c>
      <c r="AM130" s="236"/>
      <c r="AN130" s="334"/>
      <c r="AO130" s="208"/>
      <c r="AP130" s="236"/>
      <c r="AQ130" s="236"/>
      <c r="AR130" s="232"/>
      <c r="AS130" s="236"/>
      <c r="AU130" s="236"/>
      <c r="AV130" s="236"/>
      <c r="AW130" s="232"/>
      <c r="AX130" s="236"/>
      <c r="AZ130" s="236"/>
      <c r="BA130" s="236"/>
      <c r="BB130" s="232"/>
      <c r="BC130" s="236"/>
      <c r="BE130" s="236"/>
      <c r="BF130" s="236"/>
      <c r="BG130" s="232"/>
      <c r="BH130" s="236"/>
      <c r="BI130" s="334"/>
      <c r="BK130" s="236"/>
      <c r="BL130" s="236"/>
      <c r="BM130" s="232">
        <f t="shared" si="69"/>
        <v>2</v>
      </c>
      <c r="BN130" s="236"/>
      <c r="BO130" s="208"/>
      <c r="BP130" s="236"/>
      <c r="BQ130" s="236"/>
      <c r="BR130" s="232"/>
      <c r="BS130" s="236"/>
      <c r="BU130" s="236"/>
      <c r="BV130" s="236"/>
      <c r="BW130" s="232">
        <v>2</v>
      </c>
      <c r="BX130" s="236"/>
      <c r="BZ130" s="236"/>
      <c r="CA130" s="236"/>
      <c r="CB130" s="232"/>
      <c r="CC130" s="236"/>
      <c r="CE130" s="236"/>
      <c r="CF130" s="236"/>
      <c r="CG130" s="232"/>
      <c r="CH130" s="334"/>
      <c r="CJ130" s="236"/>
      <c r="CK130" s="236"/>
      <c r="CL130" s="232"/>
      <c r="CM130" s="236"/>
      <c r="CO130" s="236"/>
      <c r="CP130" s="236"/>
      <c r="CQ130" s="232"/>
      <c r="CR130" s="236"/>
      <c r="CT130" s="236"/>
      <c r="CU130" s="236"/>
      <c r="CV130" s="253"/>
      <c r="CW130" s="236"/>
      <c r="CY130" s="236"/>
      <c r="CZ130" s="236"/>
      <c r="DA130" s="232"/>
      <c r="DB130" s="236"/>
      <c r="DD130" s="236"/>
      <c r="DE130" s="236"/>
      <c r="DF130" s="232"/>
      <c r="DG130" s="236"/>
      <c r="DH130" s="334"/>
      <c r="DJ130" s="236"/>
      <c r="DK130" s="236"/>
      <c r="DL130" s="236"/>
      <c r="DM130" s="236"/>
      <c r="DN130" s="236"/>
      <c r="DO130" s="232">
        <f t="shared" si="66"/>
        <v>2</v>
      </c>
      <c r="DP130" s="236"/>
    </row>
    <row r="131" spans="1:120" x14ac:dyDescent="0.3">
      <c r="A131" s="231" t="s">
        <v>918</v>
      </c>
      <c r="B131" s="231"/>
      <c r="D131" s="235"/>
      <c r="E131" s="236"/>
      <c r="F131" s="236"/>
      <c r="G131" s="236"/>
      <c r="H131" s="236"/>
      <c r="I131" s="252"/>
      <c r="J131" s="236"/>
      <c r="K131" s="236"/>
      <c r="L131" s="232">
        <f t="shared" si="67"/>
        <v>0</v>
      </c>
      <c r="M131" s="236"/>
      <c r="O131" s="236"/>
      <c r="P131" s="236"/>
      <c r="Q131" s="232"/>
      <c r="R131" s="236"/>
      <c r="T131" s="236"/>
      <c r="U131" s="236"/>
      <c r="V131" s="232"/>
      <c r="W131" s="236"/>
      <c r="Y131" s="236"/>
      <c r="Z131" s="236"/>
      <c r="AA131" s="232"/>
      <c r="AB131" s="236"/>
      <c r="AD131" s="236"/>
      <c r="AE131" s="236"/>
      <c r="AF131" s="232"/>
      <c r="AG131" s="236"/>
      <c r="AH131" s="334"/>
      <c r="AJ131" s="236"/>
      <c r="AK131" s="236"/>
      <c r="AL131" s="232">
        <f t="shared" si="68"/>
        <v>1</v>
      </c>
      <c r="AM131" s="236"/>
      <c r="AN131" s="334"/>
      <c r="AO131" s="208"/>
      <c r="AP131" s="236"/>
      <c r="AQ131" s="236"/>
      <c r="AR131" s="232"/>
      <c r="AS131" s="236"/>
      <c r="AU131" s="236"/>
      <c r="AV131" s="236"/>
      <c r="AW131" s="232"/>
      <c r="AX131" s="236"/>
      <c r="AZ131" s="236"/>
      <c r="BA131" s="236"/>
      <c r="BB131" s="232"/>
      <c r="BC131" s="236"/>
      <c r="BE131" s="236"/>
      <c r="BF131" s="236"/>
      <c r="BG131" s="232">
        <v>1</v>
      </c>
      <c r="BH131" s="236"/>
      <c r="BI131" s="334"/>
      <c r="BK131" s="236"/>
      <c r="BL131" s="236"/>
      <c r="BM131" s="232">
        <f t="shared" si="69"/>
        <v>0</v>
      </c>
      <c r="BN131" s="236"/>
      <c r="BO131" s="208"/>
      <c r="BP131" s="236"/>
      <c r="BQ131" s="236"/>
      <c r="BR131" s="232"/>
      <c r="BS131" s="236"/>
      <c r="BU131" s="236"/>
      <c r="BV131" s="236"/>
      <c r="BW131" s="232"/>
      <c r="BX131" s="236"/>
      <c r="BZ131" s="236"/>
      <c r="CA131" s="236"/>
      <c r="CB131" s="232"/>
      <c r="CC131" s="236"/>
      <c r="CE131" s="236"/>
      <c r="CF131" s="236"/>
      <c r="CG131" s="232"/>
      <c r="CH131" s="334"/>
      <c r="CJ131" s="236"/>
      <c r="CK131" s="236"/>
      <c r="CL131" s="232"/>
      <c r="CM131" s="236"/>
      <c r="CO131" s="236"/>
      <c r="CP131" s="236"/>
      <c r="CQ131" s="232"/>
      <c r="CR131" s="236"/>
      <c r="CT131" s="236"/>
      <c r="CU131" s="236"/>
      <c r="CV131" s="253"/>
      <c r="CW131" s="236"/>
      <c r="CY131" s="236"/>
      <c r="CZ131" s="236"/>
      <c r="DA131" s="232"/>
      <c r="DB131" s="236"/>
      <c r="DD131" s="236"/>
      <c r="DE131" s="236"/>
      <c r="DF131" s="232"/>
      <c r="DG131" s="236"/>
      <c r="DH131" s="334"/>
      <c r="DJ131" s="236"/>
      <c r="DK131" s="236"/>
      <c r="DL131" s="236"/>
      <c r="DM131" s="236"/>
      <c r="DN131" s="236"/>
      <c r="DO131" s="232">
        <f t="shared" si="66"/>
        <v>1</v>
      </c>
      <c r="DP131" s="236"/>
    </row>
    <row r="132" spans="1:120" x14ac:dyDescent="0.3">
      <c r="A132" s="231" t="s">
        <v>919</v>
      </c>
      <c r="B132" s="231"/>
      <c r="D132" s="235"/>
      <c r="E132" s="236"/>
      <c r="F132" s="236"/>
      <c r="G132" s="236"/>
      <c r="H132" s="236"/>
      <c r="I132" s="252"/>
      <c r="J132" s="236"/>
      <c r="K132" s="236"/>
      <c r="L132" s="232">
        <f t="shared" si="67"/>
        <v>0</v>
      </c>
      <c r="M132" s="236"/>
      <c r="O132" s="236"/>
      <c r="P132" s="236"/>
      <c r="Q132" s="232"/>
      <c r="R132" s="236"/>
      <c r="T132" s="236"/>
      <c r="U132" s="236"/>
      <c r="V132" s="232"/>
      <c r="W132" s="236"/>
      <c r="Y132" s="236"/>
      <c r="Z132" s="236"/>
      <c r="AA132" s="232"/>
      <c r="AB132" s="236"/>
      <c r="AD132" s="236"/>
      <c r="AE132" s="236"/>
      <c r="AF132" s="232"/>
      <c r="AG132" s="236"/>
      <c r="AH132" s="334"/>
      <c r="AJ132" s="236"/>
      <c r="AK132" s="236"/>
      <c r="AL132" s="232">
        <f t="shared" si="68"/>
        <v>1</v>
      </c>
      <c r="AM132" s="236"/>
      <c r="AN132" s="334"/>
      <c r="AO132" s="208"/>
      <c r="AP132" s="236"/>
      <c r="AQ132" s="236"/>
      <c r="AR132" s="232"/>
      <c r="AS132" s="236"/>
      <c r="AU132" s="236"/>
      <c r="AV132" s="236"/>
      <c r="AW132" s="232"/>
      <c r="AX132" s="236"/>
      <c r="AZ132" s="236"/>
      <c r="BA132" s="236"/>
      <c r="BB132" s="232"/>
      <c r="BC132" s="236"/>
      <c r="BE132" s="236"/>
      <c r="BF132" s="236"/>
      <c r="BG132" s="232">
        <v>1</v>
      </c>
      <c r="BH132" s="236"/>
      <c r="BI132" s="334"/>
      <c r="BK132" s="236"/>
      <c r="BL132" s="236"/>
      <c r="BM132" s="232">
        <f t="shared" si="69"/>
        <v>0</v>
      </c>
      <c r="BN132" s="236"/>
      <c r="BO132" s="208"/>
      <c r="BP132" s="236"/>
      <c r="BQ132" s="236"/>
      <c r="BR132" s="232"/>
      <c r="BS132" s="236"/>
      <c r="BU132" s="236"/>
      <c r="BV132" s="236"/>
      <c r="BW132" s="232"/>
      <c r="BX132" s="236"/>
      <c r="BZ132" s="236"/>
      <c r="CA132" s="236"/>
      <c r="CB132" s="232"/>
      <c r="CC132" s="236"/>
      <c r="CE132" s="236"/>
      <c r="CF132" s="236"/>
      <c r="CG132" s="232"/>
      <c r="CH132" s="334"/>
      <c r="CJ132" s="236"/>
      <c r="CK132" s="236"/>
      <c r="CL132" s="232"/>
      <c r="CM132" s="236"/>
      <c r="CO132" s="236"/>
      <c r="CP132" s="236"/>
      <c r="CQ132" s="232"/>
      <c r="CR132" s="236"/>
      <c r="CT132" s="236"/>
      <c r="CU132" s="236"/>
      <c r="CV132" s="253"/>
      <c r="CW132" s="236"/>
      <c r="CY132" s="236"/>
      <c r="CZ132" s="236"/>
      <c r="DA132" s="232"/>
      <c r="DB132" s="236"/>
      <c r="DD132" s="236"/>
      <c r="DE132" s="236"/>
      <c r="DF132" s="232"/>
      <c r="DG132" s="236"/>
      <c r="DH132" s="334"/>
      <c r="DJ132" s="236"/>
      <c r="DK132" s="236"/>
      <c r="DL132" s="236"/>
      <c r="DM132" s="236"/>
      <c r="DN132" s="236"/>
      <c r="DO132" s="232">
        <f t="shared" si="66"/>
        <v>1</v>
      </c>
      <c r="DP132" s="236"/>
    </row>
    <row r="133" spans="1:120" x14ac:dyDescent="0.3">
      <c r="A133" s="231" t="s">
        <v>920</v>
      </c>
      <c r="B133" s="231"/>
      <c r="D133" s="235"/>
      <c r="E133" s="236"/>
      <c r="F133" s="236"/>
      <c r="G133" s="236"/>
      <c r="H133" s="236"/>
      <c r="I133" s="252"/>
      <c r="J133" s="236"/>
      <c r="K133" s="236"/>
      <c r="L133" s="232">
        <f t="shared" si="67"/>
        <v>0</v>
      </c>
      <c r="M133" s="236"/>
      <c r="O133" s="236"/>
      <c r="P133" s="236"/>
      <c r="Q133" s="232"/>
      <c r="R133" s="236"/>
      <c r="T133" s="236"/>
      <c r="U133" s="236"/>
      <c r="V133" s="232"/>
      <c r="W133" s="236"/>
      <c r="Y133" s="236"/>
      <c r="Z133" s="236"/>
      <c r="AA133" s="232"/>
      <c r="AB133" s="236"/>
      <c r="AD133" s="236"/>
      <c r="AE133" s="236"/>
      <c r="AF133" s="232"/>
      <c r="AG133" s="236"/>
      <c r="AH133" s="334"/>
      <c r="AJ133" s="236"/>
      <c r="AK133" s="236"/>
      <c r="AL133" s="232">
        <f t="shared" si="68"/>
        <v>1</v>
      </c>
      <c r="AM133" s="236"/>
      <c r="AN133" s="334"/>
      <c r="AO133" s="208"/>
      <c r="AP133" s="236"/>
      <c r="AQ133" s="236"/>
      <c r="AR133" s="232"/>
      <c r="AS133" s="236"/>
      <c r="AU133" s="236"/>
      <c r="AV133" s="236"/>
      <c r="AW133" s="232"/>
      <c r="AX133" s="236"/>
      <c r="AZ133" s="236"/>
      <c r="BA133" s="236"/>
      <c r="BB133" s="232"/>
      <c r="BC133" s="236"/>
      <c r="BE133" s="236"/>
      <c r="BF133" s="236"/>
      <c r="BG133" s="232">
        <v>1</v>
      </c>
      <c r="BH133" s="236"/>
      <c r="BI133" s="334"/>
      <c r="BK133" s="236"/>
      <c r="BL133" s="236"/>
      <c r="BM133" s="232">
        <f t="shared" si="69"/>
        <v>0</v>
      </c>
      <c r="BN133" s="236"/>
      <c r="BO133" s="208"/>
      <c r="BP133" s="236"/>
      <c r="BQ133" s="236"/>
      <c r="BR133" s="232"/>
      <c r="BS133" s="236"/>
      <c r="BU133" s="236"/>
      <c r="BV133" s="236"/>
      <c r="BW133" s="232"/>
      <c r="BX133" s="236"/>
      <c r="BZ133" s="236"/>
      <c r="CA133" s="236"/>
      <c r="CB133" s="232"/>
      <c r="CC133" s="236"/>
      <c r="CE133" s="236"/>
      <c r="CF133" s="236"/>
      <c r="CG133" s="232"/>
      <c r="CH133" s="334"/>
      <c r="CJ133" s="236"/>
      <c r="CK133" s="236"/>
      <c r="CL133" s="232"/>
      <c r="CM133" s="236"/>
      <c r="CO133" s="236"/>
      <c r="CP133" s="236"/>
      <c r="CQ133" s="232"/>
      <c r="CR133" s="236"/>
      <c r="CT133" s="236"/>
      <c r="CU133" s="236"/>
      <c r="CV133" s="253"/>
      <c r="CW133" s="236"/>
      <c r="CY133" s="236"/>
      <c r="CZ133" s="236"/>
      <c r="DA133" s="232"/>
      <c r="DB133" s="236"/>
      <c r="DD133" s="236"/>
      <c r="DE133" s="236"/>
      <c r="DF133" s="232"/>
      <c r="DG133" s="236"/>
      <c r="DH133" s="334"/>
      <c r="DJ133" s="236"/>
      <c r="DK133" s="236"/>
      <c r="DL133" s="236"/>
      <c r="DM133" s="236"/>
      <c r="DN133" s="236"/>
      <c r="DO133" s="232">
        <f t="shared" si="66"/>
        <v>1</v>
      </c>
      <c r="DP133" s="236"/>
    </row>
    <row r="134" spans="1:120" x14ac:dyDescent="0.3">
      <c r="A134" s="231" t="s">
        <v>939</v>
      </c>
      <c r="B134" s="231"/>
      <c r="D134" s="235"/>
      <c r="E134" s="236"/>
      <c r="F134" s="236"/>
      <c r="G134" s="236"/>
      <c r="H134" s="236"/>
      <c r="I134" s="252"/>
      <c r="J134" s="236"/>
      <c r="K134" s="236"/>
      <c r="L134" s="232">
        <f t="shared" si="67"/>
        <v>0</v>
      </c>
      <c r="M134" s="236"/>
      <c r="O134" s="236"/>
      <c r="P134" s="236"/>
      <c r="Q134" s="232"/>
      <c r="R134" s="236"/>
      <c r="T134" s="236"/>
      <c r="U134" s="236"/>
      <c r="V134" s="232"/>
      <c r="W134" s="236"/>
      <c r="Y134" s="236"/>
      <c r="Z134" s="236"/>
      <c r="AA134" s="232"/>
      <c r="AB134" s="236"/>
      <c r="AD134" s="236"/>
      <c r="AE134" s="236"/>
      <c r="AF134" s="232"/>
      <c r="AG134" s="236"/>
      <c r="AH134" s="334"/>
      <c r="AJ134" s="236"/>
      <c r="AK134" s="236"/>
      <c r="AL134" s="232">
        <f t="shared" si="68"/>
        <v>0</v>
      </c>
      <c r="AM134" s="236"/>
      <c r="AN134" s="334"/>
      <c r="AO134" s="208"/>
      <c r="AP134" s="236"/>
      <c r="AQ134" s="236"/>
      <c r="AR134" s="232"/>
      <c r="AS134" s="236"/>
      <c r="AU134" s="236"/>
      <c r="AV134" s="236"/>
      <c r="AW134" s="232"/>
      <c r="AX134" s="236"/>
      <c r="AZ134" s="236"/>
      <c r="BA134" s="236"/>
      <c r="BB134" s="232"/>
      <c r="BC134" s="236"/>
      <c r="BE134" s="236"/>
      <c r="BF134" s="236"/>
      <c r="BG134" s="232"/>
      <c r="BH134" s="236"/>
      <c r="BI134" s="334"/>
      <c r="BK134" s="236"/>
      <c r="BL134" s="236"/>
      <c r="BM134" s="232">
        <f t="shared" si="69"/>
        <v>0</v>
      </c>
      <c r="BN134" s="236"/>
      <c r="BO134" s="208"/>
      <c r="BP134" s="236"/>
      <c r="BQ134" s="236"/>
      <c r="BR134" s="232"/>
      <c r="BS134" s="236"/>
      <c r="BU134" s="236"/>
      <c r="BV134" s="236"/>
      <c r="BW134" s="232"/>
      <c r="BX134" s="236"/>
      <c r="BZ134" s="236"/>
      <c r="CA134" s="236"/>
      <c r="CB134" s="232"/>
      <c r="CC134" s="236"/>
      <c r="CE134" s="236"/>
      <c r="CF134" s="236"/>
      <c r="CG134" s="232"/>
      <c r="CH134" s="334"/>
      <c r="CJ134" s="236"/>
      <c r="CK134" s="236"/>
      <c r="CL134" s="232"/>
      <c r="CM134" s="236"/>
      <c r="CO134" s="236"/>
      <c r="CP134" s="236"/>
      <c r="CQ134" s="232"/>
      <c r="CR134" s="236"/>
      <c r="CT134" s="236"/>
      <c r="CU134" s="236"/>
      <c r="CV134" s="253"/>
      <c r="CW134" s="236"/>
      <c r="CY134" s="236"/>
      <c r="CZ134" s="236"/>
      <c r="DA134" s="232"/>
      <c r="DB134" s="236"/>
      <c r="DD134" s="236"/>
      <c r="DE134" s="236"/>
      <c r="DF134" s="232"/>
      <c r="DG134" s="236"/>
      <c r="DH134" s="334"/>
      <c r="DJ134" s="236"/>
      <c r="DK134" s="236"/>
      <c r="DL134" s="236"/>
      <c r="DM134" s="236"/>
      <c r="DN134" s="236"/>
      <c r="DO134" s="232">
        <f t="shared" si="66"/>
        <v>0</v>
      </c>
      <c r="DP134" s="236"/>
    </row>
    <row r="135" spans="1:120" x14ac:dyDescent="0.3">
      <c r="A135" s="231" t="s">
        <v>924</v>
      </c>
      <c r="B135" s="231"/>
      <c r="D135" s="235"/>
      <c r="E135" s="236"/>
      <c r="F135" s="236"/>
      <c r="G135" s="236"/>
      <c r="H135" s="236"/>
      <c r="I135" s="252"/>
      <c r="J135" s="236"/>
      <c r="K135" s="236"/>
      <c r="L135" s="232">
        <f t="shared" si="67"/>
        <v>0</v>
      </c>
      <c r="M135" s="236"/>
      <c r="O135" s="236"/>
      <c r="P135" s="236"/>
      <c r="Q135" s="232"/>
      <c r="R135" s="236"/>
      <c r="T135" s="236"/>
      <c r="U135" s="236"/>
      <c r="V135" s="232"/>
      <c r="W135" s="236"/>
      <c r="Y135" s="236"/>
      <c r="Z135" s="236"/>
      <c r="AA135" s="232"/>
      <c r="AB135" s="236"/>
      <c r="AD135" s="236"/>
      <c r="AE135" s="236"/>
      <c r="AF135" s="232"/>
      <c r="AG135" s="236"/>
      <c r="AH135" s="334"/>
      <c r="AJ135" s="236"/>
      <c r="AK135" s="236"/>
      <c r="AL135" s="232">
        <f t="shared" si="68"/>
        <v>0</v>
      </c>
      <c r="AM135" s="236"/>
      <c r="AN135" s="334"/>
      <c r="AO135" s="208"/>
      <c r="AP135" s="236"/>
      <c r="AQ135" s="236"/>
      <c r="AR135" s="232"/>
      <c r="AS135" s="236"/>
      <c r="AU135" s="236"/>
      <c r="AV135" s="236"/>
      <c r="AW135" s="232"/>
      <c r="AX135" s="236"/>
      <c r="AZ135" s="236"/>
      <c r="BA135" s="236"/>
      <c r="BB135" s="232"/>
      <c r="BC135" s="236"/>
      <c r="BE135" s="236"/>
      <c r="BF135" s="236"/>
      <c r="BG135" s="232"/>
      <c r="BH135" s="236"/>
      <c r="BI135" s="334"/>
      <c r="BK135" s="236"/>
      <c r="BL135" s="236"/>
      <c r="BM135" s="232">
        <f t="shared" si="69"/>
        <v>0</v>
      </c>
      <c r="BN135" s="236"/>
      <c r="BO135" s="208"/>
      <c r="BP135" s="236"/>
      <c r="BQ135" s="236"/>
      <c r="BR135" s="232"/>
      <c r="BS135" s="236"/>
      <c r="BU135" s="236"/>
      <c r="BV135" s="236"/>
      <c r="BW135" s="232"/>
      <c r="BX135" s="236"/>
      <c r="BZ135" s="236"/>
      <c r="CA135" s="236"/>
      <c r="CB135" s="232"/>
      <c r="CC135" s="236"/>
      <c r="CE135" s="236"/>
      <c r="CF135" s="236"/>
      <c r="CG135" s="232"/>
      <c r="CH135" s="334"/>
      <c r="CJ135" s="236"/>
      <c r="CK135" s="236"/>
      <c r="CL135" s="232"/>
      <c r="CM135" s="236"/>
      <c r="CO135" s="236"/>
      <c r="CP135" s="236"/>
      <c r="CQ135" s="232"/>
      <c r="CR135" s="236"/>
      <c r="CT135" s="236"/>
      <c r="CU135" s="236"/>
      <c r="CV135" s="253"/>
      <c r="CW135" s="236"/>
      <c r="CY135" s="236"/>
      <c r="CZ135" s="236"/>
      <c r="DA135" s="232"/>
      <c r="DB135" s="236"/>
      <c r="DD135" s="236"/>
      <c r="DE135" s="236"/>
      <c r="DF135" s="232"/>
      <c r="DG135" s="236"/>
      <c r="DH135" s="334"/>
      <c r="DJ135" s="236"/>
      <c r="DK135" s="236"/>
      <c r="DL135" s="236"/>
      <c r="DM135" s="236"/>
      <c r="DN135" s="236"/>
      <c r="DO135" s="232">
        <f t="shared" si="66"/>
        <v>0</v>
      </c>
      <c r="DP135" s="236"/>
    </row>
    <row r="136" spans="1:120" x14ac:dyDescent="0.3">
      <c r="A136" s="231" t="s">
        <v>0</v>
      </c>
      <c r="B136" s="231"/>
      <c r="D136" s="235"/>
      <c r="E136" s="236"/>
      <c r="F136" s="236"/>
      <c r="G136" s="236"/>
      <c r="H136" s="236"/>
      <c r="I136" s="252"/>
      <c r="J136" s="236"/>
      <c r="K136" s="236"/>
      <c r="L136" s="232">
        <f t="shared" si="67"/>
        <v>0</v>
      </c>
      <c r="M136" s="236"/>
      <c r="O136" s="236"/>
      <c r="P136" s="236"/>
      <c r="Q136" s="232"/>
      <c r="R136" s="236"/>
      <c r="T136" s="236"/>
      <c r="U136" s="236"/>
      <c r="V136" s="232"/>
      <c r="W136" s="236"/>
      <c r="Y136" s="236"/>
      <c r="Z136" s="236"/>
      <c r="AA136" s="232"/>
      <c r="AB136" s="236"/>
      <c r="AD136" s="236"/>
      <c r="AE136" s="236"/>
      <c r="AF136" s="232"/>
      <c r="AG136" s="236"/>
      <c r="AH136" s="334"/>
      <c r="AJ136" s="236"/>
      <c r="AK136" s="236"/>
      <c r="AL136" s="232">
        <f t="shared" si="68"/>
        <v>0</v>
      </c>
      <c r="AM136" s="236"/>
      <c r="AN136" s="334"/>
      <c r="AO136" s="208"/>
      <c r="AP136" s="236"/>
      <c r="AQ136" s="236"/>
      <c r="AR136" s="232"/>
      <c r="AS136" s="236"/>
      <c r="AU136" s="236"/>
      <c r="AV136" s="236"/>
      <c r="AW136" s="232"/>
      <c r="AX136" s="236"/>
      <c r="AZ136" s="236"/>
      <c r="BA136" s="236"/>
      <c r="BB136" s="232"/>
      <c r="BC136" s="236"/>
      <c r="BE136" s="236"/>
      <c r="BF136" s="236"/>
      <c r="BG136" s="232"/>
      <c r="BH136" s="236"/>
      <c r="BI136" s="334"/>
      <c r="BK136" s="236"/>
      <c r="BL136" s="236"/>
      <c r="BM136" s="232">
        <f t="shared" si="69"/>
        <v>0</v>
      </c>
      <c r="BN136" s="236"/>
      <c r="BO136" s="208"/>
      <c r="BP136" s="236"/>
      <c r="BQ136" s="236"/>
      <c r="BR136" s="232"/>
      <c r="BS136" s="236"/>
      <c r="BU136" s="236"/>
      <c r="BV136" s="236"/>
      <c r="BW136" s="232"/>
      <c r="BX136" s="236"/>
      <c r="BZ136" s="236"/>
      <c r="CA136" s="236"/>
      <c r="CB136" s="232"/>
      <c r="CC136" s="236"/>
      <c r="CE136" s="236"/>
      <c r="CF136" s="236"/>
      <c r="CG136" s="232"/>
      <c r="CH136" s="334"/>
      <c r="CJ136" s="236"/>
      <c r="CK136" s="236"/>
      <c r="CL136" s="232"/>
      <c r="CM136" s="236"/>
      <c r="CO136" s="236"/>
      <c r="CP136" s="236"/>
      <c r="CQ136" s="232"/>
      <c r="CR136" s="236"/>
      <c r="CT136" s="236"/>
      <c r="CU136" s="236"/>
      <c r="CV136" s="253"/>
      <c r="CW136" s="236"/>
      <c r="CY136" s="236"/>
      <c r="CZ136" s="236"/>
      <c r="DA136" s="232"/>
      <c r="DB136" s="236"/>
      <c r="DD136" s="236"/>
      <c r="DE136" s="236"/>
      <c r="DF136" s="232"/>
      <c r="DG136" s="236"/>
      <c r="DH136" s="334"/>
      <c r="DJ136" s="236"/>
      <c r="DK136" s="236"/>
      <c r="DL136" s="236"/>
      <c r="DM136" s="236"/>
      <c r="DN136" s="236"/>
      <c r="DO136" s="232">
        <f t="shared" si="66"/>
        <v>0</v>
      </c>
      <c r="DP136" s="236"/>
    </row>
    <row r="137" spans="1:120" x14ac:dyDescent="0.3">
      <c r="A137" s="231" t="s">
        <v>925</v>
      </c>
      <c r="B137" s="231"/>
      <c r="D137" s="235"/>
      <c r="E137" s="236"/>
      <c r="F137" s="236"/>
      <c r="G137" s="236"/>
      <c r="H137" s="236"/>
      <c r="I137" s="252"/>
      <c r="J137" s="236"/>
      <c r="K137" s="236"/>
      <c r="L137" s="232">
        <f t="shared" si="67"/>
        <v>0</v>
      </c>
      <c r="M137" s="236"/>
      <c r="O137" s="236"/>
      <c r="P137" s="236"/>
      <c r="Q137" s="232"/>
      <c r="R137" s="236"/>
      <c r="T137" s="236"/>
      <c r="U137" s="236"/>
      <c r="V137" s="232"/>
      <c r="W137" s="236"/>
      <c r="Y137" s="236"/>
      <c r="Z137" s="236"/>
      <c r="AA137" s="232"/>
      <c r="AB137" s="236"/>
      <c r="AD137" s="236"/>
      <c r="AE137" s="236"/>
      <c r="AF137" s="232"/>
      <c r="AG137" s="236"/>
      <c r="AH137" s="334"/>
      <c r="AJ137" s="236"/>
      <c r="AK137" s="236"/>
      <c r="AL137" s="232">
        <f t="shared" si="68"/>
        <v>0</v>
      </c>
      <c r="AM137" s="236"/>
      <c r="AN137" s="334"/>
      <c r="AO137" s="208"/>
      <c r="AP137" s="236"/>
      <c r="AQ137" s="236"/>
      <c r="AR137" s="232"/>
      <c r="AS137" s="236"/>
      <c r="AU137" s="236"/>
      <c r="AV137" s="236"/>
      <c r="AW137" s="232"/>
      <c r="AX137" s="236"/>
      <c r="AZ137" s="236"/>
      <c r="BA137" s="236"/>
      <c r="BB137" s="232"/>
      <c r="BC137" s="236"/>
      <c r="BE137" s="236"/>
      <c r="BF137" s="236"/>
      <c r="BG137" s="232"/>
      <c r="BH137" s="236"/>
      <c r="BI137" s="334"/>
      <c r="BK137" s="236"/>
      <c r="BL137" s="236"/>
      <c r="BM137" s="232">
        <f t="shared" si="69"/>
        <v>0</v>
      </c>
      <c r="BN137" s="236"/>
      <c r="BO137" s="208"/>
      <c r="BP137" s="236"/>
      <c r="BQ137" s="236"/>
      <c r="BR137" s="232"/>
      <c r="BS137" s="236"/>
      <c r="BU137" s="236"/>
      <c r="BV137" s="236"/>
      <c r="BW137" s="232"/>
      <c r="BX137" s="236"/>
      <c r="BZ137" s="236"/>
      <c r="CA137" s="236"/>
      <c r="CB137" s="232"/>
      <c r="CC137" s="236"/>
      <c r="CE137" s="236"/>
      <c r="CF137" s="236"/>
      <c r="CG137" s="232"/>
      <c r="CH137" s="334"/>
      <c r="CJ137" s="236"/>
      <c r="CK137" s="236"/>
      <c r="CL137" s="232"/>
      <c r="CM137" s="236"/>
      <c r="CO137" s="236"/>
      <c r="CP137" s="236"/>
      <c r="CQ137" s="232"/>
      <c r="CR137" s="236"/>
      <c r="CT137" s="236"/>
      <c r="CU137" s="236"/>
      <c r="CV137" s="253"/>
      <c r="CW137" s="236"/>
      <c r="CY137" s="236"/>
      <c r="CZ137" s="236"/>
      <c r="DA137" s="232"/>
      <c r="DB137" s="236"/>
      <c r="DD137" s="236"/>
      <c r="DE137" s="236"/>
      <c r="DF137" s="232"/>
      <c r="DG137" s="236"/>
      <c r="DH137" s="334"/>
      <c r="DJ137" s="236"/>
      <c r="DK137" s="236"/>
      <c r="DL137" s="236"/>
      <c r="DM137" s="236"/>
      <c r="DN137" s="236"/>
      <c r="DO137" s="232">
        <f t="shared" si="66"/>
        <v>0</v>
      </c>
      <c r="DP137" s="236"/>
    </row>
    <row r="138" spans="1:120" x14ac:dyDescent="0.3">
      <c r="A138" s="231"/>
      <c r="B138" s="231"/>
      <c r="D138" s="235"/>
      <c r="E138" s="236"/>
      <c r="F138" s="236"/>
      <c r="G138" s="236"/>
      <c r="H138" s="236"/>
      <c r="I138" s="252"/>
      <c r="J138" s="236"/>
      <c r="K138" s="236"/>
      <c r="L138" s="232">
        <f t="shared" si="67"/>
        <v>0</v>
      </c>
      <c r="M138" s="236"/>
      <c r="O138" s="236"/>
      <c r="P138" s="236"/>
      <c r="Q138" s="232"/>
      <c r="R138" s="236"/>
      <c r="T138" s="236"/>
      <c r="U138" s="236"/>
      <c r="V138" s="232"/>
      <c r="W138" s="236"/>
      <c r="Y138" s="236"/>
      <c r="Z138" s="236"/>
      <c r="AA138" s="232"/>
      <c r="AB138" s="236"/>
      <c r="AD138" s="236"/>
      <c r="AE138" s="236"/>
      <c r="AF138" s="232"/>
      <c r="AG138" s="236"/>
      <c r="AH138" s="334"/>
      <c r="AJ138" s="236"/>
      <c r="AK138" s="236"/>
      <c r="AL138" s="232">
        <f t="shared" si="68"/>
        <v>0</v>
      </c>
      <c r="AM138" s="236"/>
      <c r="AN138" s="334"/>
      <c r="AO138" s="208"/>
      <c r="AP138" s="236"/>
      <c r="AQ138" s="236"/>
      <c r="AR138" s="232"/>
      <c r="AS138" s="236"/>
      <c r="AU138" s="236"/>
      <c r="AV138" s="236"/>
      <c r="AW138" s="232"/>
      <c r="AX138" s="236"/>
      <c r="AZ138" s="236"/>
      <c r="BA138" s="236"/>
      <c r="BB138" s="232"/>
      <c r="BC138" s="236"/>
      <c r="BE138" s="236"/>
      <c r="BF138" s="236"/>
      <c r="BG138" s="232"/>
      <c r="BH138" s="236"/>
      <c r="BI138" s="334"/>
      <c r="BK138" s="236"/>
      <c r="BL138" s="236"/>
      <c r="BM138" s="232">
        <f t="shared" si="69"/>
        <v>0</v>
      </c>
      <c r="BN138" s="236"/>
      <c r="BO138" s="208"/>
      <c r="BP138" s="236"/>
      <c r="BQ138" s="236"/>
      <c r="BR138" s="232"/>
      <c r="BS138" s="236"/>
      <c r="BU138" s="236"/>
      <c r="BV138" s="236"/>
      <c r="BW138" s="232"/>
      <c r="BX138" s="236"/>
      <c r="BZ138" s="236"/>
      <c r="CA138" s="236"/>
      <c r="CB138" s="232"/>
      <c r="CC138" s="236"/>
      <c r="CE138" s="236"/>
      <c r="CF138" s="236"/>
      <c r="CG138" s="232"/>
      <c r="CH138" s="334"/>
      <c r="CJ138" s="236"/>
      <c r="CK138" s="236"/>
      <c r="CL138" s="232"/>
      <c r="CM138" s="236"/>
      <c r="CO138" s="236"/>
      <c r="CP138" s="236"/>
      <c r="CQ138" s="232"/>
      <c r="CR138" s="236"/>
      <c r="CT138" s="236"/>
      <c r="CU138" s="236"/>
      <c r="CV138" s="253"/>
      <c r="CW138" s="236"/>
      <c r="CY138" s="236"/>
      <c r="CZ138" s="236"/>
      <c r="DA138" s="232"/>
      <c r="DB138" s="236"/>
      <c r="DD138" s="236"/>
      <c r="DE138" s="236"/>
      <c r="DF138" s="232"/>
      <c r="DG138" s="236"/>
      <c r="DH138" s="334"/>
      <c r="DJ138" s="236"/>
      <c r="DK138" s="236"/>
      <c r="DL138" s="236"/>
      <c r="DM138" s="236"/>
      <c r="DN138" s="236"/>
      <c r="DO138" s="232">
        <f t="shared" si="66"/>
        <v>0</v>
      </c>
      <c r="DP138" s="236"/>
    </row>
    <row r="139" spans="1:120" x14ac:dyDescent="0.3">
      <c r="A139" s="231"/>
      <c r="B139" s="231"/>
      <c r="D139" s="235"/>
      <c r="E139" s="236"/>
      <c r="F139" s="236"/>
      <c r="G139" s="236"/>
      <c r="H139" s="236"/>
      <c r="I139" s="252"/>
      <c r="J139" s="236"/>
      <c r="K139" s="236"/>
      <c r="L139" s="232">
        <f t="shared" si="67"/>
        <v>0</v>
      </c>
      <c r="M139" s="236"/>
      <c r="O139" s="236"/>
      <c r="P139" s="236"/>
      <c r="Q139" s="232"/>
      <c r="R139" s="236"/>
      <c r="T139" s="236"/>
      <c r="U139" s="236"/>
      <c r="V139" s="232"/>
      <c r="W139" s="236"/>
      <c r="Y139" s="236"/>
      <c r="Z139" s="236"/>
      <c r="AA139" s="232"/>
      <c r="AB139" s="236"/>
      <c r="AD139" s="236"/>
      <c r="AE139" s="236"/>
      <c r="AF139" s="232"/>
      <c r="AG139" s="236"/>
      <c r="AH139" s="334"/>
      <c r="AJ139" s="236"/>
      <c r="AK139" s="236"/>
      <c r="AL139" s="232">
        <f t="shared" si="68"/>
        <v>0</v>
      </c>
      <c r="AM139" s="236"/>
      <c r="AN139" s="334"/>
      <c r="AO139" s="208"/>
      <c r="AP139" s="236"/>
      <c r="AQ139" s="236"/>
      <c r="AR139" s="232"/>
      <c r="AS139" s="236"/>
      <c r="AU139" s="236"/>
      <c r="AV139" s="236"/>
      <c r="AW139" s="232"/>
      <c r="AX139" s="236"/>
      <c r="AZ139" s="236"/>
      <c r="BA139" s="236"/>
      <c r="BB139" s="232"/>
      <c r="BC139" s="236"/>
      <c r="BE139" s="236"/>
      <c r="BF139" s="236"/>
      <c r="BG139" s="232"/>
      <c r="BH139" s="236"/>
      <c r="BI139" s="334"/>
      <c r="BK139" s="236"/>
      <c r="BL139" s="236"/>
      <c r="BM139" s="232">
        <f t="shared" si="69"/>
        <v>0</v>
      </c>
      <c r="BN139" s="236"/>
      <c r="BO139" s="208"/>
      <c r="BP139" s="236"/>
      <c r="BQ139" s="236"/>
      <c r="BR139" s="232"/>
      <c r="BS139" s="236"/>
      <c r="BU139" s="236"/>
      <c r="BV139" s="236"/>
      <c r="BW139" s="232"/>
      <c r="BX139" s="236"/>
      <c r="BZ139" s="236"/>
      <c r="CA139" s="236"/>
      <c r="CB139" s="232"/>
      <c r="CC139" s="236"/>
      <c r="CE139" s="236"/>
      <c r="CF139" s="236"/>
      <c r="CG139" s="232"/>
      <c r="CH139" s="334"/>
      <c r="CJ139" s="305"/>
      <c r="CK139" s="305"/>
      <c r="CL139" s="232"/>
      <c r="CM139" s="305"/>
      <c r="CO139" s="236"/>
      <c r="CP139" s="236"/>
      <c r="CQ139" s="232"/>
      <c r="CR139" s="236"/>
      <c r="CT139" s="236"/>
      <c r="CU139" s="236"/>
      <c r="CV139" s="253"/>
      <c r="CW139" s="236"/>
      <c r="CY139" s="236"/>
      <c r="CZ139" s="236"/>
      <c r="DA139" s="232"/>
      <c r="DB139" s="236"/>
      <c r="DD139" s="236"/>
      <c r="DE139" s="236"/>
      <c r="DF139" s="232"/>
      <c r="DG139" s="236"/>
      <c r="DH139" s="334"/>
      <c r="DJ139" s="305"/>
      <c r="DK139" s="305"/>
      <c r="DL139" s="363"/>
      <c r="DM139" s="363"/>
      <c r="DN139" s="363"/>
      <c r="DO139" s="232">
        <f t="shared" si="66"/>
        <v>0</v>
      </c>
      <c r="DP139" s="305"/>
    </row>
    <row r="140" spans="1:120" s="208" customFormat="1" x14ac:dyDescent="0.3">
      <c r="D140" s="218"/>
      <c r="J140" s="252"/>
      <c r="K140" s="252"/>
      <c r="L140" s="252"/>
      <c r="M140" s="252"/>
      <c r="O140" s="252"/>
      <c r="P140" s="252"/>
      <c r="Q140" s="252"/>
      <c r="R140" s="252"/>
      <c r="T140" s="252"/>
      <c r="U140" s="252"/>
      <c r="V140" s="252"/>
      <c r="W140" s="252"/>
      <c r="Y140" s="252"/>
      <c r="Z140" s="252"/>
      <c r="AA140" s="252"/>
      <c r="AB140" s="252"/>
      <c r="AD140" s="252"/>
      <c r="AE140" s="252"/>
      <c r="AF140" s="252"/>
      <c r="AG140" s="252"/>
      <c r="AH140" s="252"/>
      <c r="AJ140" s="252"/>
      <c r="AK140" s="252"/>
      <c r="AL140" s="252"/>
      <c r="AM140" s="252"/>
      <c r="AN140" s="252"/>
      <c r="AP140" s="252"/>
      <c r="AQ140" s="252"/>
      <c r="AR140" s="252"/>
      <c r="AS140" s="252"/>
      <c r="AU140" s="252"/>
      <c r="AV140" s="252"/>
      <c r="AW140" s="252"/>
      <c r="AX140" s="252"/>
      <c r="AZ140" s="252"/>
      <c r="BA140" s="252"/>
      <c r="BB140" s="252"/>
      <c r="BC140" s="252"/>
      <c r="BE140" s="252"/>
      <c r="BF140" s="252"/>
      <c r="BG140" s="252"/>
      <c r="BH140" s="252"/>
      <c r="BI140" s="252"/>
      <c r="BK140" s="252"/>
      <c r="BL140" s="252"/>
      <c r="BM140" s="252"/>
      <c r="BN140" s="252"/>
      <c r="BP140" s="252"/>
      <c r="BQ140" s="252"/>
      <c r="BR140" s="252"/>
      <c r="BS140" s="252"/>
      <c r="BU140" s="252"/>
      <c r="BV140" s="252"/>
      <c r="BW140" s="252"/>
      <c r="BX140" s="252"/>
      <c r="BZ140" s="252"/>
      <c r="CA140" s="252"/>
      <c r="CB140" s="252"/>
      <c r="CC140" s="252"/>
      <c r="CE140" s="252"/>
      <c r="CF140" s="252"/>
      <c r="CG140" s="252"/>
      <c r="CH140" s="252"/>
      <c r="CJ140" s="252"/>
      <c r="CK140" s="252"/>
      <c r="CL140" s="252"/>
      <c r="CM140" s="252"/>
      <c r="CO140" s="252"/>
      <c r="CP140" s="252"/>
      <c r="CQ140" s="252"/>
      <c r="CR140" s="252"/>
      <c r="CT140" s="252"/>
      <c r="CU140" s="252"/>
      <c r="CV140" s="252"/>
      <c r="CW140" s="252"/>
      <c r="CY140" s="252"/>
      <c r="CZ140" s="252"/>
      <c r="DA140" s="252"/>
      <c r="DB140" s="252"/>
      <c r="DD140" s="252"/>
      <c r="DE140" s="252"/>
      <c r="DF140" s="252"/>
      <c r="DG140" s="252"/>
      <c r="DH140" s="252"/>
      <c r="DJ140" s="252"/>
      <c r="DK140" s="252"/>
      <c r="DL140" s="252"/>
      <c r="DM140" s="252"/>
      <c r="DN140" s="252"/>
      <c r="DO140" s="252"/>
      <c r="DP140" s="252"/>
    </row>
    <row r="141" spans="1:120" s="250" customFormat="1" ht="28.8" x14ac:dyDescent="0.3">
      <c r="A141" s="219" t="s">
        <v>6</v>
      </c>
      <c r="B141" s="220" t="s">
        <v>178</v>
      </c>
      <c r="C141" s="238"/>
      <c r="D141" s="237"/>
      <c r="E141" s="238"/>
      <c r="F141" s="238"/>
      <c r="G141" s="238"/>
      <c r="H141" s="238"/>
      <c r="I141" s="221"/>
      <c r="J141" s="238"/>
      <c r="K141" s="238"/>
      <c r="L141" s="238"/>
      <c r="M141" s="238"/>
      <c r="N141" s="221"/>
      <c r="O141" s="238"/>
      <c r="P141" s="238"/>
      <c r="Q141" s="238"/>
      <c r="R141" s="238"/>
      <c r="S141" s="221"/>
      <c r="T141" s="238"/>
      <c r="U141" s="238"/>
      <c r="V141" s="238"/>
      <c r="W141" s="238"/>
      <c r="X141" s="221"/>
      <c r="Y141" s="238"/>
      <c r="Z141" s="238"/>
      <c r="AA141" s="238"/>
      <c r="AB141" s="238"/>
      <c r="AD141" s="238"/>
      <c r="AE141" s="238"/>
      <c r="AF141" s="238"/>
      <c r="AG141" s="238"/>
      <c r="AH141" s="238"/>
      <c r="AJ141" s="238"/>
      <c r="AK141" s="238"/>
      <c r="AL141" s="238"/>
      <c r="AM141" s="238"/>
      <c r="AN141" s="238"/>
      <c r="AO141" s="221"/>
      <c r="AP141" s="238"/>
      <c r="AQ141" s="238"/>
      <c r="AR141" s="238"/>
      <c r="AS141" s="238"/>
      <c r="AT141" s="221"/>
      <c r="AU141" s="238"/>
      <c r="AV141" s="238"/>
      <c r="AW141" s="238"/>
      <c r="AX141" s="238"/>
      <c r="AY141" s="221"/>
      <c r="AZ141" s="238"/>
      <c r="BA141" s="238"/>
      <c r="BB141" s="238"/>
      <c r="BC141" s="238"/>
      <c r="BE141" s="238"/>
      <c r="BF141" s="238"/>
      <c r="BG141" s="238"/>
      <c r="BH141" s="238"/>
      <c r="BI141" s="238"/>
      <c r="BK141" s="238"/>
      <c r="BL141" s="238"/>
      <c r="BM141" s="238"/>
      <c r="BN141" s="238"/>
      <c r="BO141" s="221"/>
      <c r="BP141" s="238"/>
      <c r="BQ141" s="238"/>
      <c r="BR141" s="238"/>
      <c r="BS141" s="238"/>
      <c r="BT141" s="221"/>
      <c r="BU141" s="238"/>
      <c r="BV141" s="238"/>
      <c r="BW141" s="238"/>
      <c r="BX141" s="238"/>
      <c r="BY141" s="221"/>
      <c r="BZ141" s="238"/>
      <c r="CA141" s="238"/>
      <c r="CB141" s="238"/>
      <c r="CC141" s="238"/>
      <c r="CE141" s="238"/>
      <c r="CF141" s="238"/>
      <c r="CG141" s="238"/>
      <c r="CH141" s="238"/>
      <c r="CJ141" s="238"/>
      <c r="CK141" s="238"/>
      <c r="CL141" s="238"/>
      <c r="CM141" s="238"/>
      <c r="CO141" s="238"/>
      <c r="CP141" s="238"/>
      <c r="CQ141" s="238"/>
      <c r="CR141" s="238"/>
      <c r="CS141" s="221"/>
      <c r="CT141" s="238"/>
      <c r="CU141" s="238"/>
      <c r="CV141" s="238"/>
      <c r="CW141" s="238"/>
      <c r="CX141" s="221"/>
      <c r="CY141" s="238"/>
      <c r="CZ141" s="238"/>
      <c r="DA141" s="238"/>
      <c r="DB141" s="238"/>
      <c r="DD141" s="238"/>
      <c r="DE141" s="238"/>
      <c r="DF141" s="238"/>
      <c r="DG141" s="238"/>
      <c r="DH141" s="238"/>
      <c r="DJ141" s="238"/>
      <c r="DK141" s="238"/>
      <c r="DL141" s="238"/>
      <c r="DM141" s="238"/>
      <c r="DN141" s="238"/>
      <c r="DO141" s="238"/>
      <c r="DP141" s="238"/>
    </row>
    <row r="142" spans="1:120" x14ac:dyDescent="0.3">
      <c r="A142" s="231" t="s">
        <v>950</v>
      </c>
      <c r="B142" s="231"/>
      <c r="C142" s="231"/>
      <c r="D142" s="239"/>
      <c r="E142" s="231"/>
      <c r="F142" s="231"/>
      <c r="G142" s="231"/>
      <c r="H142" s="231"/>
      <c r="J142" s="232">
        <f t="shared" si="3"/>
        <v>30</v>
      </c>
      <c r="K142" s="232">
        <f>SUM(P142,U142,Z142,AE142)</f>
        <v>0</v>
      </c>
      <c r="L142" s="236"/>
      <c r="M142" s="232">
        <f t="shared" si="4"/>
        <v>0</v>
      </c>
      <c r="O142" s="232">
        <v>30</v>
      </c>
      <c r="P142" s="232"/>
      <c r="Q142" s="236"/>
      <c r="R142" s="232"/>
      <c r="T142" s="232"/>
      <c r="U142" s="232"/>
      <c r="V142" s="236"/>
      <c r="W142" s="232"/>
      <c r="Y142" s="232"/>
      <c r="Z142" s="232"/>
      <c r="AA142" s="236"/>
      <c r="AB142" s="232"/>
      <c r="AD142" s="232"/>
      <c r="AE142" s="232"/>
      <c r="AF142" s="236"/>
      <c r="AG142" s="232"/>
      <c r="AH142" s="232"/>
      <c r="AJ142" s="232">
        <f t="shared" ref="AJ142:AJ146" si="70">SUM(AP142,AU142,AZ142,BE142)</f>
        <v>0</v>
      </c>
      <c r="AK142" s="232">
        <f>SUM(AQ142,AV142,BA142,BF142)</f>
        <v>0</v>
      </c>
      <c r="AL142" s="236"/>
      <c r="AM142" s="232">
        <f t="shared" ref="AM142:AM146" si="71">SUM(AS142,AX142,BC142,BH142)</f>
        <v>0</v>
      </c>
      <c r="AN142" s="232"/>
      <c r="AO142" s="208"/>
      <c r="AP142" s="232"/>
      <c r="AQ142" s="232"/>
      <c r="AR142" s="236"/>
      <c r="AS142" s="232"/>
      <c r="AU142" s="232"/>
      <c r="AV142" s="232"/>
      <c r="AW142" s="236"/>
      <c r="AX142" s="232"/>
      <c r="AZ142" s="232"/>
      <c r="BA142" s="232"/>
      <c r="BB142" s="236"/>
      <c r="BC142" s="232"/>
      <c r="BE142" s="232"/>
      <c r="BF142" s="232"/>
      <c r="BG142" s="236"/>
      <c r="BH142" s="232"/>
      <c r="BI142" s="232"/>
      <c r="BK142" s="232">
        <f t="shared" ref="BK142:BK146" si="72">SUM(BP142,BU142,BZ142,CE142)</f>
        <v>0</v>
      </c>
      <c r="BL142" s="232">
        <f>SUM(BQ142,BV142,CA142,CF142)</f>
        <v>0</v>
      </c>
      <c r="BM142" s="236"/>
      <c r="BN142" s="232"/>
      <c r="BO142" s="208"/>
      <c r="BP142" s="232"/>
      <c r="BQ142" s="232"/>
      <c r="BR142" s="236"/>
      <c r="BS142" s="232"/>
      <c r="BU142" s="232"/>
      <c r="BV142" s="232"/>
      <c r="BW142" s="236"/>
      <c r="BX142" s="232"/>
      <c r="BZ142" s="232"/>
      <c r="CA142" s="232"/>
      <c r="CB142" s="236"/>
      <c r="CC142" s="232"/>
      <c r="CE142" s="232"/>
      <c r="CF142" s="232"/>
      <c r="CG142" s="236"/>
      <c r="CH142" s="232"/>
      <c r="CJ142" s="232">
        <f>SUM(CO142,CT142,CY142,DD142)</f>
        <v>0</v>
      </c>
      <c r="CK142" s="232"/>
      <c r="CL142" s="236"/>
      <c r="CM142" s="232"/>
      <c r="CO142" s="232"/>
      <c r="CP142" s="232"/>
      <c r="CQ142" s="236"/>
      <c r="CR142" s="232"/>
      <c r="CT142" s="232"/>
      <c r="CU142" s="232"/>
      <c r="CV142" s="232"/>
      <c r="CW142" s="232"/>
      <c r="CY142" s="232"/>
      <c r="CZ142" s="232"/>
      <c r="DA142" s="236"/>
      <c r="DB142" s="232"/>
      <c r="DD142" s="232"/>
      <c r="DE142" s="232"/>
      <c r="DF142" s="236"/>
      <c r="DG142" s="232"/>
      <c r="DH142" s="252"/>
      <c r="DJ142" s="232">
        <f>SUM(J142,AJ142,BK142,CJ142)</f>
        <v>30</v>
      </c>
      <c r="DK142" s="232">
        <f>SUM(K142,AK142,BL142,CK142)</f>
        <v>0</v>
      </c>
      <c r="DL142" s="232"/>
      <c r="DM142" s="232"/>
      <c r="DN142" s="232"/>
      <c r="DO142" s="236"/>
      <c r="DP142" s="232">
        <f>SUM(M142,AM142,BN142,CM142)</f>
        <v>0</v>
      </c>
    </row>
    <row r="143" spans="1:120" hidden="1" x14ac:dyDescent="0.3">
      <c r="A143" s="231"/>
      <c r="B143" s="231"/>
      <c r="C143" s="231"/>
      <c r="D143" s="329"/>
      <c r="E143" s="231"/>
      <c r="F143" s="231"/>
      <c r="G143" s="231"/>
      <c r="H143" s="231"/>
      <c r="J143" s="232">
        <f t="shared" si="3"/>
        <v>0</v>
      </c>
      <c r="K143" s="232"/>
      <c r="L143" s="236"/>
      <c r="M143" s="232"/>
      <c r="O143" s="232"/>
      <c r="P143" s="232"/>
      <c r="Q143" s="236"/>
      <c r="R143" s="232"/>
      <c r="T143" s="232"/>
      <c r="U143" s="232"/>
      <c r="V143" s="236"/>
      <c r="W143" s="232"/>
      <c r="Y143" s="232"/>
      <c r="Z143" s="232"/>
      <c r="AA143" s="236"/>
      <c r="AB143" s="232"/>
      <c r="AD143" s="232"/>
      <c r="AE143" s="232"/>
      <c r="AF143" s="236"/>
      <c r="AG143" s="232"/>
      <c r="AH143" s="232"/>
      <c r="AJ143" s="232">
        <f t="shared" si="70"/>
        <v>0</v>
      </c>
      <c r="AK143" s="232"/>
      <c r="AL143" s="236"/>
      <c r="AM143" s="232"/>
      <c r="AN143" s="232"/>
      <c r="AO143" s="208"/>
      <c r="AP143" s="232"/>
      <c r="AQ143" s="232"/>
      <c r="AR143" s="236"/>
      <c r="AS143" s="232"/>
      <c r="AU143" s="232"/>
      <c r="AV143" s="232"/>
      <c r="AW143" s="236"/>
      <c r="AX143" s="232"/>
      <c r="AZ143" s="232"/>
      <c r="BA143" s="232"/>
      <c r="BB143" s="236"/>
      <c r="BC143" s="232"/>
      <c r="BE143" s="232"/>
      <c r="BF143" s="232"/>
      <c r="BG143" s="236"/>
      <c r="BH143" s="232"/>
      <c r="BI143" s="232"/>
      <c r="BK143" s="232">
        <f t="shared" si="72"/>
        <v>0</v>
      </c>
      <c r="BL143" s="232"/>
      <c r="BM143" s="236"/>
      <c r="BN143" s="232"/>
      <c r="BO143" s="208"/>
      <c r="BP143" s="232"/>
      <c r="BQ143" s="232"/>
      <c r="BR143" s="236"/>
      <c r="BS143" s="232"/>
      <c r="BU143" s="232"/>
      <c r="BV143" s="232"/>
      <c r="BW143" s="236"/>
      <c r="BX143" s="232"/>
      <c r="BZ143" s="232"/>
      <c r="CA143" s="232"/>
      <c r="CB143" s="236"/>
      <c r="CC143" s="232"/>
      <c r="CE143" s="232"/>
      <c r="CF143" s="232"/>
      <c r="CG143" s="236"/>
      <c r="CH143" s="232"/>
      <c r="CJ143" s="232">
        <f>SUM(CO143,CT143,CY143,DD143)</f>
        <v>0</v>
      </c>
      <c r="CK143" s="232"/>
      <c r="CL143" s="236"/>
      <c r="CM143" s="232"/>
      <c r="CO143" s="232"/>
      <c r="CP143" s="232"/>
      <c r="CQ143" s="236"/>
      <c r="CR143" s="232"/>
      <c r="CT143" s="232"/>
      <c r="CU143" s="232"/>
      <c r="CV143" s="232"/>
      <c r="CW143" s="232"/>
      <c r="CY143" s="232"/>
      <c r="CZ143" s="232"/>
      <c r="DA143" s="236"/>
      <c r="DB143" s="232"/>
      <c r="DD143" s="232"/>
      <c r="DE143" s="232"/>
      <c r="DF143" s="236"/>
      <c r="DG143" s="232"/>
      <c r="DH143" s="252"/>
      <c r="DJ143" s="232"/>
      <c r="DK143" s="232"/>
      <c r="DL143" s="232"/>
      <c r="DM143" s="232"/>
      <c r="DN143" s="232"/>
      <c r="DO143" s="236"/>
      <c r="DP143" s="232"/>
    </row>
    <row r="144" spans="1:120" ht="15" customHeight="1" x14ac:dyDescent="0.3">
      <c r="A144" s="231" t="s">
        <v>1048</v>
      </c>
      <c r="B144" s="231" t="s">
        <v>1102</v>
      </c>
      <c r="C144" s="231" t="s">
        <v>1129</v>
      </c>
      <c r="D144" s="239"/>
      <c r="E144" s="231"/>
      <c r="F144" s="231"/>
      <c r="G144" s="231"/>
      <c r="H144" s="231"/>
      <c r="J144" s="232">
        <f t="shared" ref="J144:J146" si="73">SUM(O144,T144,Y144,AD144)</f>
        <v>39</v>
      </c>
      <c r="K144" s="232">
        <f t="shared" ref="K144:K146" si="74">SUM(P144,U144,Z144,AE144)</f>
        <v>0</v>
      </c>
      <c r="L144" s="236"/>
      <c r="M144" s="232">
        <f t="shared" ref="M144:M148" si="75">SUM(R144,W144,AB144,AG144)</f>
        <v>0</v>
      </c>
      <c r="O144" s="232">
        <v>18</v>
      </c>
      <c r="P144" s="232"/>
      <c r="Q144" s="236"/>
      <c r="R144" s="232"/>
      <c r="T144" s="232">
        <v>8</v>
      </c>
      <c r="U144" s="232"/>
      <c r="V144" s="236"/>
      <c r="W144" s="232"/>
      <c r="Y144" s="232">
        <v>9</v>
      </c>
      <c r="Z144" s="232"/>
      <c r="AA144" s="236"/>
      <c r="AB144" s="232"/>
      <c r="AD144" s="232">
        <v>4</v>
      </c>
      <c r="AE144" s="232"/>
      <c r="AF144" s="236"/>
      <c r="AG144" s="232"/>
      <c r="AH144" s="376" t="s">
        <v>1148</v>
      </c>
      <c r="AJ144" s="232">
        <f t="shared" si="70"/>
        <v>24</v>
      </c>
      <c r="AK144" s="232">
        <f t="shared" ref="AK144:AK146" si="76">SUM(AQ144,AV144,BA144,BF144)</f>
        <v>0</v>
      </c>
      <c r="AL144" s="236"/>
      <c r="AM144" s="232">
        <f t="shared" si="71"/>
        <v>0</v>
      </c>
      <c r="AN144" s="232"/>
      <c r="AO144" s="208"/>
      <c r="AP144" s="232">
        <v>9</v>
      </c>
      <c r="AQ144" s="232"/>
      <c r="AR144" s="236"/>
      <c r="AS144" s="232"/>
      <c r="AU144" s="232">
        <v>5</v>
      </c>
      <c r="AV144" s="232"/>
      <c r="AW144" s="236"/>
      <c r="AX144" s="232"/>
      <c r="AZ144" s="232">
        <v>5</v>
      </c>
      <c r="BA144" s="232"/>
      <c r="BB144" s="236"/>
      <c r="BC144" s="232"/>
      <c r="BE144" s="232">
        <v>5</v>
      </c>
      <c r="BF144" s="232"/>
      <c r="BG144" s="236"/>
      <c r="BH144" s="232"/>
      <c r="BI144" s="232"/>
      <c r="BK144" s="232">
        <f t="shared" si="72"/>
        <v>32</v>
      </c>
      <c r="BL144" s="232">
        <f t="shared" ref="BL144:BL146" si="77">SUM(BQ144,BV144,CA144,CF144)</f>
        <v>0</v>
      </c>
      <c r="BM144" s="236"/>
      <c r="BN144" s="232"/>
      <c r="BO144" s="208"/>
      <c r="BP144" s="232">
        <v>9</v>
      </c>
      <c r="BQ144" s="232"/>
      <c r="BR144" s="236"/>
      <c r="BS144" s="232"/>
      <c r="BU144" s="232">
        <v>9</v>
      </c>
      <c r="BV144" s="232"/>
      <c r="BW144" s="236"/>
      <c r="BX144" s="232"/>
      <c r="BZ144" s="232">
        <v>5</v>
      </c>
      <c r="CA144" s="232"/>
      <c r="CB144" s="236"/>
      <c r="CC144" s="232"/>
      <c r="CE144" s="232">
        <v>9</v>
      </c>
      <c r="CF144" s="232"/>
      <c r="CG144" s="236"/>
      <c r="CH144" s="232"/>
      <c r="CJ144" s="232">
        <f>SUM(CO144,CT144,CY144,DD144)</f>
        <v>19</v>
      </c>
      <c r="CK144" s="232"/>
      <c r="CL144" s="236"/>
      <c r="CM144" s="232"/>
      <c r="CO144" s="232">
        <v>5</v>
      </c>
      <c r="CP144" s="232"/>
      <c r="CQ144" s="236"/>
      <c r="CR144" s="232"/>
      <c r="CT144" s="232">
        <v>9</v>
      </c>
      <c r="CU144" s="232"/>
      <c r="CV144" s="232"/>
      <c r="CW144" s="232"/>
      <c r="CY144" s="232">
        <v>5</v>
      </c>
      <c r="CZ144" s="232"/>
      <c r="DA144" s="236"/>
      <c r="DB144" s="232"/>
      <c r="DD144" s="232"/>
      <c r="DE144" s="232"/>
      <c r="DF144" s="236"/>
      <c r="DG144" s="232"/>
      <c r="DH144" s="252"/>
      <c r="DJ144" s="232">
        <f t="shared" ref="DJ144:DK146" si="78">SUM(J144,AJ144,BK144,CJ144)</f>
        <v>114</v>
      </c>
      <c r="DK144" s="232">
        <f t="shared" si="78"/>
        <v>0</v>
      </c>
      <c r="DL144" s="232"/>
      <c r="DM144" s="232"/>
      <c r="DN144" s="232"/>
      <c r="DO144" s="236"/>
      <c r="DP144" s="232">
        <f>SUM(M144,AM144,BN144,CM144)</f>
        <v>0</v>
      </c>
    </row>
    <row r="145" spans="1:120" x14ac:dyDescent="0.3">
      <c r="A145" s="231" t="s">
        <v>951</v>
      </c>
      <c r="B145" s="231"/>
      <c r="C145" s="231"/>
      <c r="D145" s="347"/>
      <c r="E145" s="231"/>
      <c r="F145" s="231"/>
      <c r="G145" s="231"/>
      <c r="H145" s="231"/>
      <c r="J145" s="232">
        <v>3</v>
      </c>
      <c r="K145" s="232">
        <f t="shared" ref="K145" si="79">SUM(P145,U145,Z145,AE145)</f>
        <v>0</v>
      </c>
      <c r="L145" s="236"/>
      <c r="M145" s="232">
        <f t="shared" ref="M145" si="80">SUM(R145,W145,AB145,AG145)</f>
        <v>0</v>
      </c>
      <c r="O145" s="232"/>
      <c r="P145" s="232"/>
      <c r="Q145" s="236"/>
      <c r="R145" s="232"/>
      <c r="T145" s="232"/>
      <c r="U145" s="232"/>
      <c r="V145" s="236"/>
      <c r="W145" s="232"/>
      <c r="Y145" s="232"/>
      <c r="Z145" s="232"/>
      <c r="AA145" s="236"/>
      <c r="AB145" s="232"/>
      <c r="AD145" s="232"/>
      <c r="AE145" s="232"/>
      <c r="AF145" s="236"/>
      <c r="AG145" s="232"/>
      <c r="AH145" s="376"/>
      <c r="AJ145" s="232">
        <v>3</v>
      </c>
      <c r="AK145" s="232">
        <f t="shared" ref="AK145" si="81">SUM(AQ145,AV145,BA145,BF145)</f>
        <v>0</v>
      </c>
      <c r="AL145" s="236"/>
      <c r="AM145" s="232">
        <f t="shared" ref="AM145" si="82">SUM(AS145,AX145,BC145,BH145)</f>
        <v>0</v>
      </c>
      <c r="AN145" s="232"/>
      <c r="AO145" s="208"/>
      <c r="AP145" s="232"/>
      <c r="AQ145" s="232"/>
      <c r="AR145" s="236"/>
      <c r="AS145" s="232"/>
      <c r="AU145" s="232"/>
      <c r="AV145" s="232"/>
      <c r="AW145" s="236"/>
      <c r="AX145" s="232"/>
      <c r="AZ145" s="232"/>
      <c r="BA145" s="232"/>
      <c r="BB145" s="236"/>
      <c r="BC145" s="232"/>
      <c r="BE145" s="232"/>
      <c r="BF145" s="232"/>
      <c r="BG145" s="236"/>
      <c r="BH145" s="232"/>
      <c r="BI145" s="232"/>
      <c r="BK145" s="232">
        <v>3</v>
      </c>
      <c r="BL145" s="232">
        <f t="shared" ref="BL145" si="83">SUM(BQ145,BV145,CA145,CF145)</f>
        <v>0</v>
      </c>
      <c r="BM145" s="236"/>
      <c r="BN145" s="232"/>
      <c r="BO145" s="208"/>
      <c r="BP145" s="232"/>
      <c r="BQ145" s="232"/>
      <c r="BR145" s="236"/>
      <c r="BS145" s="232"/>
      <c r="BU145" s="232"/>
      <c r="BV145" s="232"/>
      <c r="BW145" s="236"/>
      <c r="BX145" s="232"/>
      <c r="BZ145" s="232"/>
      <c r="CA145" s="232"/>
      <c r="CB145" s="236"/>
      <c r="CC145" s="232"/>
      <c r="CE145" s="232"/>
      <c r="CF145" s="232"/>
      <c r="CG145" s="236"/>
      <c r="CH145" s="232"/>
      <c r="CJ145" s="232">
        <v>3</v>
      </c>
      <c r="CK145" s="232"/>
      <c r="CL145" s="236"/>
      <c r="CM145" s="232"/>
      <c r="CO145" s="232"/>
      <c r="CP145" s="232"/>
      <c r="CQ145" s="236"/>
      <c r="CR145" s="232"/>
      <c r="CT145" s="232"/>
      <c r="CU145" s="232"/>
      <c r="CV145" s="232"/>
      <c r="CW145" s="232"/>
      <c r="CY145" s="232"/>
      <c r="CZ145" s="232"/>
      <c r="DA145" s="236"/>
      <c r="DB145" s="232"/>
      <c r="DD145" s="232"/>
      <c r="DE145" s="232"/>
      <c r="DF145" s="236"/>
      <c r="DG145" s="232"/>
      <c r="DH145" s="252"/>
      <c r="DJ145" s="232">
        <f t="shared" si="78"/>
        <v>12</v>
      </c>
      <c r="DK145" s="232">
        <f t="shared" si="78"/>
        <v>0</v>
      </c>
      <c r="DL145" s="232"/>
      <c r="DM145" s="232"/>
      <c r="DN145" s="232"/>
      <c r="DO145" s="236"/>
      <c r="DP145" s="232">
        <f>SUM(M145,AM145,BN145,CM145)</f>
        <v>0</v>
      </c>
    </row>
    <row r="146" spans="1:120" x14ac:dyDescent="0.3">
      <c r="A146" s="231" t="s">
        <v>1128</v>
      </c>
      <c r="B146" s="231"/>
      <c r="C146" s="231"/>
      <c r="D146" s="239"/>
      <c r="E146" s="231"/>
      <c r="F146" s="231"/>
      <c r="G146" s="231"/>
      <c r="H146" s="231"/>
      <c r="J146" s="232">
        <f t="shared" si="73"/>
        <v>72</v>
      </c>
      <c r="K146" s="232">
        <f t="shared" si="74"/>
        <v>0</v>
      </c>
      <c r="L146" s="236"/>
      <c r="M146" s="232">
        <f t="shared" si="75"/>
        <v>0</v>
      </c>
      <c r="O146" s="232">
        <v>30</v>
      </c>
      <c r="P146" s="232"/>
      <c r="Q146" s="236"/>
      <c r="R146" s="232"/>
      <c r="T146" s="232">
        <v>16</v>
      </c>
      <c r="U146" s="232"/>
      <c r="V146" s="236"/>
      <c r="W146" s="232"/>
      <c r="Y146" s="232">
        <v>16</v>
      </c>
      <c r="Z146" s="232"/>
      <c r="AA146" s="236"/>
      <c r="AB146" s="232"/>
      <c r="AD146" s="232">
        <v>10</v>
      </c>
      <c r="AE146" s="232"/>
      <c r="AF146" s="236"/>
      <c r="AG146" s="232"/>
      <c r="AH146" s="232"/>
      <c r="AJ146" s="232">
        <f t="shared" si="70"/>
        <v>32</v>
      </c>
      <c r="AK146" s="232">
        <f t="shared" si="76"/>
        <v>0</v>
      </c>
      <c r="AL146" s="236"/>
      <c r="AM146" s="232">
        <f t="shared" si="71"/>
        <v>0</v>
      </c>
      <c r="AN146" s="232"/>
      <c r="AO146" s="208"/>
      <c r="AP146" s="232"/>
      <c r="AQ146" s="232"/>
      <c r="AR146" s="236"/>
      <c r="AS146" s="232"/>
      <c r="AU146" s="232">
        <v>16</v>
      </c>
      <c r="AV146" s="232"/>
      <c r="AW146" s="236"/>
      <c r="AX146" s="232"/>
      <c r="AZ146" s="232">
        <v>16</v>
      </c>
      <c r="BA146" s="232"/>
      <c r="BB146" s="236"/>
      <c r="BC146" s="232"/>
      <c r="BE146" s="232"/>
      <c r="BF146" s="232"/>
      <c r="BG146" s="236"/>
      <c r="BH146" s="232"/>
      <c r="BI146" s="232"/>
      <c r="BK146" s="232">
        <f t="shared" si="72"/>
        <v>24</v>
      </c>
      <c r="BL146" s="232">
        <f t="shared" si="77"/>
        <v>0</v>
      </c>
      <c r="BM146" s="236"/>
      <c r="BN146" s="232"/>
      <c r="BO146" s="208"/>
      <c r="BP146" s="232"/>
      <c r="BQ146" s="232"/>
      <c r="BR146" s="236"/>
      <c r="BS146" s="232"/>
      <c r="BU146" s="232">
        <v>8</v>
      </c>
      <c r="BV146" s="232"/>
      <c r="BW146" s="236"/>
      <c r="BX146" s="232"/>
      <c r="BZ146" s="232">
        <v>16</v>
      </c>
      <c r="CA146" s="232"/>
      <c r="CB146" s="236"/>
      <c r="CC146" s="232"/>
      <c r="CE146" s="232"/>
      <c r="CF146" s="232"/>
      <c r="CG146" s="236"/>
      <c r="CH146" s="232"/>
      <c r="CJ146" s="232">
        <f>SUM(CO146,CT146,CY146,DD146)</f>
        <v>16</v>
      </c>
      <c r="CK146" s="232"/>
      <c r="CL146" s="236"/>
      <c r="CM146" s="232"/>
      <c r="CO146" s="232"/>
      <c r="CP146" s="232"/>
      <c r="CQ146" s="236"/>
      <c r="CR146" s="232"/>
      <c r="CT146" s="232">
        <v>16</v>
      </c>
      <c r="CU146" s="232"/>
      <c r="CV146" s="232"/>
      <c r="CW146" s="232"/>
      <c r="CY146" s="232"/>
      <c r="CZ146" s="232"/>
      <c r="DA146" s="236"/>
      <c r="DB146" s="232"/>
      <c r="DD146" s="232"/>
      <c r="DE146" s="232"/>
      <c r="DF146" s="236"/>
      <c r="DG146" s="232"/>
      <c r="DH146" s="252"/>
      <c r="DJ146" s="232">
        <f t="shared" si="78"/>
        <v>144</v>
      </c>
      <c r="DK146" s="232">
        <f t="shared" si="78"/>
        <v>0</v>
      </c>
      <c r="DL146" s="232"/>
      <c r="DM146" s="232"/>
      <c r="DN146" s="232"/>
      <c r="DO146" s="236"/>
      <c r="DP146" s="232">
        <f>SUM(M146,AM146,BN146,CM146)</f>
        <v>0</v>
      </c>
    </row>
    <row r="147" spans="1:120" s="208" customFormat="1" x14ac:dyDescent="0.3">
      <c r="D147" s="218"/>
      <c r="J147" s="252"/>
      <c r="K147" s="252"/>
      <c r="L147" s="252"/>
      <c r="M147" s="252"/>
      <c r="O147" s="252"/>
      <c r="P147" s="252"/>
      <c r="Q147" s="252"/>
      <c r="R147" s="252"/>
      <c r="T147" s="252"/>
      <c r="U147" s="252"/>
      <c r="V147" s="252"/>
      <c r="W147" s="252"/>
      <c r="Y147" s="252"/>
      <c r="Z147" s="252"/>
      <c r="AA147" s="252"/>
      <c r="AB147" s="252"/>
      <c r="AD147" s="252"/>
      <c r="AE147" s="252"/>
      <c r="AF147" s="252"/>
      <c r="AG147" s="252"/>
      <c r="AH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2"/>
      <c r="AU147" s="252"/>
      <c r="AV147" s="252"/>
      <c r="AW147" s="252"/>
      <c r="AX147" s="252"/>
      <c r="AZ147" s="252"/>
      <c r="BA147" s="252"/>
      <c r="BB147" s="252"/>
      <c r="BC147" s="252"/>
      <c r="BE147" s="252"/>
      <c r="BF147" s="252"/>
      <c r="BG147" s="252"/>
      <c r="BH147" s="252"/>
      <c r="BI147" s="252"/>
      <c r="BK147" s="252"/>
      <c r="BL147" s="252"/>
      <c r="BM147" s="252"/>
      <c r="BN147" s="252"/>
      <c r="BO147" s="252"/>
      <c r="BP147" s="252"/>
      <c r="BQ147" s="252"/>
      <c r="BR147" s="252"/>
      <c r="BS147" s="252"/>
      <c r="BU147" s="252"/>
      <c r="BV147" s="252"/>
      <c r="BW147" s="252"/>
      <c r="BX147" s="252"/>
      <c r="BZ147" s="252"/>
      <c r="CA147" s="252"/>
      <c r="CB147" s="252"/>
      <c r="CC147" s="252"/>
      <c r="CE147" s="252"/>
      <c r="CF147" s="252"/>
      <c r="CG147" s="252"/>
      <c r="CH147" s="252"/>
      <c r="CJ147" s="252"/>
      <c r="CK147" s="252"/>
      <c r="CL147" s="252"/>
      <c r="CM147" s="252"/>
      <c r="CO147" s="252"/>
      <c r="CP147" s="252"/>
      <c r="CQ147" s="252"/>
      <c r="CR147" s="252"/>
      <c r="CT147" s="252"/>
      <c r="CU147" s="252"/>
      <c r="CV147" s="252"/>
      <c r="CW147" s="252"/>
      <c r="CY147" s="252"/>
      <c r="CZ147" s="252"/>
      <c r="DA147" s="252"/>
      <c r="DB147" s="252"/>
      <c r="DD147" s="252"/>
      <c r="DE147" s="252"/>
      <c r="DF147" s="252"/>
      <c r="DG147" s="252"/>
      <c r="DH147" s="252"/>
      <c r="DJ147" s="252"/>
      <c r="DK147" s="252"/>
      <c r="DL147" s="252"/>
      <c r="DM147" s="252"/>
      <c r="DN147" s="252"/>
      <c r="DO147" s="252"/>
      <c r="DP147" s="252"/>
    </row>
    <row r="148" spans="1:120" s="211" customFormat="1" x14ac:dyDescent="0.3">
      <c r="A148" s="306" t="s">
        <v>145</v>
      </c>
      <c r="B148" s="307"/>
      <c r="C148" s="217"/>
      <c r="D148" s="308"/>
      <c r="E148" s="307"/>
      <c r="F148" s="307"/>
      <c r="G148" s="307"/>
      <c r="H148" s="307"/>
      <c r="I148" s="217"/>
      <c r="J148" s="309">
        <f>SUM(J17:J147)</f>
        <v>794</v>
      </c>
      <c r="K148" s="310">
        <f>SUM(K17:K147)</f>
        <v>344</v>
      </c>
      <c r="L148" s="310">
        <f>SUM(L17:L147)</f>
        <v>0</v>
      </c>
      <c r="M148" s="232">
        <f t="shared" si="75"/>
        <v>0</v>
      </c>
      <c r="N148" s="217"/>
      <c r="O148" s="311">
        <f>SUM(O17:O147)-O97</f>
        <v>312</v>
      </c>
      <c r="P148" s="310">
        <f>SUM(P17:P147)</f>
        <v>0</v>
      </c>
      <c r="Q148" s="310">
        <f>SUM(Q17:Q147)</f>
        <v>0</v>
      </c>
      <c r="R148" s="310">
        <f>SUM(R17:R147)</f>
        <v>0</v>
      </c>
      <c r="S148" s="217"/>
      <c r="T148" s="311">
        <f>SUM(T17:T147)-T97</f>
        <v>168</v>
      </c>
      <c r="U148" s="310">
        <f>SUM(U17:U147)</f>
        <v>160</v>
      </c>
      <c r="V148" s="310">
        <f>SUM(V17:V147)</f>
        <v>0</v>
      </c>
      <c r="W148" s="310">
        <f>SUM(W17:W147)</f>
        <v>0</v>
      </c>
      <c r="X148" s="217"/>
      <c r="Y148" s="311">
        <f>SUM(Y17:Y147)-Y97</f>
        <v>205</v>
      </c>
      <c r="Z148" s="310">
        <f>SUM(Z17:Z147)</f>
        <v>0</v>
      </c>
      <c r="AA148" s="310">
        <f>SUM(AA17:AA147)</f>
        <v>0</v>
      </c>
      <c r="AB148" s="310">
        <f>SUM(AB17:AB147)</f>
        <v>0</v>
      </c>
      <c r="AC148" s="210"/>
      <c r="AD148" s="311">
        <f>SUM(AD17:AD147)-AD97</f>
        <v>106</v>
      </c>
      <c r="AE148" s="310">
        <f>SUM(AE17:AE147)</f>
        <v>184</v>
      </c>
      <c r="AF148" s="310">
        <f>SUM(AF17:AF147)</f>
        <v>0</v>
      </c>
      <c r="AG148" s="310">
        <f>SUM(AG17:AG147)</f>
        <v>0</v>
      </c>
      <c r="AH148" s="312"/>
      <c r="AI148" s="210"/>
      <c r="AJ148" s="310">
        <f>SUM(AJ17:AJ147)</f>
        <v>602</v>
      </c>
      <c r="AK148" s="310">
        <f>SUM(AK17:AK147)</f>
        <v>592</v>
      </c>
      <c r="AL148" s="310">
        <f>SUM(AL17:AL147)</f>
        <v>4</v>
      </c>
      <c r="AM148" s="310">
        <f t="shared" ref="AM148" si="84">SUM(AS148,AX148,BC148,BH148)</f>
        <v>0</v>
      </c>
      <c r="AN148" s="310">
        <f>SUM(AN17:AN147)</f>
        <v>592</v>
      </c>
      <c r="AO148" s="312"/>
      <c r="AP148" s="311">
        <f>SUM(AP17:AP147)</f>
        <v>229</v>
      </c>
      <c r="AQ148" s="310">
        <f>SUM(AQ17:AQ147)</f>
        <v>0</v>
      </c>
      <c r="AR148" s="310">
        <f>SUM(AR17:AR147)</f>
        <v>0</v>
      </c>
      <c r="AS148" s="310">
        <f>SUM(AS17:AS147)</f>
        <v>0</v>
      </c>
      <c r="AT148" s="217"/>
      <c r="AU148" s="311">
        <f>SUM(AU17:AU147)</f>
        <v>189</v>
      </c>
      <c r="AV148" s="310">
        <f>SUM(AV17:AV147)</f>
        <v>200</v>
      </c>
      <c r="AW148" s="310">
        <f>SUM(AW17:AW147)</f>
        <v>0</v>
      </c>
      <c r="AX148" s="310">
        <f>SUM(AX17:AX147)</f>
        <v>0</v>
      </c>
      <c r="AY148" s="217"/>
      <c r="AZ148" s="311">
        <f>SUM(AZ17:AZ147)</f>
        <v>153</v>
      </c>
      <c r="BA148" s="310">
        <f>SUM(BA17:BA147)</f>
        <v>200</v>
      </c>
      <c r="BB148" s="310">
        <f>SUM(BB17:BB147)</f>
        <v>0</v>
      </c>
      <c r="BC148" s="310">
        <f>SUM(BC17:BC147)</f>
        <v>0</v>
      </c>
      <c r="BD148" s="210"/>
      <c r="BE148" s="311">
        <f>SUM(BE17:BE147)</f>
        <v>119</v>
      </c>
      <c r="BF148" s="310">
        <f>SUM(BF17:BF147)</f>
        <v>192</v>
      </c>
      <c r="BG148" s="310">
        <f>SUM(BG17:BG147)</f>
        <v>4</v>
      </c>
      <c r="BH148" s="310">
        <f>SUM(BH17:BH147)</f>
        <v>0</v>
      </c>
      <c r="BI148" s="312"/>
      <c r="BJ148" s="210"/>
      <c r="BK148" s="310">
        <f>SUM(BK17:BK147)</f>
        <v>597</v>
      </c>
      <c r="BL148" s="310">
        <f>SUM(BL17:BL147)</f>
        <v>528</v>
      </c>
      <c r="BM148" s="310">
        <f>SUM(BM17:BM147)</f>
        <v>8</v>
      </c>
      <c r="BN148" s="310">
        <f>SUM(BS148,BX148,CC148,)</f>
        <v>0</v>
      </c>
      <c r="BO148" s="312"/>
      <c r="BP148" s="311">
        <f>SUM(BP17:BP147)</f>
        <v>169</v>
      </c>
      <c r="BQ148" s="310">
        <f>SUM(BQ17:BQ147)</f>
        <v>328</v>
      </c>
      <c r="BR148" s="310">
        <f>SUM(BR17:BR147)</f>
        <v>0</v>
      </c>
      <c r="BS148" s="310">
        <f>SUM(BS17:BS147)</f>
        <v>0</v>
      </c>
      <c r="BT148" s="217"/>
      <c r="BU148" s="311">
        <f>SUM(BU17:BU147)</f>
        <v>172.55555555555554</v>
      </c>
      <c r="BV148" s="310">
        <f>SUM(BV17:BV147)</f>
        <v>0</v>
      </c>
      <c r="BW148" s="310">
        <f>SUM(BW17:BW147)</f>
        <v>6</v>
      </c>
      <c r="BX148" s="310">
        <f>SUM(BX17:BX147)</f>
        <v>0</v>
      </c>
      <c r="BY148" s="217"/>
      <c r="BZ148" s="311">
        <f>SUM(BZ17:BZ147)</f>
        <v>153</v>
      </c>
      <c r="CA148" s="310">
        <f>SUM(CA17:CA147)</f>
        <v>0</v>
      </c>
      <c r="CB148" s="310">
        <f>SUM(CB17:CB147)</f>
        <v>2</v>
      </c>
      <c r="CC148" s="310">
        <f>SUM(CC17:CC147)</f>
        <v>0</v>
      </c>
      <c r="CD148" s="210"/>
      <c r="CE148" s="311">
        <f>SUM(CE17:CE147)</f>
        <v>169</v>
      </c>
      <c r="CF148" s="310">
        <f>SUM(CF17:CF147)</f>
        <v>200</v>
      </c>
      <c r="CG148" s="310">
        <f>SUM(CG17:CG147)</f>
        <v>0</v>
      </c>
      <c r="CH148" s="312"/>
      <c r="CI148" s="210"/>
      <c r="CJ148" s="310">
        <f>SUM(CJ17:CJ147)</f>
        <v>522</v>
      </c>
      <c r="CK148" s="310">
        <f>SUM(CK17:CK147)</f>
        <v>600</v>
      </c>
      <c r="CL148" s="310">
        <f>SUM(CL17:CL147)</f>
        <v>0</v>
      </c>
      <c r="CM148" s="310" t="e">
        <f>SUM(CR148,#REF!,DB148,DG148)</f>
        <v>#REF!</v>
      </c>
      <c r="CO148" s="311">
        <f>SUM(CO17:CO147)</f>
        <v>179</v>
      </c>
      <c r="CP148" s="310">
        <f>SUM(CP17:CP147)</f>
        <v>200</v>
      </c>
      <c r="CQ148" s="310">
        <f>SUM(CQ17:CQ147)</f>
        <v>0</v>
      </c>
      <c r="CR148" s="310">
        <f>SUM(CR17:CR147)</f>
        <v>0</v>
      </c>
      <c r="CS148" s="217"/>
      <c r="CT148" s="311">
        <f>SUM(CT17:CT147)</f>
        <v>285</v>
      </c>
      <c r="CU148" s="310">
        <f>SUM(CU17:CU147)</f>
        <v>0</v>
      </c>
      <c r="CV148" s="310">
        <f>SUM(CV17:CV147)</f>
        <v>0</v>
      </c>
      <c r="CW148" s="364"/>
      <c r="CX148" s="217"/>
      <c r="CY148" s="311">
        <f>SUM(CY17:CY147)</f>
        <v>131</v>
      </c>
      <c r="CZ148" s="310">
        <f>SUM(CZ17:CZ147)</f>
        <v>200</v>
      </c>
      <c r="DA148" s="310">
        <f>SUM(DA17:DA147)</f>
        <v>0</v>
      </c>
      <c r="DB148" s="310">
        <f>SUM(DB17:DB147)</f>
        <v>0</v>
      </c>
      <c r="DC148" s="210"/>
      <c r="DD148" s="311">
        <f>SUM(DD17:DD147)</f>
        <v>0</v>
      </c>
      <c r="DE148" s="310">
        <f>SUM(DE17:DE147)</f>
        <v>200</v>
      </c>
      <c r="DF148" s="310">
        <f>SUM(DF17:DF147)</f>
        <v>0</v>
      </c>
      <c r="DG148" s="310">
        <f>SUM(DG17:DG147)</f>
        <v>0</v>
      </c>
      <c r="DH148" s="312"/>
      <c r="DI148" s="210"/>
      <c r="DJ148" s="310">
        <f>SUM(DJ17:DJ147)</f>
        <v>2473</v>
      </c>
      <c r="DK148" s="310">
        <f>SUM(DK17:DK147)</f>
        <v>2064</v>
      </c>
      <c r="DL148" s="310"/>
      <c r="DM148" s="310"/>
      <c r="DN148" s="310"/>
      <c r="DO148" s="310">
        <f>SUM(DO17:DO147)</f>
        <v>12</v>
      </c>
      <c r="DP148" s="310" t="e">
        <f>SUM(DP17:DP146)</f>
        <v>#REF!</v>
      </c>
    </row>
    <row r="150" spans="1:120" x14ac:dyDescent="0.3">
      <c r="A150" s="313" t="s">
        <v>146</v>
      </c>
      <c r="B150" s="307"/>
      <c r="J150" s="410" t="s">
        <v>180</v>
      </c>
      <c r="K150" s="411"/>
      <c r="L150" s="412"/>
      <c r="M150" s="310">
        <f>SUM(J148:M148)</f>
        <v>1138</v>
      </c>
      <c r="O150" s="410" t="s">
        <v>179</v>
      </c>
      <c r="P150" s="411"/>
      <c r="Q150" s="412"/>
      <c r="R150" s="310">
        <f>SUM(O148:R148)</f>
        <v>312</v>
      </c>
      <c r="T150" s="410" t="s">
        <v>179</v>
      </c>
      <c r="U150" s="411"/>
      <c r="V150" s="412"/>
      <c r="W150" s="310">
        <f>SUM(T148:W148)</f>
        <v>328</v>
      </c>
      <c r="Y150" s="410" t="s">
        <v>179</v>
      </c>
      <c r="Z150" s="411"/>
      <c r="AA150" s="412"/>
      <c r="AB150" s="310">
        <f>SUM(Y148:AB148)</f>
        <v>205</v>
      </c>
      <c r="AD150" s="410" t="s">
        <v>179</v>
      </c>
      <c r="AE150" s="411"/>
      <c r="AF150" s="412"/>
      <c r="AG150" s="310">
        <f>SUM(AD148:AG148)</f>
        <v>290</v>
      </c>
      <c r="AH150" s="312"/>
      <c r="AJ150" s="410" t="s">
        <v>180</v>
      </c>
      <c r="AK150" s="411"/>
      <c r="AL150" s="412"/>
      <c r="AM150" s="310">
        <f>SUM(AJ148:AM148)</f>
        <v>1198</v>
      </c>
      <c r="AN150" s="312"/>
      <c r="AO150" s="312"/>
      <c r="AP150" s="410" t="s">
        <v>179</v>
      </c>
      <c r="AQ150" s="411"/>
      <c r="AR150" s="412"/>
      <c r="AS150" s="310">
        <f>+AP148+AQ148+AR148+AS148</f>
        <v>229</v>
      </c>
      <c r="AU150" s="410" t="s">
        <v>179</v>
      </c>
      <c r="AV150" s="411"/>
      <c r="AW150" s="412"/>
      <c r="AX150" s="310">
        <f>+AU148+AV148+AW148+AX148</f>
        <v>389</v>
      </c>
      <c r="AZ150" s="410" t="s">
        <v>179</v>
      </c>
      <c r="BA150" s="411"/>
      <c r="BB150" s="412"/>
      <c r="BC150" s="310">
        <f>+AZ148+BA148+BB148+BC148</f>
        <v>353</v>
      </c>
      <c r="BE150" s="410" t="s">
        <v>179</v>
      </c>
      <c r="BF150" s="411"/>
      <c r="BG150" s="412"/>
      <c r="BH150" s="310">
        <f>+BE148+BF148+BG148+BH148</f>
        <v>315</v>
      </c>
      <c r="BI150" s="312"/>
      <c r="BK150" s="410" t="s">
        <v>180</v>
      </c>
      <c r="BL150" s="411"/>
      <c r="BM150" s="412"/>
      <c r="BN150" s="310">
        <f>SUM(BK148:BN148)</f>
        <v>1133</v>
      </c>
      <c r="BO150" s="312"/>
      <c r="BP150" s="410" t="s">
        <v>179</v>
      </c>
      <c r="BQ150" s="411"/>
      <c r="BR150" s="412"/>
      <c r="BS150" s="310">
        <f>SUM(BP148:BS148)</f>
        <v>497</v>
      </c>
      <c r="BU150" s="410" t="s">
        <v>179</v>
      </c>
      <c r="BV150" s="411"/>
      <c r="BW150" s="412"/>
      <c r="BX150" s="310">
        <f>SUM(BU148:BX148)</f>
        <v>178.55555555555554</v>
      </c>
      <c r="BZ150" s="410" t="s">
        <v>179</v>
      </c>
      <c r="CA150" s="411"/>
      <c r="CB150" s="412"/>
      <c r="CC150" s="310">
        <f>SUM(BZ148:CC148)</f>
        <v>155</v>
      </c>
      <c r="CE150" s="410" t="s">
        <v>179</v>
      </c>
      <c r="CF150" s="411"/>
      <c r="CG150" s="412"/>
      <c r="CH150" s="312"/>
      <c r="CJ150" s="410" t="s">
        <v>181</v>
      </c>
      <c r="CK150" s="411"/>
      <c r="CL150" s="412"/>
      <c r="CM150" s="310" t="e">
        <f>SUM(CJ148:CM148)</f>
        <v>#REF!</v>
      </c>
      <c r="CO150" s="410" t="s">
        <v>179</v>
      </c>
      <c r="CP150" s="411"/>
      <c r="CQ150" s="412"/>
      <c r="CR150" s="310">
        <f>SUM(CO148:CR148)</f>
        <v>379</v>
      </c>
      <c r="CT150" s="349" t="s">
        <v>179</v>
      </c>
      <c r="CU150" s="354"/>
      <c r="CV150" s="354"/>
      <c r="CW150" s="310">
        <f>SUM(CT148:CW148)</f>
        <v>285</v>
      </c>
      <c r="CY150" s="410" t="s">
        <v>179</v>
      </c>
      <c r="CZ150" s="411"/>
      <c r="DA150" s="412"/>
      <c r="DB150" s="310">
        <f>SUM(CY148:DB148)</f>
        <v>331</v>
      </c>
      <c r="DD150" s="410" t="s">
        <v>179</v>
      </c>
      <c r="DE150" s="411"/>
      <c r="DF150" s="412"/>
      <c r="DG150" s="310">
        <f>SUM(DD148:DG148)</f>
        <v>200</v>
      </c>
      <c r="DH150" s="312"/>
      <c r="DJ150" s="410" t="s">
        <v>181</v>
      </c>
      <c r="DK150" s="411"/>
      <c r="DL150" s="411"/>
      <c r="DM150" s="411"/>
      <c r="DN150" s="411"/>
      <c r="DO150" s="412"/>
      <c r="DP150" s="310" t="e">
        <f>SUM(DJ148:DP148)</f>
        <v>#REF!</v>
      </c>
    </row>
    <row r="151" spans="1:120" x14ac:dyDescent="0.3">
      <c r="AH151" s="210" t="s">
        <v>1011</v>
      </c>
    </row>
    <row r="153" spans="1:120" x14ac:dyDescent="0.3">
      <c r="A153" s="211" t="s">
        <v>24</v>
      </c>
      <c r="B153" s="211"/>
      <c r="D153" s="440" t="str">
        <f>Examenprogramma!$B$32</f>
        <v>11 juli 2019</v>
      </c>
      <c r="E153" s="440"/>
      <c r="F153" s="440"/>
      <c r="G153" s="440"/>
      <c r="H153" s="440"/>
      <c r="J153" s="208"/>
      <c r="K153" s="208"/>
      <c r="L153" s="208"/>
      <c r="M153" s="208"/>
      <c r="O153" s="208"/>
      <c r="P153" s="208"/>
      <c r="Q153" s="208"/>
      <c r="R153" s="208"/>
      <c r="T153" s="208"/>
      <c r="U153" s="208"/>
      <c r="V153" s="208"/>
      <c r="W153" s="208"/>
      <c r="AP153" s="208"/>
      <c r="AQ153" s="208"/>
      <c r="AR153" s="208"/>
      <c r="AS153" s="208"/>
      <c r="AU153" s="208"/>
      <c r="AV153" s="208"/>
      <c r="AW153" s="208"/>
      <c r="AX153" s="208"/>
      <c r="BP153" s="208"/>
      <c r="BQ153" s="208"/>
      <c r="BR153" s="208"/>
      <c r="BS153" s="208"/>
      <c r="BU153" s="208"/>
      <c r="BV153" s="208"/>
      <c r="BW153" s="208"/>
      <c r="BX153" s="208"/>
      <c r="CO153" s="208"/>
      <c r="CP153" s="208"/>
      <c r="CQ153" s="208"/>
      <c r="CR153" s="208"/>
      <c r="CT153" s="208"/>
      <c r="CU153" s="208"/>
      <c r="CV153" s="208"/>
      <c r="CW153" s="208"/>
    </row>
    <row r="154" spans="1:120" x14ac:dyDescent="0.3">
      <c r="A154" s="211" t="s">
        <v>25</v>
      </c>
      <c r="B154" s="211"/>
      <c r="D154" s="441" t="str">
        <f>Examenprogramma!$B$33</f>
        <v>Maasland</v>
      </c>
      <c r="E154" s="441"/>
      <c r="F154" s="441"/>
      <c r="G154" s="441"/>
      <c r="H154" s="441"/>
      <c r="J154" s="208"/>
      <c r="K154" s="208"/>
      <c r="L154" s="208"/>
      <c r="M154" s="208"/>
      <c r="O154" s="208"/>
      <c r="P154" s="208"/>
      <c r="Q154" s="208"/>
      <c r="R154" s="208"/>
      <c r="T154" s="208"/>
      <c r="U154" s="208"/>
      <c r="V154" s="208"/>
      <c r="W154" s="208"/>
      <c r="AP154" s="208"/>
      <c r="AQ154" s="208"/>
      <c r="AR154" s="208"/>
      <c r="AS154" s="208"/>
      <c r="AU154" s="208"/>
      <c r="AV154" s="208"/>
      <c r="AW154" s="208"/>
      <c r="AX154" s="208"/>
      <c r="BP154" s="208"/>
      <c r="BQ154" s="208"/>
      <c r="BR154" s="208"/>
      <c r="BS154" s="208"/>
      <c r="BU154" s="208"/>
      <c r="BV154" s="208"/>
      <c r="BW154" s="208"/>
      <c r="BX154" s="208"/>
      <c r="CO154" s="208"/>
      <c r="CP154" s="208"/>
      <c r="CQ154" s="208"/>
      <c r="CR154" s="208"/>
      <c r="CT154" s="208"/>
      <c r="CU154" s="208"/>
      <c r="CV154" s="208"/>
      <c r="CW154" s="208"/>
    </row>
    <row r="155" spans="1:120" x14ac:dyDescent="0.3">
      <c r="A155" s="211" t="s">
        <v>21</v>
      </c>
      <c r="B155" s="211"/>
      <c r="D155" s="442" t="str">
        <f>Examenprogramma!$B$34</f>
        <v>A. Reijm</v>
      </c>
      <c r="E155" s="442"/>
      <c r="F155" s="442"/>
      <c r="G155" s="442"/>
      <c r="H155" s="442"/>
      <c r="J155" s="208"/>
      <c r="K155" s="208"/>
      <c r="L155" s="208"/>
      <c r="M155" s="208"/>
      <c r="O155" s="208"/>
      <c r="P155" s="208"/>
      <c r="Q155" s="208"/>
      <c r="R155" s="208"/>
      <c r="T155" s="208"/>
      <c r="U155" s="208"/>
      <c r="V155" s="208"/>
      <c r="W155" s="208"/>
      <c r="AP155" s="208"/>
      <c r="AQ155" s="208"/>
      <c r="AR155" s="208"/>
      <c r="AS155" s="208"/>
      <c r="AU155" s="208"/>
      <c r="AV155" s="208"/>
      <c r="AW155" s="208"/>
      <c r="AX155" s="208"/>
      <c r="BP155" s="208"/>
      <c r="BQ155" s="208"/>
      <c r="BR155" s="208"/>
      <c r="BS155" s="208"/>
      <c r="BU155" s="208"/>
      <c r="BV155" s="208"/>
      <c r="BW155" s="208"/>
      <c r="BX155" s="208"/>
      <c r="CO155" s="208"/>
      <c r="CP155" s="208"/>
      <c r="CQ155" s="208"/>
      <c r="CR155" s="208"/>
      <c r="CT155" s="208"/>
      <c r="CU155" s="208"/>
      <c r="CV155" s="208"/>
      <c r="CW155" s="208"/>
    </row>
    <row r="169" spans="4:4" x14ac:dyDescent="0.3">
      <c r="D169" s="240"/>
    </row>
  </sheetData>
  <mergeCells count="139">
    <mergeCell ref="CJ12:CL12"/>
    <mergeCell ref="CJ13:CJ14"/>
    <mergeCell ref="CK13:CK14"/>
    <mergeCell ref="CL13:CL14"/>
    <mergeCell ref="AJ13:AJ14"/>
    <mergeCell ref="AK13:AK14"/>
    <mergeCell ref="D153:H153"/>
    <mergeCell ref="D154:H154"/>
    <mergeCell ref="D155:H155"/>
    <mergeCell ref="BK12:BM12"/>
    <mergeCell ref="AJ12:AL12"/>
    <mergeCell ref="AD12:AF12"/>
    <mergeCell ref="Y12:AA12"/>
    <mergeCell ref="AA13:AA14"/>
    <mergeCell ref="AF13:AF14"/>
    <mergeCell ref="AL13:AL14"/>
    <mergeCell ref="BM13:BM14"/>
    <mergeCell ref="BK13:BK14"/>
    <mergeCell ref="BL13:BL14"/>
    <mergeCell ref="AP12:AR12"/>
    <mergeCell ref="AU12:AW12"/>
    <mergeCell ref="AM13:AM14"/>
    <mergeCell ref="J12:L12"/>
    <mergeCell ref="J13:J14"/>
    <mergeCell ref="CM13:CM14"/>
    <mergeCell ref="AG13:AG14"/>
    <mergeCell ref="Y13:Y14"/>
    <mergeCell ref="Z13:Z14"/>
    <mergeCell ref="AB13:AB14"/>
    <mergeCell ref="BN13:BN14"/>
    <mergeCell ref="AE13:AE14"/>
    <mergeCell ref="BG13:BG14"/>
    <mergeCell ref="BH13:BH14"/>
    <mergeCell ref="CE13:CE14"/>
    <mergeCell ref="CF13:CF14"/>
    <mergeCell ref="CG13:CG14"/>
    <mergeCell ref="CC13:CC14"/>
    <mergeCell ref="AW13:AW14"/>
    <mergeCell ref="AX13:AX14"/>
    <mergeCell ref="AZ13:AZ14"/>
    <mergeCell ref="BA13:BA14"/>
    <mergeCell ref="BB13:BB14"/>
    <mergeCell ref="BC13:BC14"/>
    <mergeCell ref="BE13:BE14"/>
    <mergeCell ref="BF13:BF14"/>
    <mergeCell ref="AS13:AS14"/>
    <mergeCell ref="AU13:AU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DE13:DE14"/>
    <mergeCell ref="DF13:DF14"/>
    <mergeCell ref="DG13:DG14"/>
    <mergeCell ref="DJ13:DJ14"/>
    <mergeCell ref="DK13:DK14"/>
    <mergeCell ref="DO13:DO14"/>
    <mergeCell ref="D10:G10"/>
    <mergeCell ref="D11:G11"/>
    <mergeCell ref="BP12:BR12"/>
    <mergeCell ref="BU12:BW12"/>
    <mergeCell ref="BZ12:CB12"/>
    <mergeCell ref="CE12:CG12"/>
    <mergeCell ref="BP13:BP14"/>
    <mergeCell ref="BQ13:BQ14"/>
    <mergeCell ref="BR13:BR14"/>
    <mergeCell ref="BS13:BS14"/>
    <mergeCell ref="BU13:BU14"/>
    <mergeCell ref="BV13:BV14"/>
    <mergeCell ref="BW13:BW14"/>
    <mergeCell ref="BX13:BX14"/>
    <mergeCell ref="BZ13:BZ14"/>
    <mergeCell ref="CA13:CA14"/>
    <mergeCell ref="CB13:CB14"/>
    <mergeCell ref="CY13:CY14"/>
    <mergeCell ref="DD13:DD14"/>
    <mergeCell ref="CJ150:CL150"/>
    <mergeCell ref="B12:B14"/>
    <mergeCell ref="BK150:BM150"/>
    <mergeCell ref="BP150:BR150"/>
    <mergeCell ref="BU150:BW150"/>
    <mergeCell ref="BZ150:CB150"/>
    <mergeCell ref="CE150:CG150"/>
    <mergeCell ref="AJ150:AL150"/>
    <mergeCell ref="AP150:AR150"/>
    <mergeCell ref="AU150:AW150"/>
    <mergeCell ref="AZ150:BB150"/>
    <mergeCell ref="BE150:BG150"/>
    <mergeCell ref="J150:L150"/>
    <mergeCell ref="O150:Q150"/>
    <mergeCell ref="T150:V150"/>
    <mergeCell ref="Y150:AA150"/>
    <mergeCell ref="AD150:AF150"/>
    <mergeCell ref="AZ12:BB12"/>
    <mergeCell ref="BE12:BG12"/>
    <mergeCell ref="AP13:AP14"/>
    <mergeCell ref="AQ13:AQ14"/>
    <mergeCell ref="AR13:AR14"/>
    <mergeCell ref="AV13:AV14"/>
    <mergeCell ref="D7:G7"/>
    <mergeCell ref="D8:G8"/>
    <mergeCell ref="D9:G9"/>
    <mergeCell ref="D3:G3"/>
    <mergeCell ref="D4:G4"/>
    <mergeCell ref="D5:G5"/>
    <mergeCell ref="D6:G6"/>
    <mergeCell ref="DP13:DP14"/>
    <mergeCell ref="CO150:CQ150"/>
    <mergeCell ref="CY150:DA150"/>
    <mergeCell ref="DD150:DF150"/>
    <mergeCell ref="DJ150:DO150"/>
    <mergeCell ref="CO12:CQ12"/>
    <mergeCell ref="CY12:DA12"/>
    <mergeCell ref="DD12:DF12"/>
    <mergeCell ref="DJ12:DO12"/>
    <mergeCell ref="CO13:CO14"/>
    <mergeCell ref="CP13:CP14"/>
    <mergeCell ref="CQ13:CQ14"/>
    <mergeCell ref="CR13:CR14"/>
    <mergeCell ref="CT13:CT14"/>
    <mergeCell ref="CZ13:CZ14"/>
    <mergeCell ref="DA13:DA14"/>
    <mergeCell ref="DB13:DB14"/>
  </mergeCells>
  <dataValidations xWindow="138" yWindow="592" count="7">
    <dataValidation type="list" allowBlank="1" showInputMessage="1" showErrorMessage="1" sqref="A125:B139" xr:uid="{00000000-0002-0000-0100-000000000000}">
      <formula1>Examinering</formula1>
    </dataValidation>
    <dataValidation type="list" allowBlank="1" showInputMessage="1" showErrorMessage="1" prompt="Selecteer het examenonderdeel" sqref="A124:B124" xr:uid="{00000000-0002-0000-0100-000001000000}">
      <formula1>Examinering</formula1>
    </dataValidation>
    <dataValidation type="list" allowBlank="1" showErrorMessage="1" prompt="Selecteer het examenonderdeel" sqref="I95:I97 D77:H77 I90:I91 I100:I110 I142:I146 I29:I77 I80:I86" xr:uid="{00000000-0002-0000-0100-000002000000}">
      <formula1>Examinering</formula1>
    </dataValidation>
    <dataValidation allowBlank="1" showInputMessage="1" showErrorMessage="1" prompt="Selecteer het examenonderdeel" sqref="A113:B113" xr:uid="{00000000-0002-0000-0100-000003000000}"/>
    <dataValidation allowBlank="1" showErrorMessage="1" prompt="Selecteer het examenonderdeel" sqref="I17:I26 I92:I94 I79 I87:I89" xr:uid="{00000000-0002-0000-0100-000004000000}"/>
    <dataValidation type="list" allowBlank="1" showInputMessage="1" showErrorMessage="1" sqref="D18:D20 D22:D26" xr:uid="{00000000-0002-0000-0100-000005000000}">
      <formula1>$A$12:$A$27</formula1>
    </dataValidation>
    <dataValidation type="list" allowBlank="1" showErrorMessage="1" prompt="Selecteer het examenonderdeel" sqref="D113:H121 D142:H146 D79:H97" xr:uid="{00000000-0002-0000-0100-000006000000}">
      <formula1>$A$12:$A$27</formula1>
    </dataValidation>
  </dataValidations>
  <hyperlinks>
    <hyperlink ref="A94" r:id="rId1" display="Beroepsgericht vak 3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0" r:id="rId5" display="AVO vak 4" xr:uid="{00000000-0004-0000-0100-000004000000}"/>
    <hyperlink ref="A87" r:id="rId6" display="Beroepsgericht vak 1" xr:uid="{00000000-0004-0000-0100-000005000000}"/>
    <hyperlink ref="A88" r:id="rId7" display="Beroepsgericht vak 2" xr:uid="{00000000-0004-0000-0100-000006000000}"/>
    <hyperlink ref="A89" r:id="rId8" display="Beroepsgericht vak 3" xr:uid="{00000000-0004-0000-0100-000007000000}"/>
    <hyperlink ref="A90" r:id="rId9" display="Beroepsgericht vak 3" xr:uid="{00000000-0004-0000-0100-000008000000}"/>
    <hyperlink ref="A79" r:id="rId10" display="Beroepsgericht vak 1" xr:uid="{00000000-0004-0000-0100-000009000000}"/>
    <hyperlink ref="A80" r:id="rId11" display="Beroepsgericht vak 2" xr:uid="{00000000-0004-0000-0100-00000A000000}"/>
    <hyperlink ref="A29" r:id="rId12" display="Beroepsgericht vak 1" xr:uid="{00000000-0004-0000-0100-00000B000000}"/>
    <hyperlink ref="A32" r:id="rId13" display="Beroepsgericht vak 3" xr:uid="{00000000-0004-0000-0100-00000C000000}"/>
    <hyperlink ref="A35" r:id="rId14" display="Beroepsgericht vak 4" xr:uid="{00000000-0004-0000-0100-00000D000000}"/>
    <hyperlink ref="A37" r:id="rId15" display="Beroepsgericht vak 7" xr:uid="{00000000-0004-0000-0100-00000E000000}"/>
    <hyperlink ref="A38" r:id="rId16" display="Beroepsgericht vak 8" xr:uid="{00000000-0004-0000-0100-00000F000000}"/>
    <hyperlink ref="A39" r:id="rId17" display="Beroepsgericht vak 9" xr:uid="{00000000-0004-0000-0100-000010000000}"/>
    <hyperlink ref="A40" r:id="rId18" display="Beroepsgericht vak 10" xr:uid="{00000000-0004-0000-0100-000011000000}"/>
    <hyperlink ref="A41" r:id="rId19" display="Beroepsgericht vak 11" xr:uid="{00000000-0004-0000-0100-000012000000}"/>
    <hyperlink ref="A42" r:id="rId20" display="Beroepsgericht vak 12" xr:uid="{00000000-0004-0000-0100-000013000000}"/>
    <hyperlink ref="A44" r:id="rId21" display="Beroepsgericht vak 13" xr:uid="{00000000-0004-0000-0100-000014000000}"/>
    <hyperlink ref="A54" r:id="rId22" display="Beroepsgericht vak 5" xr:uid="{00000000-0004-0000-0100-000015000000}"/>
    <hyperlink ref="A53" r:id="rId23" display="Beroepsgericht vak 5" xr:uid="{00000000-0004-0000-0100-000016000000}"/>
    <hyperlink ref="A58" r:id="rId24" display="Beroepsgericht vak 6" xr:uid="{00000000-0004-0000-0100-000017000000}"/>
    <hyperlink ref="A61" r:id="rId25" display="Beroepsgericht vak 6" xr:uid="{00000000-0004-0000-0100-000018000000}"/>
  </hyperlinks>
  <pageMargins left="7.874015748031496E-2" right="7.874015748031496E-2" top="0.47244094488188981" bottom="0.47244094488188981" header="0.31496062992125984" footer="0.31496062992125984"/>
  <pageSetup paperSize="8" scale="89" orientation="portrait" cellComments="asDisplayed" r:id="rId26"/>
  <legacyDrawing r:id="rId2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7000000}">
          <x14:formula1>
            <xm:f>Examenprogramma!$A$12:$A$29</xm:f>
          </x14:formula1>
          <xm:sqref>E17:H26</xm:sqref>
        </x14:dataValidation>
        <x14:dataValidation type="list" allowBlank="1" showErrorMessage="1" prompt="Selecteer het examenonderdeel" xr:uid="{00000000-0002-0000-0100-000008000000}">
          <x14:formula1>
            <xm:f>Examenprogramma!$A$12:$A$29</xm:f>
          </x14:formula1>
          <xm:sqref>D100:H110</xm:sqref>
        </x14:dataValidation>
        <x14:dataValidation type="list" errorStyle="warning" showInputMessage="1" showErrorMessage="1" xr:uid="{00000000-0002-0000-0100-000009000000}">
          <x14:formula1>
            <xm:f>Examenprogramma!$A$12:$A$29</xm:f>
          </x14:formula1>
          <xm:sqref>D17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Examenprogramma!$A$12:$A$29</xm:f>
          </x14:formula1>
          <xm:sqref>D29:H76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topLeftCell="A17" zoomScale="80" zoomScaleNormal="80" workbookViewId="0">
      <selection activeCell="D33" sqref="D33"/>
    </sheetView>
  </sheetViews>
  <sheetFormatPr defaultColWidth="8.88671875" defaultRowHeight="14.4" x14ac:dyDescent="0.3"/>
  <cols>
    <col min="1" max="1" width="32.6640625" style="320" customWidth="1"/>
    <col min="2" max="2" width="55" style="320" customWidth="1"/>
    <col min="3" max="3" width="65.554687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50" t="s">
        <v>148</v>
      </c>
      <c r="B1" s="450"/>
      <c r="C1" s="450"/>
      <c r="D1" s="450"/>
      <c r="E1" s="450"/>
      <c r="F1" s="450"/>
    </row>
    <row r="2" spans="1:6" x14ac:dyDescent="0.3">
      <c r="A2" s="328" t="s">
        <v>144</v>
      </c>
      <c r="B2" s="449" t="str">
        <f>+Opleidingsplan!D3</f>
        <v>MBO | Maasland</v>
      </c>
      <c r="C2" s="449"/>
      <c r="D2" s="449"/>
      <c r="E2" s="449"/>
      <c r="F2" s="449"/>
    </row>
    <row r="3" spans="1:6" x14ac:dyDescent="0.3">
      <c r="A3" s="328" t="s">
        <v>23</v>
      </c>
      <c r="B3" s="449" t="str">
        <f>B33</f>
        <v>Maasland</v>
      </c>
      <c r="C3" s="449"/>
      <c r="D3" s="449"/>
      <c r="E3" s="449"/>
      <c r="F3" s="449"/>
    </row>
    <row r="4" spans="1:6" x14ac:dyDescent="0.3">
      <c r="A4" s="328" t="s">
        <v>27</v>
      </c>
      <c r="B4" s="449" t="str">
        <f>+Opleidingsplan!D5</f>
        <v>Dierenartsassistent paraveterinair</v>
      </c>
      <c r="C4" s="449"/>
      <c r="D4" s="449"/>
      <c r="E4" s="449"/>
      <c r="F4" s="449"/>
    </row>
    <row r="5" spans="1:6" x14ac:dyDescent="0.3">
      <c r="A5" s="328" t="s">
        <v>143</v>
      </c>
      <c r="B5" s="449" t="str">
        <f>+Opleidingsplan!D6</f>
        <v>2019-2020</v>
      </c>
      <c r="C5" s="449"/>
      <c r="D5" s="449"/>
      <c r="E5" s="449"/>
      <c r="F5" s="449"/>
    </row>
    <row r="6" spans="1:6" ht="14.4" customHeight="1" x14ac:dyDescent="0.3">
      <c r="A6" s="328" t="s">
        <v>142</v>
      </c>
      <c r="B6" s="449" t="str">
        <f>+Opleidingsplan!D7</f>
        <v>Dierverzorging 23214 (Dierenartsassistent paraveterinair)</v>
      </c>
      <c r="C6" s="449"/>
      <c r="D6" s="449"/>
      <c r="E6" s="449"/>
      <c r="F6" s="449"/>
    </row>
    <row r="7" spans="1:6" x14ac:dyDescent="0.3">
      <c r="A7" s="328" t="s">
        <v>140</v>
      </c>
      <c r="B7" s="449">
        <f>+Opleidingsplan!D8</f>
        <v>25577</v>
      </c>
      <c r="C7" s="449"/>
      <c r="D7" s="449"/>
      <c r="E7" s="449"/>
      <c r="F7" s="449"/>
    </row>
    <row r="8" spans="1:6" x14ac:dyDescent="0.3">
      <c r="A8" s="328" t="s">
        <v>138</v>
      </c>
      <c r="B8" s="449" t="str">
        <f>+Opleidingsplan!D9</f>
        <v>BOL</v>
      </c>
      <c r="C8" s="449"/>
      <c r="D8" s="449"/>
      <c r="E8" s="449"/>
      <c r="F8" s="449"/>
    </row>
    <row r="9" spans="1:6" x14ac:dyDescent="0.3">
      <c r="A9" s="328" t="s">
        <v>139</v>
      </c>
      <c r="B9" s="449">
        <f>+Opleidingsplan!D10</f>
        <v>4</v>
      </c>
      <c r="C9" s="449"/>
      <c r="D9" s="449"/>
      <c r="E9" s="449"/>
      <c r="F9" s="449"/>
    </row>
    <row r="10" spans="1:6" x14ac:dyDescent="0.3">
      <c r="A10" s="321"/>
    </row>
    <row r="11" spans="1:6" s="323" customFormat="1" ht="73.95" customHeight="1" x14ac:dyDescent="0.3">
      <c r="A11" s="322" t="s">
        <v>185</v>
      </c>
      <c r="B11" s="322" t="s">
        <v>149</v>
      </c>
      <c r="C11" s="322" t="s">
        <v>147</v>
      </c>
      <c r="D11" s="322" t="s">
        <v>926</v>
      </c>
      <c r="E11" s="322" t="s">
        <v>28</v>
      </c>
      <c r="F11" s="322" t="s">
        <v>195</v>
      </c>
    </row>
    <row r="12" spans="1:6" s="326" customFormat="1" ht="37.950000000000003" customHeight="1" x14ac:dyDescent="0.3">
      <c r="A12" s="324" t="s">
        <v>912</v>
      </c>
      <c r="B12" s="324" t="s">
        <v>941</v>
      </c>
      <c r="C12" s="324" t="s">
        <v>941</v>
      </c>
      <c r="D12" s="324" t="s">
        <v>944</v>
      </c>
      <c r="E12" s="451" t="s">
        <v>1016</v>
      </c>
      <c r="F12" s="325" t="s">
        <v>945</v>
      </c>
    </row>
    <row r="13" spans="1:6" s="326" customFormat="1" ht="37.950000000000003" customHeight="1" x14ac:dyDescent="0.3">
      <c r="A13" s="324" t="s">
        <v>913</v>
      </c>
      <c r="B13" s="324" t="s">
        <v>941</v>
      </c>
      <c r="C13" s="324" t="s">
        <v>941</v>
      </c>
      <c r="D13" s="324" t="s">
        <v>944</v>
      </c>
      <c r="E13" s="452"/>
      <c r="F13" s="325" t="s">
        <v>910</v>
      </c>
    </row>
    <row r="14" spans="1:6" s="326" customFormat="1" ht="37.950000000000003" customHeight="1" x14ac:dyDescent="0.3">
      <c r="A14" s="324" t="s">
        <v>914</v>
      </c>
      <c r="B14" s="324" t="s">
        <v>941</v>
      </c>
      <c r="C14" s="324" t="s">
        <v>941</v>
      </c>
      <c r="D14" s="324" t="s">
        <v>944</v>
      </c>
      <c r="E14" s="452"/>
      <c r="F14" s="325" t="s">
        <v>911</v>
      </c>
    </row>
    <row r="15" spans="1:6" s="326" customFormat="1" ht="37.950000000000003" customHeight="1" x14ac:dyDescent="0.3">
      <c r="A15" s="324" t="s">
        <v>915</v>
      </c>
      <c r="B15" s="324" t="s">
        <v>941</v>
      </c>
      <c r="C15" s="324" t="s">
        <v>941</v>
      </c>
      <c r="D15" s="324" t="s">
        <v>944</v>
      </c>
      <c r="E15" s="452"/>
      <c r="F15" s="325" t="s">
        <v>911</v>
      </c>
    </row>
    <row r="16" spans="1:6" s="326" customFormat="1" ht="37.950000000000003" customHeight="1" x14ac:dyDescent="0.3">
      <c r="A16" s="324" t="s">
        <v>916</v>
      </c>
      <c r="B16" s="324" t="s">
        <v>941</v>
      </c>
      <c r="C16" s="324" t="s">
        <v>941</v>
      </c>
      <c r="D16" s="324" t="s">
        <v>944</v>
      </c>
      <c r="E16" s="453"/>
      <c r="F16" s="325" t="s">
        <v>945</v>
      </c>
    </row>
    <row r="17" spans="1:7" s="326" customFormat="1" ht="57.6" x14ac:dyDescent="0.3">
      <c r="A17" s="324" t="s">
        <v>150</v>
      </c>
      <c r="B17" s="324" t="s">
        <v>906</v>
      </c>
      <c r="C17" s="324" t="s">
        <v>907</v>
      </c>
      <c r="D17" s="324"/>
      <c r="E17" s="324" t="s">
        <v>908</v>
      </c>
      <c r="F17" s="325"/>
    </row>
    <row r="18" spans="1:7" s="326" customFormat="1" x14ac:dyDescent="0.3">
      <c r="A18" s="324" t="s">
        <v>0</v>
      </c>
      <c r="B18" s="324"/>
      <c r="C18" s="324"/>
      <c r="D18" s="324"/>
      <c r="E18" s="324" t="s">
        <v>909</v>
      </c>
      <c r="F18" s="325"/>
    </row>
    <row r="19" spans="1:7" s="326" customFormat="1" x14ac:dyDescent="0.3">
      <c r="A19" s="324" t="s">
        <v>917</v>
      </c>
      <c r="B19" s="324" t="s">
        <v>940</v>
      </c>
      <c r="C19" s="324" t="s">
        <v>940</v>
      </c>
      <c r="D19" s="324" t="s">
        <v>946</v>
      </c>
      <c r="E19" s="451" t="s">
        <v>1016</v>
      </c>
      <c r="F19" s="325"/>
    </row>
    <row r="20" spans="1:7" s="326" customFormat="1" x14ac:dyDescent="0.3">
      <c r="A20" s="324" t="s">
        <v>918</v>
      </c>
      <c r="B20" s="324" t="s">
        <v>940</v>
      </c>
      <c r="C20" s="324" t="s">
        <v>940</v>
      </c>
      <c r="D20" s="324" t="s">
        <v>947</v>
      </c>
      <c r="E20" s="452"/>
      <c r="F20" s="325"/>
    </row>
    <row r="21" spans="1:7" s="326" customFormat="1" x14ac:dyDescent="0.3">
      <c r="A21" s="324" t="s">
        <v>919</v>
      </c>
      <c r="B21" s="324" t="s">
        <v>940</v>
      </c>
      <c r="C21" s="324" t="s">
        <v>940</v>
      </c>
      <c r="D21" s="324" t="s">
        <v>947</v>
      </c>
      <c r="E21" s="452"/>
      <c r="F21" s="325"/>
    </row>
    <row r="22" spans="1:7" s="326" customFormat="1" x14ac:dyDescent="0.3">
      <c r="A22" s="324" t="s">
        <v>920</v>
      </c>
      <c r="B22" s="324" t="s">
        <v>940</v>
      </c>
      <c r="C22" s="324" t="s">
        <v>940</v>
      </c>
      <c r="D22" s="324" t="s">
        <v>947</v>
      </c>
      <c r="E22" s="453"/>
      <c r="F22" s="325"/>
    </row>
    <row r="23" spans="1:7" s="326" customFormat="1" ht="62.4" customHeight="1" x14ac:dyDescent="0.3">
      <c r="A23" s="324" t="s">
        <v>924</v>
      </c>
      <c r="B23" s="324"/>
      <c r="C23" s="324"/>
      <c r="D23" s="324" t="s">
        <v>174</v>
      </c>
      <c r="E23" s="324" t="s">
        <v>184</v>
      </c>
      <c r="F23" s="325"/>
    </row>
    <row r="24" spans="1:7" s="326" customFormat="1" ht="292.2" customHeight="1" x14ac:dyDescent="0.3">
      <c r="A24" s="324" t="s">
        <v>1017</v>
      </c>
      <c r="B24" s="324" t="s">
        <v>1155</v>
      </c>
      <c r="C24" s="324" t="s">
        <v>1152</v>
      </c>
      <c r="D24" s="324"/>
      <c r="E24" s="324" t="s">
        <v>922</v>
      </c>
      <c r="F24" s="325" t="s">
        <v>1025</v>
      </c>
    </row>
    <row r="25" spans="1:7" s="326" customFormat="1" ht="292.2" customHeight="1" x14ac:dyDescent="0.3">
      <c r="A25" s="324" t="s">
        <v>1017</v>
      </c>
      <c r="B25" s="324" t="s">
        <v>1157</v>
      </c>
      <c r="C25" s="324" t="s">
        <v>1153</v>
      </c>
      <c r="D25" s="324"/>
      <c r="E25" s="324" t="s">
        <v>922</v>
      </c>
      <c r="F25" s="325" t="s">
        <v>1154</v>
      </c>
    </row>
    <row r="26" spans="1:7" s="326" customFormat="1" ht="292.2" customHeight="1" x14ac:dyDescent="0.3">
      <c r="A26" s="324" t="s">
        <v>1018</v>
      </c>
      <c r="B26" s="324" t="s">
        <v>1156</v>
      </c>
      <c r="C26" s="324" t="s">
        <v>1022</v>
      </c>
      <c r="D26" s="324"/>
      <c r="E26" s="324" t="s">
        <v>922</v>
      </c>
      <c r="F26" s="325" t="s">
        <v>1026</v>
      </c>
    </row>
    <row r="27" spans="1:7" s="326" customFormat="1" ht="292.2" customHeight="1" x14ac:dyDescent="0.3">
      <c r="A27" s="324" t="s">
        <v>1020</v>
      </c>
      <c r="B27" s="324" t="s">
        <v>1023</v>
      </c>
      <c r="C27" s="324" t="s">
        <v>1024</v>
      </c>
      <c r="D27" s="324"/>
      <c r="E27" s="324" t="s">
        <v>922</v>
      </c>
      <c r="F27" s="325" t="s">
        <v>910</v>
      </c>
    </row>
    <row r="28" spans="1:7" s="326" customFormat="1" x14ac:dyDescent="0.3">
      <c r="A28" s="324" t="s">
        <v>925</v>
      </c>
      <c r="B28" s="350" t="s">
        <v>969</v>
      </c>
      <c r="C28" s="324"/>
      <c r="D28" s="324"/>
      <c r="E28" s="324"/>
      <c r="F28" s="325"/>
    </row>
    <row r="29" spans="1:7" s="326" customFormat="1" x14ac:dyDescent="0.3">
      <c r="A29" s="324"/>
      <c r="B29" s="324"/>
      <c r="C29" s="324"/>
      <c r="D29" s="324"/>
      <c r="E29" s="324"/>
      <c r="F29" s="325"/>
    </row>
    <row r="30" spans="1:7" x14ac:dyDescent="0.3">
      <c r="A30" s="321"/>
    </row>
    <row r="32" spans="1:7" x14ac:dyDescent="0.3">
      <c r="A32" s="211" t="s">
        <v>24</v>
      </c>
      <c r="B32" s="445" t="s">
        <v>1160</v>
      </c>
      <c r="C32" s="446"/>
      <c r="D32" s="218"/>
      <c r="E32" s="218"/>
      <c r="F32" s="218"/>
      <c r="G32" s="218"/>
    </row>
    <row r="33" spans="1:7" x14ac:dyDescent="0.3">
      <c r="A33" s="211" t="s">
        <v>25</v>
      </c>
      <c r="B33" s="447" t="s">
        <v>942</v>
      </c>
      <c r="C33" s="448"/>
      <c r="D33" s="218"/>
      <c r="E33" s="218"/>
      <c r="F33" s="218"/>
      <c r="G33" s="218"/>
    </row>
    <row r="34" spans="1:7" x14ac:dyDescent="0.3">
      <c r="A34" s="211" t="s">
        <v>21</v>
      </c>
      <c r="B34" s="447" t="s">
        <v>943</v>
      </c>
      <c r="C34" s="448"/>
      <c r="D34" s="327"/>
      <c r="E34" s="327"/>
      <c r="F34" s="327"/>
      <c r="G34" s="327"/>
    </row>
  </sheetData>
  <mergeCells count="14">
    <mergeCell ref="B32:C32"/>
    <mergeCell ref="B33:C33"/>
    <mergeCell ref="B34:C34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2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E23:E29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G65" activePane="bottomRight" state="frozen"/>
      <selection activeCell="H10" sqref="H10"/>
      <selection pane="topRight" activeCell="H10" sqref="H10"/>
      <selection pane="bottomLeft" activeCell="H10" sqref="H10"/>
      <selection pane="bottomRight" activeCell="C73" sqref="C73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199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200</v>
      </c>
      <c r="G1" s="29" t="s">
        <v>201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202</v>
      </c>
      <c r="M1" s="32" t="s">
        <v>198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929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928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9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>25577 (25577)</v>
      </c>
      <c r="B69" s="32">
        <v>25577</v>
      </c>
      <c r="C69" s="32" t="s">
        <v>79</v>
      </c>
      <c r="D69" s="36">
        <v>25577</v>
      </c>
      <c r="E69" s="32" t="s">
        <v>837</v>
      </c>
      <c r="F69" s="32" t="str">
        <f t="shared" si="1"/>
        <v>25577 (25577)</v>
      </c>
      <c r="G69" s="32" t="str">
        <f t="shared" si="2"/>
        <v>Dierverzorging (Dierenartsassistent paraveterinair)</v>
      </c>
      <c r="K69" s="34"/>
      <c r="M69" s="32">
        <f t="shared" si="4"/>
        <v>1</v>
      </c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G22" sqref="G22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882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881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883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921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1013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1014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1015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1016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184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908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909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922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923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912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913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914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915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916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150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1020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917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918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919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920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924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1017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1018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1019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1020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1021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I1" zoomScaleNormal="100" workbookViewId="0">
      <pane ySplit="2" topLeftCell="A488" activePane="bottomLeft" state="frozen"/>
      <selection activeCell="H10" sqref="H10"/>
      <selection pane="bottomLeft" activeCell="A495" sqref="A495:T495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889</v>
      </c>
      <c r="B2" s="189" t="s">
        <v>884</v>
      </c>
      <c r="C2" s="189" t="s">
        <v>888</v>
      </c>
      <c r="D2" s="190" t="s">
        <v>204</v>
      </c>
      <c r="E2" s="191" t="s">
        <v>47</v>
      </c>
      <c r="F2" s="192"/>
      <c r="G2" s="192" t="s">
        <v>885</v>
      </c>
      <c r="H2" s="192" t="s">
        <v>886</v>
      </c>
      <c r="I2" s="192"/>
      <c r="J2" s="192"/>
      <c r="K2" s="193"/>
      <c r="L2" s="193"/>
      <c r="M2" s="194" t="s">
        <v>904</v>
      </c>
      <c r="N2" s="195"/>
      <c r="O2" s="196" t="s">
        <v>198</v>
      </c>
      <c r="Q2" s="186" t="s">
        <v>203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279</v>
      </c>
      <c r="F3" s="152">
        <v>25001</v>
      </c>
      <c r="G3" s="152"/>
      <c r="H3" s="152" t="s">
        <v>278</v>
      </c>
      <c r="I3" s="152" t="s">
        <v>280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279</v>
      </c>
      <c r="F4" s="152">
        <v>25002</v>
      </c>
      <c r="G4" s="152"/>
      <c r="H4" s="152" t="s">
        <v>278</v>
      </c>
      <c r="I4" s="152" t="s">
        <v>284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285</v>
      </c>
      <c r="F5" s="152">
        <v>25003</v>
      </c>
      <c r="G5" s="152"/>
      <c r="H5" s="152" t="s">
        <v>278</v>
      </c>
      <c r="I5" s="152" t="s">
        <v>286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285</v>
      </c>
      <c r="F6" s="152">
        <v>25004</v>
      </c>
      <c r="G6" s="152"/>
      <c r="H6" s="152" t="s">
        <v>278</v>
      </c>
      <c r="I6" s="152" t="s">
        <v>287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288</v>
      </c>
      <c r="F7" s="152">
        <v>25005</v>
      </c>
      <c r="G7" s="152"/>
      <c r="H7" s="152" t="s">
        <v>278</v>
      </c>
      <c r="I7" s="152" t="s">
        <v>289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288</v>
      </c>
      <c r="F8" s="152">
        <v>25006</v>
      </c>
      <c r="G8" s="152"/>
      <c r="H8" s="152" t="s">
        <v>278</v>
      </c>
      <c r="I8" s="152" t="s">
        <v>290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291</v>
      </c>
      <c r="F9" s="152">
        <v>25007</v>
      </c>
      <c r="G9" s="152"/>
      <c r="H9" s="152" t="s">
        <v>278</v>
      </c>
      <c r="I9" s="152" t="s">
        <v>292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291</v>
      </c>
      <c r="F10" s="152">
        <v>25008</v>
      </c>
      <c r="G10" s="152"/>
      <c r="H10" s="152" t="s">
        <v>278</v>
      </c>
      <c r="I10" s="152" t="s">
        <v>294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291</v>
      </c>
      <c r="F11" s="152">
        <v>25009</v>
      </c>
      <c r="G11" s="152"/>
      <c r="H11" s="152" t="s">
        <v>278</v>
      </c>
      <c r="I11" s="152" t="s">
        <v>293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295</v>
      </c>
      <c r="F12" s="152">
        <v>25010</v>
      </c>
      <c r="G12" s="152"/>
      <c r="H12" s="152" t="s">
        <v>278</v>
      </c>
      <c r="I12" s="152" t="s">
        <v>296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295</v>
      </c>
      <c r="F13" s="152">
        <v>25011</v>
      </c>
      <c r="G13" s="152"/>
      <c r="H13" s="152" t="s">
        <v>278</v>
      </c>
      <c r="I13" s="152" t="s">
        <v>297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298</v>
      </c>
      <c r="F14" s="152">
        <v>25012</v>
      </c>
      <c r="G14" s="152"/>
      <c r="H14" s="152" t="s">
        <v>278</v>
      </c>
      <c r="I14" s="152" t="s">
        <v>299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298</v>
      </c>
      <c r="F15" s="152">
        <v>25013</v>
      </c>
      <c r="G15" s="152"/>
      <c r="H15" s="152" t="s">
        <v>278</v>
      </c>
      <c r="I15" s="152" t="s">
        <v>300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298</v>
      </c>
      <c r="F16" s="152">
        <v>25014</v>
      </c>
      <c r="G16" s="152"/>
      <c r="H16" s="152" t="s">
        <v>278</v>
      </c>
      <c r="I16" s="152" t="s">
        <v>301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302</v>
      </c>
      <c r="F17" s="152">
        <v>25015</v>
      </c>
      <c r="G17" s="152"/>
      <c r="H17" s="152" t="s">
        <v>278</v>
      </c>
      <c r="I17" s="152" t="s">
        <v>303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302</v>
      </c>
      <c r="F18" s="152">
        <v>25016</v>
      </c>
      <c r="G18" s="152"/>
      <c r="H18" s="152" t="s">
        <v>278</v>
      </c>
      <c r="I18" s="152" t="s">
        <v>304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305</v>
      </c>
      <c r="F19" s="152">
        <v>25017</v>
      </c>
      <c r="G19" s="152"/>
      <c r="H19" s="152" t="s">
        <v>278</v>
      </c>
      <c r="I19" s="152" t="s">
        <v>306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305</v>
      </c>
      <c r="F20" s="152">
        <v>25018</v>
      </c>
      <c r="G20" s="152"/>
      <c r="H20" s="152" t="s">
        <v>278</v>
      </c>
      <c r="I20" s="152" t="s">
        <v>309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305</v>
      </c>
      <c r="F21" s="152">
        <v>25019</v>
      </c>
      <c r="G21" s="152"/>
      <c r="H21" s="152" t="s">
        <v>278</v>
      </c>
      <c r="I21" s="152" t="s">
        <v>307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305</v>
      </c>
      <c r="F22" s="152">
        <v>25020</v>
      </c>
      <c r="G22" s="152"/>
      <c r="H22" s="152" t="s">
        <v>278</v>
      </c>
      <c r="I22" s="152" t="s">
        <v>308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310</v>
      </c>
      <c r="F23" s="152">
        <v>25021</v>
      </c>
      <c r="G23" s="152"/>
      <c r="H23" s="152" t="s">
        <v>278</v>
      </c>
      <c r="I23" s="152" t="s">
        <v>311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310</v>
      </c>
      <c r="F24" s="152">
        <v>25022</v>
      </c>
      <c r="G24" s="152"/>
      <c r="H24" s="152" t="s">
        <v>278</v>
      </c>
      <c r="I24" s="152" t="s">
        <v>312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313</v>
      </c>
      <c r="F25" s="152">
        <v>25023</v>
      </c>
      <c r="G25" s="152"/>
      <c r="H25" s="152" t="s">
        <v>278</v>
      </c>
      <c r="I25" s="152" t="s">
        <v>314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313</v>
      </c>
      <c r="F26" s="152">
        <v>25024</v>
      </c>
      <c r="G26" s="152"/>
      <c r="H26" s="152" t="s">
        <v>278</v>
      </c>
      <c r="I26" s="152" t="s">
        <v>315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316</v>
      </c>
      <c r="F27" s="152">
        <v>25025</v>
      </c>
      <c r="G27" s="152"/>
      <c r="H27" s="152" t="s">
        <v>278</v>
      </c>
      <c r="I27" s="152" t="s">
        <v>317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316</v>
      </c>
      <c r="F28" s="152">
        <v>25026</v>
      </c>
      <c r="G28" s="152"/>
      <c r="H28" s="152" t="s">
        <v>278</v>
      </c>
      <c r="I28" s="152" t="s">
        <v>318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319</v>
      </c>
      <c r="F29" s="152">
        <v>25027</v>
      </c>
      <c r="G29" s="152"/>
      <c r="H29" s="152" t="s">
        <v>278</v>
      </c>
      <c r="I29" s="152" t="s">
        <v>320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321</v>
      </c>
      <c r="F30" s="152">
        <v>25028</v>
      </c>
      <c r="G30" s="152"/>
      <c r="H30" s="152" t="s">
        <v>278</v>
      </c>
      <c r="I30" s="152" t="s">
        <v>322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323</v>
      </c>
      <c r="F31" s="152">
        <v>25029</v>
      </c>
      <c r="G31" s="152"/>
      <c r="H31" s="152" t="s">
        <v>278</v>
      </c>
      <c r="I31" s="152" t="s">
        <v>324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323</v>
      </c>
      <c r="F32" s="152">
        <v>25030</v>
      </c>
      <c r="G32" s="152"/>
      <c r="H32" s="152" t="s">
        <v>278</v>
      </c>
      <c r="I32" s="152" t="s">
        <v>325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326</v>
      </c>
      <c r="F33" s="152">
        <v>25031</v>
      </c>
      <c r="G33" s="152"/>
      <c r="H33" s="152" t="s">
        <v>278</v>
      </c>
      <c r="I33" s="152" t="s">
        <v>327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326</v>
      </c>
      <c r="F34" s="152">
        <v>25032</v>
      </c>
      <c r="G34" s="152"/>
      <c r="H34" s="152" t="s">
        <v>278</v>
      </c>
      <c r="I34" s="152" t="s">
        <v>329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326</v>
      </c>
      <c r="F35" s="152">
        <v>25033</v>
      </c>
      <c r="G35" s="152"/>
      <c r="H35" s="152" t="s">
        <v>278</v>
      </c>
      <c r="I35" s="152" t="s">
        <v>330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326</v>
      </c>
      <c r="F36" s="152">
        <v>25034</v>
      </c>
      <c r="G36" s="152"/>
      <c r="H36" s="152" t="s">
        <v>278</v>
      </c>
      <c r="I36" s="152" t="s">
        <v>331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326</v>
      </c>
      <c r="F37" s="152">
        <v>25035</v>
      </c>
      <c r="G37" s="152"/>
      <c r="H37" s="152" t="s">
        <v>278</v>
      </c>
      <c r="I37" s="152" t="s">
        <v>328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332</v>
      </c>
      <c r="F38" s="152">
        <v>25036</v>
      </c>
      <c r="G38" s="152"/>
      <c r="H38" s="152" t="s">
        <v>278</v>
      </c>
      <c r="I38" s="152" t="s">
        <v>333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334</v>
      </c>
      <c r="F39" s="152">
        <v>25037</v>
      </c>
      <c r="G39" s="152"/>
      <c r="H39" s="152" t="s">
        <v>278</v>
      </c>
      <c r="I39" s="152" t="s">
        <v>335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334</v>
      </c>
      <c r="F40" s="152">
        <v>25038</v>
      </c>
      <c r="G40" s="152"/>
      <c r="H40" s="152" t="s">
        <v>278</v>
      </c>
      <c r="I40" s="152" t="s">
        <v>336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337</v>
      </c>
      <c r="F41" s="152">
        <v>25039</v>
      </c>
      <c r="G41" s="152"/>
      <c r="H41" s="152" t="s">
        <v>278</v>
      </c>
      <c r="I41" s="152" t="s">
        <v>338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337</v>
      </c>
      <c r="F42" s="152">
        <v>25040</v>
      </c>
      <c r="G42" s="152"/>
      <c r="H42" s="152" t="s">
        <v>278</v>
      </c>
      <c r="I42" s="152" t="s">
        <v>339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279</v>
      </c>
      <c r="F43" s="152">
        <v>25041</v>
      </c>
      <c r="G43" s="152"/>
      <c r="H43" s="152" t="s">
        <v>278</v>
      </c>
      <c r="I43" s="152" t="s">
        <v>282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279</v>
      </c>
      <c r="F44" s="152">
        <v>25042</v>
      </c>
      <c r="G44" s="152"/>
      <c r="H44" s="152" t="s">
        <v>278</v>
      </c>
      <c r="I44" s="152" t="s">
        <v>281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279</v>
      </c>
      <c r="F45" s="152">
        <v>25043</v>
      </c>
      <c r="G45" s="152"/>
      <c r="H45" s="152" t="s">
        <v>278</v>
      </c>
      <c r="I45" s="152" t="s">
        <v>283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447</v>
      </c>
      <c r="F46" s="152">
        <v>25044</v>
      </c>
      <c r="G46" s="152"/>
      <c r="H46" s="152" t="s">
        <v>446</v>
      </c>
      <c r="I46" s="152" t="s">
        <v>448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447</v>
      </c>
      <c r="F47" s="152">
        <v>25045</v>
      </c>
      <c r="G47" s="152"/>
      <c r="H47" s="152" t="s">
        <v>446</v>
      </c>
      <c r="I47" s="152" t="s">
        <v>449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447</v>
      </c>
      <c r="F48" s="152">
        <v>25046</v>
      </c>
      <c r="G48" s="152"/>
      <c r="H48" s="152" t="s">
        <v>446</v>
      </c>
      <c r="I48" s="152" t="s">
        <v>450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451</v>
      </c>
      <c r="F49" s="152">
        <v>25047</v>
      </c>
      <c r="G49" s="152"/>
      <c r="H49" s="152" t="s">
        <v>446</v>
      </c>
      <c r="I49" s="152" t="s">
        <v>452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453</v>
      </c>
      <c r="F50" s="152">
        <v>25048</v>
      </c>
      <c r="G50" s="152"/>
      <c r="H50" s="152" t="s">
        <v>446</v>
      </c>
      <c r="I50" s="152" t="s">
        <v>454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455</v>
      </c>
      <c r="F51" s="152">
        <v>25049</v>
      </c>
      <c r="G51" s="152"/>
      <c r="H51" s="152" t="s">
        <v>446</v>
      </c>
      <c r="I51" s="152" t="s">
        <v>456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455</v>
      </c>
      <c r="F52" s="152">
        <v>25050</v>
      </c>
      <c r="G52" s="152"/>
      <c r="H52" s="152" t="s">
        <v>446</v>
      </c>
      <c r="I52" s="152" t="s">
        <v>457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455</v>
      </c>
      <c r="F53" s="152">
        <v>25051</v>
      </c>
      <c r="G53" s="152"/>
      <c r="H53" s="152" t="s">
        <v>446</v>
      </c>
      <c r="I53" s="152" t="s">
        <v>458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455</v>
      </c>
      <c r="F54" s="166">
        <v>25052</v>
      </c>
      <c r="G54" s="166"/>
      <c r="H54" s="166" t="s">
        <v>446</v>
      </c>
      <c r="I54" s="166" t="s">
        <v>459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467</v>
      </c>
      <c r="F55" s="169">
        <v>25053</v>
      </c>
      <c r="G55" s="169"/>
      <c r="H55" s="169" t="s">
        <v>446</v>
      </c>
      <c r="I55" s="169" t="s">
        <v>468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469</v>
      </c>
      <c r="F56" s="169">
        <v>25054</v>
      </c>
      <c r="G56" s="169"/>
      <c r="H56" s="169" t="s">
        <v>446</v>
      </c>
      <c r="I56" s="169" t="s">
        <v>470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469</v>
      </c>
      <c r="F57" s="152">
        <v>25055</v>
      </c>
      <c r="G57" s="152"/>
      <c r="H57" s="152" t="s">
        <v>446</v>
      </c>
      <c r="I57" s="152" t="s">
        <v>471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469</v>
      </c>
      <c r="F58" s="152">
        <v>25056</v>
      </c>
      <c r="G58" s="152"/>
      <c r="H58" s="152" t="s">
        <v>446</v>
      </c>
      <c r="I58" s="152" t="s">
        <v>472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473</v>
      </c>
      <c r="F59" s="152">
        <v>25057</v>
      </c>
      <c r="G59" s="152"/>
      <c r="H59" s="152" t="s">
        <v>446</v>
      </c>
      <c r="I59" s="152" t="s">
        <v>474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473</v>
      </c>
      <c r="F60" s="152">
        <v>25058</v>
      </c>
      <c r="G60" s="152"/>
      <c r="H60" s="152" t="s">
        <v>446</v>
      </c>
      <c r="I60" s="152" t="s">
        <v>475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473</v>
      </c>
      <c r="F61" s="152">
        <v>25059</v>
      </c>
      <c r="G61" s="152"/>
      <c r="H61" s="152" t="s">
        <v>446</v>
      </c>
      <c r="I61" s="152" t="s">
        <v>476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480</v>
      </c>
      <c r="F62" s="152">
        <v>25060</v>
      </c>
      <c r="G62" s="152"/>
      <c r="H62" s="152" t="s">
        <v>446</v>
      </c>
      <c r="I62" s="152" t="s">
        <v>481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482</v>
      </c>
      <c r="F63" s="152">
        <v>25061</v>
      </c>
      <c r="G63" s="152"/>
      <c r="H63" s="152" t="s">
        <v>446</v>
      </c>
      <c r="I63" s="152" t="s">
        <v>483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482</v>
      </c>
      <c r="F64" s="152">
        <v>25062</v>
      </c>
      <c r="G64" s="152"/>
      <c r="H64" s="152" t="s">
        <v>446</v>
      </c>
      <c r="I64" s="152" t="s">
        <v>486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482</v>
      </c>
      <c r="F65" s="152">
        <v>25063</v>
      </c>
      <c r="G65" s="152"/>
      <c r="H65" s="152" t="s">
        <v>446</v>
      </c>
      <c r="I65" s="152" t="s">
        <v>484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482</v>
      </c>
      <c r="F66" s="152">
        <v>25064</v>
      </c>
      <c r="G66" s="152"/>
      <c r="H66" s="152" t="s">
        <v>446</v>
      </c>
      <c r="I66" s="152" t="s">
        <v>485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487</v>
      </c>
      <c r="F67" s="152">
        <v>25065</v>
      </c>
      <c r="G67" s="152"/>
      <c r="H67" s="152" t="s">
        <v>446</v>
      </c>
      <c r="I67" s="152" t="s">
        <v>488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487</v>
      </c>
      <c r="F68" s="152">
        <v>25066</v>
      </c>
      <c r="G68" s="152"/>
      <c r="H68" s="152" t="s">
        <v>446</v>
      </c>
      <c r="I68" s="152" t="s">
        <v>489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487</v>
      </c>
      <c r="F69" s="152">
        <v>25067</v>
      </c>
      <c r="G69" s="152"/>
      <c r="H69" s="152" t="s">
        <v>446</v>
      </c>
      <c r="I69" s="152" t="s">
        <v>490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491</v>
      </c>
      <c r="F70" s="152">
        <v>25068</v>
      </c>
      <c r="G70" s="152"/>
      <c r="H70" s="152" t="s">
        <v>446</v>
      </c>
      <c r="I70" s="152" t="s">
        <v>492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460</v>
      </c>
      <c r="F71" s="152">
        <v>25069</v>
      </c>
      <c r="G71" s="152"/>
      <c r="H71" s="152" t="s">
        <v>446</v>
      </c>
      <c r="I71" s="152" t="s">
        <v>461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460</v>
      </c>
      <c r="F72" s="152">
        <v>25070</v>
      </c>
      <c r="G72" s="152"/>
      <c r="H72" s="152" t="s">
        <v>446</v>
      </c>
      <c r="I72" s="152" t="s">
        <v>462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460</v>
      </c>
      <c r="F73" s="152">
        <v>25071</v>
      </c>
      <c r="G73" s="152"/>
      <c r="H73" s="152" t="s">
        <v>446</v>
      </c>
      <c r="I73" s="152" t="s">
        <v>463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464</v>
      </c>
      <c r="F74" s="152">
        <v>25072</v>
      </c>
      <c r="G74" s="152"/>
      <c r="H74" s="152" t="s">
        <v>446</v>
      </c>
      <c r="I74" s="152" t="s">
        <v>465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464</v>
      </c>
      <c r="F75" s="152">
        <v>25073</v>
      </c>
      <c r="G75" s="152"/>
      <c r="H75" s="152" t="s">
        <v>446</v>
      </c>
      <c r="I75" s="152" t="s">
        <v>466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477</v>
      </c>
      <c r="F76" s="152">
        <v>25074</v>
      </c>
      <c r="G76" s="152"/>
      <c r="H76" s="152" t="s">
        <v>446</v>
      </c>
      <c r="I76" s="152" t="s">
        <v>478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477</v>
      </c>
      <c r="F77" s="152">
        <v>25075</v>
      </c>
      <c r="G77" s="152"/>
      <c r="H77" s="152" t="s">
        <v>446</v>
      </c>
      <c r="I77" s="152" t="s">
        <v>479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493</v>
      </c>
      <c r="F78" s="152">
        <v>25076</v>
      </c>
      <c r="G78" s="152"/>
      <c r="H78" s="152" t="s">
        <v>446</v>
      </c>
      <c r="I78" s="152" t="s">
        <v>494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493</v>
      </c>
      <c r="F79" s="152">
        <v>25077</v>
      </c>
      <c r="G79" s="152"/>
      <c r="H79" s="152" t="s">
        <v>446</v>
      </c>
      <c r="I79" s="152" t="s">
        <v>495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206</v>
      </c>
      <c r="F80" s="152">
        <v>25078</v>
      </c>
      <c r="G80" s="152"/>
      <c r="H80" s="152" t="s">
        <v>205</v>
      </c>
      <c r="I80" s="152" t="s">
        <v>207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208</v>
      </c>
      <c r="F81" s="152">
        <v>25079</v>
      </c>
      <c r="G81" s="152"/>
      <c r="H81" s="152" t="s">
        <v>205</v>
      </c>
      <c r="I81" s="152" t="s">
        <v>209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208</v>
      </c>
      <c r="F82" s="152">
        <v>25080</v>
      </c>
      <c r="G82" s="152"/>
      <c r="H82" s="152" t="s">
        <v>205</v>
      </c>
      <c r="I82" s="152" t="s">
        <v>210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211</v>
      </c>
      <c r="F83" s="152">
        <v>25081</v>
      </c>
      <c r="G83" s="152"/>
      <c r="H83" s="152" t="s">
        <v>205</v>
      </c>
      <c r="I83" s="152" t="s">
        <v>212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211</v>
      </c>
      <c r="F84" s="152">
        <v>25082</v>
      </c>
      <c r="G84" s="152"/>
      <c r="H84" s="152" t="s">
        <v>205</v>
      </c>
      <c r="I84" s="152" t="s">
        <v>213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211</v>
      </c>
      <c r="F85" s="152">
        <v>25083</v>
      </c>
      <c r="G85" s="152"/>
      <c r="H85" s="152" t="s">
        <v>205</v>
      </c>
      <c r="I85" s="152" t="s">
        <v>214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211</v>
      </c>
      <c r="F86" s="152">
        <v>25084</v>
      </c>
      <c r="G86" s="152"/>
      <c r="H86" s="152" t="s">
        <v>205</v>
      </c>
      <c r="I86" s="152" t="s">
        <v>215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216</v>
      </c>
      <c r="F87" s="152">
        <v>25085</v>
      </c>
      <c r="G87" s="152"/>
      <c r="H87" s="152" t="s">
        <v>205</v>
      </c>
      <c r="I87" s="152" t="s">
        <v>217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219</v>
      </c>
      <c r="F88" s="152">
        <v>25086</v>
      </c>
      <c r="G88" s="152"/>
      <c r="H88" s="152" t="s">
        <v>205</v>
      </c>
      <c r="I88" s="152" t="s">
        <v>220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219</v>
      </c>
      <c r="F89" s="152">
        <v>25087</v>
      </c>
      <c r="G89" s="152"/>
      <c r="H89" s="152" t="s">
        <v>205</v>
      </c>
      <c r="I89" s="152" t="s">
        <v>221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219</v>
      </c>
      <c r="F90" s="152">
        <v>25088</v>
      </c>
      <c r="G90" s="152"/>
      <c r="H90" s="152" t="s">
        <v>205</v>
      </c>
      <c r="I90" s="152" t="s">
        <v>222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219</v>
      </c>
      <c r="F91" s="152">
        <v>25089</v>
      </c>
      <c r="G91" s="152"/>
      <c r="H91" s="152" t="s">
        <v>205</v>
      </c>
      <c r="I91" s="152" t="s">
        <v>223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219</v>
      </c>
      <c r="F92" s="152">
        <v>25090</v>
      </c>
      <c r="G92" s="152"/>
      <c r="H92" s="152" t="s">
        <v>205</v>
      </c>
      <c r="I92" s="152" t="s">
        <v>224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225</v>
      </c>
      <c r="F93" s="152">
        <v>25091</v>
      </c>
      <c r="G93" s="152"/>
      <c r="H93" s="152" t="s">
        <v>205</v>
      </c>
      <c r="I93" s="152" t="s">
        <v>226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225</v>
      </c>
      <c r="F94" s="152">
        <v>25092</v>
      </c>
      <c r="G94" s="152"/>
      <c r="H94" s="152" t="s">
        <v>205</v>
      </c>
      <c r="I94" s="152" t="s">
        <v>227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225</v>
      </c>
      <c r="F95" s="152">
        <v>25093</v>
      </c>
      <c r="G95" s="152"/>
      <c r="H95" s="152" t="s">
        <v>205</v>
      </c>
      <c r="I95" s="152" t="s">
        <v>230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225</v>
      </c>
      <c r="F96" s="152">
        <v>25094</v>
      </c>
      <c r="G96" s="152"/>
      <c r="H96" s="152" t="s">
        <v>205</v>
      </c>
      <c r="I96" s="152" t="s">
        <v>228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225</v>
      </c>
      <c r="F97" s="152">
        <v>25095</v>
      </c>
      <c r="G97" s="152"/>
      <c r="H97" s="152" t="s">
        <v>205</v>
      </c>
      <c r="I97" s="152" t="s">
        <v>231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225</v>
      </c>
      <c r="F98" s="152">
        <v>25096</v>
      </c>
      <c r="G98" s="152"/>
      <c r="H98" s="152" t="s">
        <v>205</v>
      </c>
      <c r="I98" s="152" t="s">
        <v>229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225</v>
      </c>
      <c r="F99" s="152">
        <v>25097</v>
      </c>
      <c r="G99" s="152"/>
      <c r="H99" s="152" t="s">
        <v>205</v>
      </c>
      <c r="I99" s="152" t="s">
        <v>232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225</v>
      </c>
      <c r="F100" s="152">
        <v>25098</v>
      </c>
      <c r="G100" s="152"/>
      <c r="H100" s="152" t="s">
        <v>205</v>
      </c>
      <c r="I100" s="152" t="s">
        <v>233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234</v>
      </c>
      <c r="F101" s="152">
        <v>25099</v>
      </c>
      <c r="G101" s="152"/>
      <c r="H101" s="152" t="s">
        <v>205</v>
      </c>
      <c r="I101" s="152" t="s">
        <v>235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234</v>
      </c>
      <c r="F102" s="152">
        <v>25100</v>
      </c>
      <c r="G102" s="152"/>
      <c r="H102" s="152" t="s">
        <v>205</v>
      </c>
      <c r="I102" s="152" t="s">
        <v>236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234</v>
      </c>
      <c r="F103" s="152">
        <v>25101</v>
      </c>
      <c r="G103" s="152"/>
      <c r="H103" s="152" t="s">
        <v>205</v>
      </c>
      <c r="I103" s="152" t="s">
        <v>237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238</v>
      </c>
      <c r="F104" s="152">
        <v>25102</v>
      </c>
      <c r="G104" s="152"/>
      <c r="H104" s="152" t="s">
        <v>205</v>
      </c>
      <c r="I104" s="152" t="s">
        <v>239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238</v>
      </c>
      <c r="F105" s="152">
        <v>25103</v>
      </c>
      <c r="G105" s="152"/>
      <c r="H105" s="152" t="s">
        <v>205</v>
      </c>
      <c r="I105" s="152" t="s">
        <v>240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241</v>
      </c>
      <c r="F106" s="152">
        <v>25104</v>
      </c>
      <c r="G106" s="152"/>
      <c r="H106" s="152" t="s">
        <v>205</v>
      </c>
      <c r="I106" s="152" t="s">
        <v>242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241</v>
      </c>
      <c r="F107" s="152">
        <v>25105</v>
      </c>
      <c r="G107" s="152"/>
      <c r="H107" s="152" t="s">
        <v>205</v>
      </c>
      <c r="I107" s="152" t="s">
        <v>243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241</v>
      </c>
      <c r="F108" s="152">
        <v>25106</v>
      </c>
      <c r="G108" s="152"/>
      <c r="H108" s="152" t="s">
        <v>205</v>
      </c>
      <c r="I108" s="152" t="s">
        <v>244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241</v>
      </c>
      <c r="F109" s="152">
        <v>25107</v>
      </c>
      <c r="G109" s="152"/>
      <c r="H109" s="152" t="s">
        <v>205</v>
      </c>
      <c r="I109" s="152" t="s">
        <v>245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241</v>
      </c>
      <c r="F110" s="152">
        <v>25108</v>
      </c>
      <c r="G110" s="152"/>
      <c r="H110" s="152" t="s">
        <v>205</v>
      </c>
      <c r="I110" s="152" t="s">
        <v>246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247</v>
      </c>
      <c r="F111" s="152">
        <v>25109</v>
      </c>
      <c r="G111" s="152"/>
      <c r="H111" s="152" t="s">
        <v>205</v>
      </c>
      <c r="I111" s="152" t="s">
        <v>248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247</v>
      </c>
      <c r="F112" s="152">
        <v>25111</v>
      </c>
      <c r="G112" s="152"/>
      <c r="H112" s="152" t="s">
        <v>205</v>
      </c>
      <c r="I112" s="152" t="s">
        <v>249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247</v>
      </c>
      <c r="F113" s="152">
        <v>25113</v>
      </c>
      <c r="G113" s="152"/>
      <c r="H113" s="152" t="s">
        <v>205</v>
      </c>
      <c r="I113" s="160" t="s">
        <v>250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251</v>
      </c>
      <c r="F114" s="152">
        <v>25114</v>
      </c>
      <c r="G114" s="152"/>
      <c r="H114" s="152" t="s">
        <v>205</v>
      </c>
      <c r="I114" s="152" t="s">
        <v>252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251</v>
      </c>
      <c r="F115" s="152">
        <v>25115</v>
      </c>
      <c r="G115" s="152"/>
      <c r="H115" s="152" t="s">
        <v>205</v>
      </c>
      <c r="I115" s="152" t="s">
        <v>253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257</v>
      </c>
      <c r="F116" s="152">
        <v>25116</v>
      </c>
      <c r="G116" s="152"/>
      <c r="H116" s="152" t="s">
        <v>205</v>
      </c>
      <c r="I116" s="152" t="s">
        <v>258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257</v>
      </c>
      <c r="F117" s="152">
        <v>25117</v>
      </c>
      <c r="G117" s="152"/>
      <c r="H117" s="152" t="s">
        <v>205</v>
      </c>
      <c r="I117" s="152" t="s">
        <v>259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260</v>
      </c>
      <c r="F118" s="152">
        <v>25118</v>
      </c>
      <c r="G118" s="152"/>
      <c r="H118" s="152" t="s">
        <v>205</v>
      </c>
      <c r="I118" s="152" t="s">
        <v>261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267</v>
      </c>
      <c r="F119" s="152">
        <v>25119</v>
      </c>
      <c r="G119" s="152"/>
      <c r="H119" s="152" t="s">
        <v>205</v>
      </c>
      <c r="I119" s="152" t="s">
        <v>268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267</v>
      </c>
      <c r="F120" s="152">
        <v>25120</v>
      </c>
      <c r="G120" s="152"/>
      <c r="H120" s="152" t="s">
        <v>205</v>
      </c>
      <c r="I120" s="152" t="s">
        <v>269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267</v>
      </c>
      <c r="F121" s="152">
        <v>25121</v>
      </c>
      <c r="G121" s="152"/>
      <c r="H121" s="152" t="s">
        <v>205</v>
      </c>
      <c r="I121" s="152" t="s">
        <v>270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267</v>
      </c>
      <c r="F122" s="152">
        <v>25122</v>
      </c>
      <c r="G122" s="152"/>
      <c r="H122" s="152" t="s">
        <v>205</v>
      </c>
      <c r="I122" s="152" t="s">
        <v>271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267</v>
      </c>
      <c r="F123" s="152">
        <v>25123</v>
      </c>
      <c r="G123" s="152"/>
      <c r="H123" s="152" t="s">
        <v>205</v>
      </c>
      <c r="I123" s="152" t="s">
        <v>272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267</v>
      </c>
      <c r="F124" s="152">
        <v>25124</v>
      </c>
      <c r="G124" s="152"/>
      <c r="H124" s="152" t="s">
        <v>205</v>
      </c>
      <c r="I124" s="152" t="s">
        <v>273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216</v>
      </c>
      <c r="F125" s="152">
        <v>25125</v>
      </c>
      <c r="G125" s="152"/>
      <c r="H125" s="152" t="s">
        <v>205</v>
      </c>
      <c r="I125" s="152" t="s">
        <v>218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254</v>
      </c>
      <c r="F126" s="152">
        <v>25126</v>
      </c>
      <c r="G126" s="152"/>
      <c r="H126" s="152" t="s">
        <v>205</v>
      </c>
      <c r="I126" s="152" t="s">
        <v>255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254</v>
      </c>
      <c r="F127" s="152">
        <v>25127</v>
      </c>
      <c r="G127" s="152"/>
      <c r="H127" s="152" t="s">
        <v>205</v>
      </c>
      <c r="I127" s="152" t="s">
        <v>256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260</v>
      </c>
      <c r="F128" s="152">
        <v>25128</v>
      </c>
      <c r="G128" s="152"/>
      <c r="H128" s="152" t="s">
        <v>205</v>
      </c>
      <c r="I128" s="152" t="s">
        <v>262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263</v>
      </c>
      <c r="F129" s="152">
        <v>25129</v>
      </c>
      <c r="G129" s="152"/>
      <c r="H129" s="152" t="s">
        <v>205</v>
      </c>
      <c r="I129" s="152" t="s">
        <v>264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263</v>
      </c>
      <c r="F130" s="152">
        <v>25130</v>
      </c>
      <c r="G130" s="152"/>
      <c r="H130" s="152" t="s">
        <v>205</v>
      </c>
      <c r="I130" s="152" t="s">
        <v>265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674</v>
      </c>
      <c r="F131" s="152">
        <v>25131</v>
      </c>
      <c r="G131" s="152"/>
      <c r="H131" s="152" t="s">
        <v>673</v>
      </c>
      <c r="I131" s="152" t="s">
        <v>675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676</v>
      </c>
      <c r="F132" s="152">
        <v>25132</v>
      </c>
      <c r="G132" s="152"/>
      <c r="H132" s="152" t="s">
        <v>673</v>
      </c>
      <c r="I132" s="152" t="s">
        <v>677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676</v>
      </c>
      <c r="F133" s="152">
        <v>25133</v>
      </c>
      <c r="G133" s="152"/>
      <c r="H133" s="152" t="s">
        <v>673</v>
      </c>
      <c r="I133" s="152" t="s">
        <v>678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676</v>
      </c>
      <c r="F134" s="152">
        <v>25134</v>
      </c>
      <c r="G134" s="152"/>
      <c r="H134" s="152" t="s">
        <v>673</v>
      </c>
      <c r="I134" s="152" t="s">
        <v>681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676</v>
      </c>
      <c r="F135" s="152">
        <v>25135</v>
      </c>
      <c r="G135" s="152"/>
      <c r="H135" s="152" t="s">
        <v>673</v>
      </c>
      <c r="I135" s="152" t="s">
        <v>682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676</v>
      </c>
      <c r="F136" s="152">
        <v>25136</v>
      </c>
      <c r="G136" s="152"/>
      <c r="H136" s="152" t="s">
        <v>673</v>
      </c>
      <c r="I136" s="152" t="s">
        <v>679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676</v>
      </c>
      <c r="F137" s="152">
        <v>25137</v>
      </c>
      <c r="G137" s="152"/>
      <c r="H137" s="152" t="s">
        <v>673</v>
      </c>
      <c r="I137" s="152" t="s">
        <v>680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683</v>
      </c>
      <c r="F138" s="152">
        <v>25138</v>
      </c>
      <c r="G138" s="152"/>
      <c r="H138" s="152" t="s">
        <v>673</v>
      </c>
      <c r="I138" s="152" t="s">
        <v>684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683</v>
      </c>
      <c r="F139" s="152">
        <v>25139</v>
      </c>
      <c r="G139" s="152"/>
      <c r="H139" s="152" t="s">
        <v>673</v>
      </c>
      <c r="I139" s="152" t="s">
        <v>686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683</v>
      </c>
      <c r="F140" s="152">
        <v>25140</v>
      </c>
      <c r="G140" s="152"/>
      <c r="H140" s="152" t="s">
        <v>673</v>
      </c>
      <c r="I140" s="152" t="s">
        <v>685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687</v>
      </c>
      <c r="F141" s="152">
        <v>25141</v>
      </c>
      <c r="G141" s="152"/>
      <c r="H141" s="152" t="s">
        <v>673</v>
      </c>
      <c r="I141" s="152" t="s">
        <v>688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687</v>
      </c>
      <c r="F142" s="152">
        <v>25142</v>
      </c>
      <c r="G142" s="152"/>
      <c r="H142" s="152" t="s">
        <v>673</v>
      </c>
      <c r="I142" s="152" t="s">
        <v>689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687</v>
      </c>
      <c r="F143" s="152">
        <v>25143</v>
      </c>
      <c r="G143" s="152"/>
      <c r="H143" s="152" t="s">
        <v>673</v>
      </c>
      <c r="I143" s="152" t="s">
        <v>690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687</v>
      </c>
      <c r="F144" s="152">
        <v>25144</v>
      </c>
      <c r="G144" s="152"/>
      <c r="H144" s="152" t="s">
        <v>673</v>
      </c>
      <c r="I144" s="152" t="s">
        <v>691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692</v>
      </c>
      <c r="F145" s="152">
        <v>25145</v>
      </c>
      <c r="G145" s="152"/>
      <c r="H145" s="152" t="s">
        <v>673</v>
      </c>
      <c r="I145" s="152" t="s">
        <v>693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692</v>
      </c>
      <c r="F146" s="152">
        <v>25146</v>
      </c>
      <c r="G146" s="152"/>
      <c r="H146" s="152" t="s">
        <v>673</v>
      </c>
      <c r="I146" s="152" t="s">
        <v>694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695</v>
      </c>
      <c r="F147" s="152">
        <v>25147</v>
      </c>
      <c r="G147" s="152"/>
      <c r="H147" s="152" t="s">
        <v>673</v>
      </c>
      <c r="I147" s="152" t="s">
        <v>696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695</v>
      </c>
      <c r="F148" s="152">
        <v>25148</v>
      </c>
      <c r="G148" s="152"/>
      <c r="H148" s="152" t="s">
        <v>673</v>
      </c>
      <c r="I148" s="152" t="s">
        <v>697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698</v>
      </c>
      <c r="F149" s="152">
        <v>25149</v>
      </c>
      <c r="G149" s="152"/>
      <c r="H149" s="152" t="s">
        <v>673</v>
      </c>
      <c r="I149" s="152" t="s">
        <v>699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698</v>
      </c>
      <c r="F150" s="152">
        <v>25150</v>
      </c>
      <c r="G150" s="152"/>
      <c r="H150" s="152" t="s">
        <v>673</v>
      </c>
      <c r="I150" s="152" t="s">
        <v>700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701</v>
      </c>
      <c r="F151" s="152">
        <v>25151</v>
      </c>
      <c r="G151" s="152"/>
      <c r="H151" s="152" t="s">
        <v>673</v>
      </c>
      <c r="I151" s="152" t="s">
        <v>702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701</v>
      </c>
      <c r="F152" s="152">
        <v>25152</v>
      </c>
      <c r="G152" s="152"/>
      <c r="H152" s="152" t="s">
        <v>673</v>
      </c>
      <c r="I152" s="152" t="s">
        <v>703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648</v>
      </c>
      <c r="I153" s="174" t="s">
        <v>649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648</v>
      </c>
      <c r="I154" s="174" t="s">
        <v>650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648</v>
      </c>
      <c r="I155" s="174" t="s">
        <v>651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655</v>
      </c>
      <c r="F156" s="152">
        <v>25158</v>
      </c>
      <c r="G156" s="152"/>
      <c r="H156" s="152" t="s">
        <v>648</v>
      </c>
      <c r="I156" s="152" t="s">
        <v>656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657</v>
      </c>
      <c r="F157" s="152">
        <v>25159</v>
      </c>
      <c r="G157" s="152"/>
      <c r="H157" s="152" t="s">
        <v>648</v>
      </c>
      <c r="I157" s="152" t="s">
        <v>658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659</v>
      </c>
      <c r="F158" s="152">
        <v>25160</v>
      </c>
      <c r="G158" s="152"/>
      <c r="H158" s="152" t="s">
        <v>648</v>
      </c>
      <c r="I158" s="152" t="s">
        <v>660</v>
      </c>
      <c r="J158" s="152">
        <v>4</v>
      </c>
      <c r="K158" s="153">
        <v>1.1000000000000001</v>
      </c>
      <c r="L158" s="197" t="s">
        <v>276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659</v>
      </c>
      <c r="F159" s="152">
        <v>25161</v>
      </c>
      <c r="G159" s="152"/>
      <c r="H159" s="152" t="s">
        <v>648</v>
      </c>
      <c r="I159" s="152" t="s">
        <v>661</v>
      </c>
      <c r="J159" s="152">
        <v>4</v>
      </c>
      <c r="K159" s="153">
        <v>1.1000000000000001</v>
      </c>
      <c r="L159" s="197" t="s">
        <v>276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662</v>
      </c>
      <c r="F160" s="152">
        <v>25162</v>
      </c>
      <c r="G160" s="152"/>
      <c r="H160" s="152" t="s">
        <v>648</v>
      </c>
      <c r="I160" s="152" t="s">
        <v>663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664</v>
      </c>
      <c r="F161" s="152">
        <v>25163</v>
      </c>
      <c r="G161" s="152"/>
      <c r="H161" s="152" t="s">
        <v>648</v>
      </c>
      <c r="I161" s="152" t="s">
        <v>665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664</v>
      </c>
      <c r="F162" s="152">
        <v>25164</v>
      </c>
      <c r="G162" s="152"/>
      <c r="H162" s="152" t="s">
        <v>648</v>
      </c>
      <c r="I162" s="152" t="s">
        <v>666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667</v>
      </c>
      <c r="F163" s="152">
        <v>25165</v>
      </c>
      <c r="G163" s="152"/>
      <c r="H163" s="152" t="s">
        <v>648</v>
      </c>
      <c r="I163" s="152" t="s">
        <v>668</v>
      </c>
      <c r="J163" s="152">
        <v>4</v>
      </c>
      <c r="K163" s="153">
        <v>1.1000000000000001</v>
      </c>
      <c r="L163" s="197" t="s">
        <v>276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669</v>
      </c>
      <c r="F164" s="152">
        <v>25166</v>
      </c>
      <c r="G164" s="152"/>
      <c r="H164" s="152" t="s">
        <v>648</v>
      </c>
      <c r="I164" s="152" t="s">
        <v>670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671</v>
      </c>
      <c r="F165" s="152">
        <v>25167</v>
      </c>
      <c r="G165" s="152"/>
      <c r="H165" s="152" t="s">
        <v>648</v>
      </c>
      <c r="I165" s="152" t="s">
        <v>672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736</v>
      </c>
      <c r="F166" s="152">
        <v>25168</v>
      </c>
      <c r="G166" s="152"/>
      <c r="H166" s="152" t="s">
        <v>735</v>
      </c>
      <c r="I166" s="152" t="s">
        <v>737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736</v>
      </c>
      <c r="F167" s="152">
        <v>25169</v>
      </c>
      <c r="G167" s="152"/>
      <c r="H167" s="152" t="s">
        <v>735</v>
      </c>
      <c r="I167" s="152" t="s">
        <v>738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736</v>
      </c>
      <c r="F168" s="152">
        <v>25170</v>
      </c>
      <c r="G168" s="152"/>
      <c r="H168" s="152" t="s">
        <v>735</v>
      </c>
      <c r="I168" s="152" t="s">
        <v>739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736</v>
      </c>
      <c r="F169" s="152">
        <v>25171</v>
      </c>
      <c r="G169" s="152"/>
      <c r="H169" s="152" t="s">
        <v>735</v>
      </c>
      <c r="I169" s="152" t="s">
        <v>740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741</v>
      </c>
      <c r="F170" s="152">
        <v>25172</v>
      </c>
      <c r="G170" s="152"/>
      <c r="H170" s="152" t="s">
        <v>735</v>
      </c>
      <c r="I170" s="152" t="s">
        <v>742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741</v>
      </c>
      <c r="F171" s="152">
        <v>25173</v>
      </c>
      <c r="G171" s="152"/>
      <c r="H171" s="152" t="s">
        <v>735</v>
      </c>
      <c r="I171" s="152" t="s">
        <v>744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741</v>
      </c>
      <c r="F172" s="152">
        <v>25174</v>
      </c>
      <c r="G172" s="152"/>
      <c r="H172" s="152" t="s">
        <v>735</v>
      </c>
      <c r="I172" s="152" t="s">
        <v>743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745</v>
      </c>
      <c r="F173" s="152">
        <v>25175</v>
      </c>
      <c r="G173" s="152"/>
      <c r="H173" s="152" t="s">
        <v>735</v>
      </c>
      <c r="I173" s="152" t="s">
        <v>746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747</v>
      </c>
      <c r="F174" s="152">
        <v>25176</v>
      </c>
      <c r="G174" s="152"/>
      <c r="H174" s="152" t="s">
        <v>735</v>
      </c>
      <c r="I174" s="152" t="s">
        <v>748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747</v>
      </c>
      <c r="F175" s="152">
        <v>25177</v>
      </c>
      <c r="G175" s="152"/>
      <c r="H175" s="152" t="s">
        <v>735</v>
      </c>
      <c r="I175" s="152" t="s">
        <v>749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747</v>
      </c>
      <c r="F176" s="152">
        <v>25178</v>
      </c>
      <c r="G176" s="152"/>
      <c r="H176" s="152" t="s">
        <v>735</v>
      </c>
      <c r="I176" s="152" t="s">
        <v>750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751</v>
      </c>
      <c r="F177" s="152">
        <v>25179</v>
      </c>
      <c r="G177" s="152"/>
      <c r="H177" s="152" t="s">
        <v>735</v>
      </c>
      <c r="I177" s="152" t="s">
        <v>752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751</v>
      </c>
      <c r="F178" s="152">
        <v>25180</v>
      </c>
      <c r="G178" s="152"/>
      <c r="H178" s="152" t="s">
        <v>735</v>
      </c>
      <c r="I178" s="152" t="s">
        <v>755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751</v>
      </c>
      <c r="F179" s="152">
        <v>25181</v>
      </c>
      <c r="G179" s="152"/>
      <c r="H179" s="152" t="s">
        <v>735</v>
      </c>
      <c r="I179" s="152" t="s">
        <v>753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751</v>
      </c>
      <c r="F180" s="152">
        <v>25182</v>
      </c>
      <c r="G180" s="152"/>
      <c r="H180" s="152" t="s">
        <v>735</v>
      </c>
      <c r="I180" s="152" t="s">
        <v>754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760</v>
      </c>
      <c r="F181" s="152">
        <v>25183</v>
      </c>
      <c r="G181" s="152"/>
      <c r="H181" s="152" t="s">
        <v>735</v>
      </c>
      <c r="I181" s="152" t="s">
        <v>761</v>
      </c>
      <c r="J181" s="152">
        <v>4</v>
      </c>
      <c r="K181" s="153">
        <v>1.3</v>
      </c>
      <c r="L181" s="197" t="s">
        <v>276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756</v>
      </c>
      <c r="F182" s="152">
        <v>25184</v>
      </c>
      <c r="G182" s="152"/>
      <c r="H182" s="152" t="s">
        <v>735</v>
      </c>
      <c r="I182" s="152" t="s">
        <v>757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756</v>
      </c>
      <c r="F183" s="152">
        <v>25185</v>
      </c>
      <c r="G183" s="152"/>
      <c r="H183" s="152" t="s">
        <v>735</v>
      </c>
      <c r="I183" s="152" t="s">
        <v>758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756</v>
      </c>
      <c r="F184" s="152">
        <v>25186</v>
      </c>
      <c r="G184" s="152"/>
      <c r="H184" s="152" t="s">
        <v>735</v>
      </c>
      <c r="I184" s="152" t="s">
        <v>759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535</v>
      </c>
      <c r="F185" s="152">
        <v>25187</v>
      </c>
      <c r="G185" s="152"/>
      <c r="H185" s="152" t="s">
        <v>534</v>
      </c>
      <c r="I185" s="152" t="s">
        <v>536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535</v>
      </c>
      <c r="F186" s="152">
        <v>25188</v>
      </c>
      <c r="G186" s="152"/>
      <c r="H186" s="152" t="s">
        <v>534</v>
      </c>
      <c r="I186" s="152" t="s">
        <v>537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538</v>
      </c>
      <c r="F187" s="152">
        <v>25189</v>
      </c>
      <c r="G187" s="152"/>
      <c r="H187" s="152" t="s">
        <v>534</v>
      </c>
      <c r="I187" s="152" t="s">
        <v>539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538</v>
      </c>
      <c r="F188" s="152">
        <v>25190</v>
      </c>
      <c r="G188" s="152"/>
      <c r="H188" s="152" t="s">
        <v>534</v>
      </c>
      <c r="I188" s="152" t="s">
        <v>540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541</v>
      </c>
      <c r="F189" s="152">
        <v>25191</v>
      </c>
      <c r="G189" s="152"/>
      <c r="H189" s="152" t="s">
        <v>534</v>
      </c>
      <c r="I189" s="152" t="s">
        <v>542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541</v>
      </c>
      <c r="F190" s="152">
        <v>25192</v>
      </c>
      <c r="G190" s="152"/>
      <c r="H190" s="152" t="s">
        <v>534</v>
      </c>
      <c r="I190" s="152" t="s">
        <v>543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499</v>
      </c>
      <c r="F191" s="152">
        <v>25193</v>
      </c>
      <c r="G191" s="152"/>
      <c r="H191" s="152" t="s">
        <v>498</v>
      </c>
      <c r="I191" s="152" t="s">
        <v>500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499</v>
      </c>
      <c r="F192" s="152">
        <v>25194</v>
      </c>
      <c r="G192" s="152"/>
      <c r="H192" s="152" t="s">
        <v>498</v>
      </c>
      <c r="I192" s="152" t="s">
        <v>501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499</v>
      </c>
      <c r="F193" s="152">
        <v>25195</v>
      </c>
      <c r="G193" s="152"/>
      <c r="H193" s="152" t="s">
        <v>498</v>
      </c>
      <c r="I193" s="152" t="s">
        <v>502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499</v>
      </c>
      <c r="F194" s="152">
        <v>25196</v>
      </c>
      <c r="G194" s="152"/>
      <c r="H194" s="152" t="s">
        <v>498</v>
      </c>
      <c r="I194" s="152" t="s">
        <v>503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504</v>
      </c>
      <c r="F195" s="152">
        <v>25197</v>
      </c>
      <c r="G195" s="152"/>
      <c r="H195" s="152" t="s">
        <v>498</v>
      </c>
      <c r="I195" s="152" t="s">
        <v>505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504</v>
      </c>
      <c r="F196" s="152">
        <v>25198</v>
      </c>
      <c r="G196" s="152"/>
      <c r="H196" s="152" t="s">
        <v>498</v>
      </c>
      <c r="I196" s="152" t="s">
        <v>506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507</v>
      </c>
      <c r="F197" s="152">
        <v>25199</v>
      </c>
      <c r="G197" s="152"/>
      <c r="H197" s="152" t="s">
        <v>498</v>
      </c>
      <c r="I197" s="152" t="s">
        <v>508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509</v>
      </c>
      <c r="F198" s="152">
        <v>25200</v>
      </c>
      <c r="G198" s="152"/>
      <c r="H198" s="152" t="s">
        <v>498</v>
      </c>
      <c r="I198" s="152" t="s">
        <v>510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511</v>
      </c>
      <c r="F199" s="152">
        <v>25201</v>
      </c>
      <c r="G199" s="152"/>
      <c r="H199" s="152" t="s">
        <v>498</v>
      </c>
      <c r="I199" s="152" t="s">
        <v>512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513</v>
      </c>
      <c r="F200" s="152">
        <v>25202</v>
      </c>
      <c r="G200" s="152"/>
      <c r="H200" s="152" t="s">
        <v>498</v>
      </c>
      <c r="I200" s="152" t="s">
        <v>514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513</v>
      </c>
      <c r="F201" s="152">
        <v>25203</v>
      </c>
      <c r="G201" s="152"/>
      <c r="H201" s="152" t="s">
        <v>498</v>
      </c>
      <c r="I201" s="152" t="s">
        <v>518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513</v>
      </c>
      <c r="F202" s="152">
        <v>25204</v>
      </c>
      <c r="G202" s="152"/>
      <c r="H202" s="152" t="s">
        <v>498</v>
      </c>
      <c r="I202" s="152" t="s">
        <v>515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513</v>
      </c>
      <c r="F203" s="152">
        <v>25205</v>
      </c>
      <c r="G203" s="152"/>
      <c r="H203" s="152" t="s">
        <v>498</v>
      </c>
      <c r="I203" s="152" t="s">
        <v>516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513</v>
      </c>
      <c r="F204" s="152">
        <v>25206</v>
      </c>
      <c r="G204" s="152"/>
      <c r="H204" s="152" t="s">
        <v>498</v>
      </c>
      <c r="I204" s="152" t="s">
        <v>517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519</v>
      </c>
      <c r="F205" s="152">
        <v>25207</v>
      </c>
      <c r="G205" s="152"/>
      <c r="H205" s="152" t="s">
        <v>498</v>
      </c>
      <c r="I205" s="152" t="s">
        <v>520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519</v>
      </c>
      <c r="F206" s="152">
        <v>25208</v>
      </c>
      <c r="G206" s="152"/>
      <c r="H206" s="152" t="s">
        <v>498</v>
      </c>
      <c r="I206" s="152" t="s">
        <v>522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519</v>
      </c>
      <c r="F207" s="152">
        <v>25209</v>
      </c>
      <c r="G207" s="152"/>
      <c r="H207" s="152" t="s">
        <v>498</v>
      </c>
      <c r="I207" s="152" t="s">
        <v>523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519</v>
      </c>
      <c r="F208" s="152">
        <v>25210</v>
      </c>
      <c r="G208" s="152"/>
      <c r="H208" s="152" t="s">
        <v>498</v>
      </c>
      <c r="I208" s="152" t="s">
        <v>521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524</v>
      </c>
      <c r="F209" s="152">
        <v>25211</v>
      </c>
      <c r="G209" s="152"/>
      <c r="H209" s="152" t="s">
        <v>498</v>
      </c>
      <c r="I209" s="152" t="s">
        <v>525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524</v>
      </c>
      <c r="F210" s="152">
        <v>25212</v>
      </c>
      <c r="G210" s="152"/>
      <c r="H210" s="152" t="s">
        <v>498</v>
      </c>
      <c r="I210" s="152" t="s">
        <v>526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527</v>
      </c>
      <c r="F211" s="152">
        <v>25213</v>
      </c>
      <c r="G211" s="152"/>
      <c r="H211" s="152" t="s">
        <v>498</v>
      </c>
      <c r="I211" s="152" t="s">
        <v>528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527</v>
      </c>
      <c r="F212" s="152">
        <v>25214</v>
      </c>
      <c r="G212" s="152"/>
      <c r="H212" s="152" t="s">
        <v>498</v>
      </c>
      <c r="I212" s="152" t="s">
        <v>530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527</v>
      </c>
      <c r="F213" s="152">
        <v>25215</v>
      </c>
      <c r="G213" s="152"/>
      <c r="H213" s="152" t="s">
        <v>498</v>
      </c>
      <c r="I213" s="152" t="s">
        <v>529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531</v>
      </c>
      <c r="F214" s="152">
        <v>25216</v>
      </c>
      <c r="G214" s="152"/>
      <c r="H214" s="152" t="s">
        <v>498</v>
      </c>
      <c r="I214" s="152" t="s">
        <v>532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531</v>
      </c>
      <c r="F215" s="152">
        <v>25217</v>
      </c>
      <c r="G215" s="152"/>
      <c r="H215" s="152" t="s">
        <v>498</v>
      </c>
      <c r="I215" s="152" t="s">
        <v>533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545</v>
      </c>
      <c r="F216" s="166">
        <v>25218</v>
      </c>
      <c r="G216" s="166"/>
      <c r="H216" s="166" t="s">
        <v>544</v>
      </c>
      <c r="I216" s="152" t="s">
        <v>546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545</v>
      </c>
      <c r="F217" s="169">
        <v>25219</v>
      </c>
      <c r="G217" s="169"/>
      <c r="H217" s="169" t="s">
        <v>544</v>
      </c>
      <c r="I217" s="173" t="s">
        <v>547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548</v>
      </c>
      <c r="F218" s="152">
        <v>25220</v>
      </c>
      <c r="G218" s="152"/>
      <c r="H218" s="152" t="s">
        <v>544</v>
      </c>
      <c r="I218" s="152" t="s">
        <v>549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548</v>
      </c>
      <c r="F219" s="152">
        <v>25221</v>
      </c>
      <c r="G219" s="152"/>
      <c r="H219" s="152" t="s">
        <v>544</v>
      </c>
      <c r="I219" s="152" t="s">
        <v>552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548</v>
      </c>
      <c r="F220" s="152">
        <v>25222</v>
      </c>
      <c r="G220" s="152"/>
      <c r="H220" s="152" t="s">
        <v>544</v>
      </c>
      <c r="I220" s="152" t="s">
        <v>553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548</v>
      </c>
      <c r="F221" s="152">
        <v>25223</v>
      </c>
      <c r="G221" s="152"/>
      <c r="H221" s="152" t="s">
        <v>544</v>
      </c>
      <c r="I221" s="152" t="s">
        <v>550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548</v>
      </c>
      <c r="F222" s="152">
        <v>25224</v>
      </c>
      <c r="G222" s="152"/>
      <c r="H222" s="152" t="s">
        <v>544</v>
      </c>
      <c r="I222" s="152" t="s">
        <v>551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554</v>
      </c>
      <c r="F223" s="152">
        <v>25225</v>
      </c>
      <c r="G223" s="152"/>
      <c r="H223" s="152" t="s">
        <v>544</v>
      </c>
      <c r="I223" s="152" t="s">
        <v>555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554</v>
      </c>
      <c r="F224" s="152">
        <v>25226</v>
      </c>
      <c r="G224" s="152"/>
      <c r="H224" s="152" t="s">
        <v>544</v>
      </c>
      <c r="I224" s="152" t="s">
        <v>556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554</v>
      </c>
      <c r="F225" s="152">
        <v>25227</v>
      </c>
      <c r="G225" s="152"/>
      <c r="H225" s="152" t="s">
        <v>544</v>
      </c>
      <c r="I225" s="152" t="s">
        <v>557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558</v>
      </c>
      <c r="F226" s="152">
        <v>25228</v>
      </c>
      <c r="G226" s="152"/>
      <c r="H226" s="152" t="s">
        <v>544</v>
      </c>
      <c r="I226" s="152" t="s">
        <v>559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558</v>
      </c>
      <c r="F227" s="152">
        <v>25229</v>
      </c>
      <c r="G227" s="152"/>
      <c r="H227" s="152" t="s">
        <v>544</v>
      </c>
      <c r="I227" s="152" t="s">
        <v>560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561</v>
      </c>
      <c r="F228" s="152">
        <v>25230</v>
      </c>
      <c r="G228" s="152"/>
      <c r="H228" s="152" t="s">
        <v>544</v>
      </c>
      <c r="I228" s="152" t="s">
        <v>562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561</v>
      </c>
      <c r="F229" s="152">
        <v>25231</v>
      </c>
      <c r="G229" s="152"/>
      <c r="H229" s="152" t="s">
        <v>544</v>
      </c>
      <c r="I229" s="152" t="s">
        <v>563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564</v>
      </c>
      <c r="F230" s="152">
        <v>25232</v>
      </c>
      <c r="G230" s="152"/>
      <c r="H230" s="152" t="s">
        <v>544</v>
      </c>
      <c r="I230" s="152" t="s">
        <v>565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564</v>
      </c>
      <c r="F231" s="152">
        <v>25233</v>
      </c>
      <c r="G231" s="152"/>
      <c r="H231" s="152" t="s">
        <v>544</v>
      </c>
      <c r="I231" s="152" t="s">
        <v>566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564</v>
      </c>
      <c r="F232" s="152">
        <v>25234</v>
      </c>
      <c r="G232" s="152"/>
      <c r="H232" s="152" t="s">
        <v>544</v>
      </c>
      <c r="I232" s="152" t="s">
        <v>567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564</v>
      </c>
      <c r="F233" s="152">
        <v>25235</v>
      </c>
      <c r="G233" s="152"/>
      <c r="H233" s="152" t="s">
        <v>544</v>
      </c>
      <c r="I233" s="152" t="s">
        <v>568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569</v>
      </c>
      <c r="F234" s="152">
        <v>25236</v>
      </c>
      <c r="G234" s="152"/>
      <c r="H234" s="152" t="s">
        <v>544</v>
      </c>
      <c r="I234" s="152" t="s">
        <v>570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569</v>
      </c>
      <c r="F235" s="152">
        <v>25237</v>
      </c>
      <c r="G235" s="152"/>
      <c r="H235" s="152" t="s">
        <v>544</v>
      </c>
      <c r="I235" s="152" t="s">
        <v>571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569</v>
      </c>
      <c r="F236" s="152">
        <v>25238</v>
      </c>
      <c r="G236" s="152"/>
      <c r="H236" s="152" t="s">
        <v>544</v>
      </c>
      <c r="I236" s="152" t="s">
        <v>572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573</v>
      </c>
      <c r="F237" s="152">
        <v>25239</v>
      </c>
      <c r="G237" s="152"/>
      <c r="H237" s="152" t="s">
        <v>544</v>
      </c>
      <c r="I237" s="152" t="s">
        <v>574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573</v>
      </c>
      <c r="F238" s="152">
        <v>25240</v>
      </c>
      <c r="G238" s="152"/>
      <c r="H238" s="152" t="s">
        <v>544</v>
      </c>
      <c r="I238" s="152" t="s">
        <v>575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576</v>
      </c>
      <c r="F239" s="152">
        <v>25241</v>
      </c>
      <c r="G239" s="152"/>
      <c r="H239" s="152" t="s">
        <v>544</v>
      </c>
      <c r="I239" s="152" t="s">
        <v>577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576</v>
      </c>
      <c r="F240" s="152">
        <v>25242</v>
      </c>
      <c r="G240" s="152"/>
      <c r="H240" s="152" t="s">
        <v>544</v>
      </c>
      <c r="I240" s="152" t="s">
        <v>583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576</v>
      </c>
      <c r="F241" s="152">
        <v>25243</v>
      </c>
      <c r="G241" s="152"/>
      <c r="H241" s="152" t="s">
        <v>544</v>
      </c>
      <c r="I241" s="152" t="s">
        <v>584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576</v>
      </c>
      <c r="F242" s="152">
        <v>25244</v>
      </c>
      <c r="G242" s="152"/>
      <c r="H242" s="152" t="s">
        <v>544</v>
      </c>
      <c r="I242" s="152" t="s">
        <v>581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576</v>
      </c>
      <c r="F243" s="152">
        <v>25245</v>
      </c>
      <c r="G243" s="152"/>
      <c r="H243" s="152" t="s">
        <v>544</v>
      </c>
      <c r="I243" s="152" t="s">
        <v>582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576</v>
      </c>
      <c r="F244" s="152">
        <v>25246</v>
      </c>
      <c r="G244" s="152"/>
      <c r="H244" s="152" t="s">
        <v>544</v>
      </c>
      <c r="I244" s="152" t="s">
        <v>585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576</v>
      </c>
      <c r="F245" s="152">
        <v>25247</v>
      </c>
      <c r="G245" s="152"/>
      <c r="H245" s="152" t="s">
        <v>544</v>
      </c>
      <c r="I245" s="152" t="s">
        <v>578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576</v>
      </c>
      <c r="F246" s="152">
        <v>25248</v>
      </c>
      <c r="G246" s="152"/>
      <c r="H246" s="152" t="s">
        <v>544</v>
      </c>
      <c r="I246" s="152" t="s">
        <v>579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576</v>
      </c>
      <c r="F247" s="152">
        <v>25249</v>
      </c>
      <c r="G247" s="152"/>
      <c r="H247" s="152" t="s">
        <v>544</v>
      </c>
      <c r="I247" s="152" t="s">
        <v>580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887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863</v>
      </c>
      <c r="I248" s="127" t="s">
        <v>930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887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863</v>
      </c>
      <c r="I249" s="127" t="s">
        <v>931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887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863</v>
      </c>
      <c r="I250" s="127" t="s">
        <v>932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887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863</v>
      </c>
      <c r="I251" s="127" t="s">
        <v>933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887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863</v>
      </c>
      <c r="I252" s="127" t="s">
        <v>934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887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863</v>
      </c>
      <c r="I253" s="127" t="s">
        <v>935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887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863</v>
      </c>
      <c r="I254" s="127" t="s">
        <v>936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887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863</v>
      </c>
      <c r="I255" s="127" t="s">
        <v>937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887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864</v>
      </c>
      <c r="I256" s="127" t="s">
        <v>938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887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864</v>
      </c>
      <c r="I257" s="127" t="s">
        <v>934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887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864</v>
      </c>
      <c r="I258" s="127" t="s">
        <v>932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887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864</v>
      </c>
      <c r="I259" s="127" t="s">
        <v>937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345</v>
      </c>
      <c r="F260" s="152">
        <v>25262</v>
      </c>
      <c r="G260" s="152"/>
      <c r="H260" s="152" t="s">
        <v>340</v>
      </c>
      <c r="I260" s="152" t="s">
        <v>346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345</v>
      </c>
      <c r="F261" s="152">
        <v>25263</v>
      </c>
      <c r="G261" s="152"/>
      <c r="H261" s="152" t="s">
        <v>340</v>
      </c>
      <c r="I261" s="152" t="s">
        <v>347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348</v>
      </c>
      <c r="F262" s="152">
        <v>25264</v>
      </c>
      <c r="G262" s="152"/>
      <c r="H262" s="152" t="s">
        <v>340</v>
      </c>
      <c r="I262" s="152" t="s">
        <v>349</v>
      </c>
      <c r="J262" s="152">
        <v>4</v>
      </c>
      <c r="K262" s="153">
        <v>1.3</v>
      </c>
      <c r="L262" s="197" t="s">
        <v>276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350</v>
      </c>
      <c r="F263" s="152">
        <v>25265</v>
      </c>
      <c r="G263" s="152"/>
      <c r="H263" s="152" t="s">
        <v>340</v>
      </c>
      <c r="I263" s="152" t="s">
        <v>351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359</v>
      </c>
      <c r="F264" s="152">
        <v>25266</v>
      </c>
      <c r="G264" s="152"/>
      <c r="H264" s="152" t="s">
        <v>340</v>
      </c>
      <c r="I264" s="152" t="s">
        <v>360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359</v>
      </c>
      <c r="F265" s="152">
        <v>25267</v>
      </c>
      <c r="G265" s="152"/>
      <c r="H265" s="152" t="s">
        <v>340</v>
      </c>
      <c r="I265" s="173" t="s">
        <v>361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359</v>
      </c>
      <c r="F266" s="152">
        <v>25268</v>
      </c>
      <c r="G266" s="152"/>
      <c r="H266" s="152" t="s">
        <v>340</v>
      </c>
      <c r="I266" s="152" t="s">
        <v>362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359</v>
      </c>
      <c r="F267" s="152">
        <v>25269</v>
      </c>
      <c r="G267" s="152"/>
      <c r="H267" s="152" t="s">
        <v>340</v>
      </c>
      <c r="I267" s="152" t="s">
        <v>363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359</v>
      </c>
      <c r="F268" s="152">
        <v>25270</v>
      </c>
      <c r="G268" s="152"/>
      <c r="H268" s="152" t="s">
        <v>340</v>
      </c>
      <c r="I268" s="152" t="s">
        <v>364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359</v>
      </c>
      <c r="F269" s="152">
        <v>25271</v>
      </c>
      <c r="G269" s="152"/>
      <c r="H269" s="152" t="s">
        <v>340</v>
      </c>
      <c r="I269" s="152" t="s">
        <v>365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359</v>
      </c>
      <c r="F270" s="152">
        <v>25272</v>
      </c>
      <c r="G270" s="152"/>
      <c r="H270" s="152" t="s">
        <v>340</v>
      </c>
      <c r="I270" s="152" t="s">
        <v>366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359</v>
      </c>
      <c r="F271" s="152">
        <v>25273</v>
      </c>
      <c r="G271" s="152"/>
      <c r="H271" s="152" t="s">
        <v>340</v>
      </c>
      <c r="I271" s="152" t="s">
        <v>367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359</v>
      </c>
      <c r="F272" s="152">
        <v>25274</v>
      </c>
      <c r="G272" s="152"/>
      <c r="H272" s="152" t="s">
        <v>340</v>
      </c>
      <c r="I272" s="152" t="s">
        <v>368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369</v>
      </c>
      <c r="F273" s="152">
        <v>25275</v>
      </c>
      <c r="G273" s="152"/>
      <c r="H273" s="152" t="s">
        <v>340</v>
      </c>
      <c r="I273" s="152" t="s">
        <v>370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369</v>
      </c>
      <c r="F274" s="152">
        <v>25276</v>
      </c>
      <c r="G274" s="152"/>
      <c r="H274" s="152" t="s">
        <v>340</v>
      </c>
      <c r="I274" s="152" t="s">
        <v>371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369</v>
      </c>
      <c r="F275" s="152">
        <v>25277</v>
      </c>
      <c r="G275" s="152"/>
      <c r="H275" s="152" t="s">
        <v>340</v>
      </c>
      <c r="I275" s="152" t="s">
        <v>372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373</v>
      </c>
      <c r="F276" s="152">
        <v>25278</v>
      </c>
      <c r="G276" s="152"/>
      <c r="H276" s="152" t="s">
        <v>340</v>
      </c>
      <c r="I276" s="152" t="s">
        <v>374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373</v>
      </c>
      <c r="F277" s="152">
        <v>25279</v>
      </c>
      <c r="G277" s="152"/>
      <c r="H277" s="152" t="s">
        <v>340</v>
      </c>
      <c r="I277" s="152" t="s">
        <v>375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376</v>
      </c>
      <c r="F278" s="152">
        <v>25280</v>
      </c>
      <c r="G278" s="152"/>
      <c r="H278" s="152" t="s">
        <v>340</v>
      </c>
      <c r="I278" s="152" t="s">
        <v>377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376</v>
      </c>
      <c r="F279" s="152">
        <v>25281</v>
      </c>
      <c r="G279" s="152"/>
      <c r="H279" s="152" t="s">
        <v>340</v>
      </c>
      <c r="I279" s="152" t="s">
        <v>379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376</v>
      </c>
      <c r="F280" s="152">
        <v>25282</v>
      </c>
      <c r="G280" s="152"/>
      <c r="H280" s="152" t="s">
        <v>340</v>
      </c>
      <c r="I280" s="152" t="s">
        <v>381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376</v>
      </c>
      <c r="F281" s="152">
        <v>25284</v>
      </c>
      <c r="G281" s="152"/>
      <c r="H281" s="152" t="s">
        <v>340</v>
      </c>
      <c r="I281" s="152" t="s">
        <v>380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376</v>
      </c>
      <c r="F282" s="152">
        <v>25285</v>
      </c>
      <c r="G282" s="152"/>
      <c r="H282" s="152" t="s">
        <v>340</v>
      </c>
      <c r="I282" s="152" t="s">
        <v>378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390</v>
      </c>
      <c r="F283" s="152">
        <v>25286</v>
      </c>
      <c r="G283" s="152"/>
      <c r="H283" s="152" t="s">
        <v>340</v>
      </c>
      <c r="I283" s="152" t="s">
        <v>391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390</v>
      </c>
      <c r="F284" s="152">
        <v>25287</v>
      </c>
      <c r="G284" s="152"/>
      <c r="H284" s="152" t="s">
        <v>340</v>
      </c>
      <c r="I284" s="152" t="s">
        <v>392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390</v>
      </c>
      <c r="F285" s="152">
        <v>25288</v>
      </c>
      <c r="G285" s="152"/>
      <c r="H285" s="152" t="s">
        <v>340</v>
      </c>
      <c r="I285" s="152" t="s">
        <v>393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390</v>
      </c>
      <c r="F286" s="152">
        <v>25289</v>
      </c>
      <c r="G286" s="152"/>
      <c r="H286" s="152" t="s">
        <v>340</v>
      </c>
      <c r="I286" s="152" t="s">
        <v>394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390</v>
      </c>
      <c r="F287" s="152">
        <v>25290</v>
      </c>
      <c r="G287" s="152"/>
      <c r="H287" s="152" t="s">
        <v>340</v>
      </c>
      <c r="I287" s="152" t="s">
        <v>396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390</v>
      </c>
      <c r="F288" s="152">
        <v>25291</v>
      </c>
      <c r="G288" s="152"/>
      <c r="H288" s="152" t="s">
        <v>340</v>
      </c>
      <c r="I288" s="152" t="s">
        <v>397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390</v>
      </c>
      <c r="F289" s="152">
        <v>25292</v>
      </c>
      <c r="G289" s="152"/>
      <c r="H289" s="152" t="s">
        <v>340</v>
      </c>
      <c r="I289" s="152" t="s">
        <v>398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390</v>
      </c>
      <c r="F290" s="152">
        <v>25293</v>
      </c>
      <c r="G290" s="152"/>
      <c r="H290" s="152" t="s">
        <v>340</v>
      </c>
      <c r="I290" s="152" t="s">
        <v>399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390</v>
      </c>
      <c r="F291" s="152">
        <v>25294</v>
      </c>
      <c r="G291" s="152"/>
      <c r="H291" s="152" t="s">
        <v>340</v>
      </c>
      <c r="I291" s="152" t="s">
        <v>395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390</v>
      </c>
      <c r="F292" s="152">
        <v>25295</v>
      </c>
      <c r="G292" s="152"/>
      <c r="H292" s="152" t="s">
        <v>340</v>
      </c>
      <c r="I292" s="152" t="s">
        <v>400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401</v>
      </c>
      <c r="F293" s="152">
        <v>25296</v>
      </c>
      <c r="G293" s="152"/>
      <c r="H293" s="152" t="s">
        <v>340</v>
      </c>
      <c r="I293" s="152" t="s">
        <v>402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401</v>
      </c>
      <c r="F294" s="152">
        <v>25297</v>
      </c>
      <c r="G294" s="152"/>
      <c r="H294" s="152" t="s">
        <v>340</v>
      </c>
      <c r="I294" s="152" t="s">
        <v>403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407</v>
      </c>
      <c r="F295" s="152">
        <v>25298</v>
      </c>
      <c r="G295" s="152"/>
      <c r="H295" s="152" t="s">
        <v>340</v>
      </c>
      <c r="I295" s="152" t="s">
        <v>408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407</v>
      </c>
      <c r="F296" s="152">
        <v>25299</v>
      </c>
      <c r="G296" s="152"/>
      <c r="H296" s="152" t="s">
        <v>340</v>
      </c>
      <c r="I296" s="152" t="s">
        <v>410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407</v>
      </c>
      <c r="F297" s="152">
        <v>25300</v>
      </c>
      <c r="G297" s="152"/>
      <c r="H297" s="152" t="s">
        <v>340</v>
      </c>
      <c r="I297" s="152" t="s">
        <v>411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407</v>
      </c>
      <c r="F298" s="152">
        <v>25301</v>
      </c>
      <c r="G298" s="152"/>
      <c r="H298" s="152" t="s">
        <v>340</v>
      </c>
      <c r="I298" s="152" t="s">
        <v>409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407</v>
      </c>
      <c r="F299" s="152">
        <v>25302</v>
      </c>
      <c r="G299" s="152"/>
      <c r="H299" s="152" t="s">
        <v>340</v>
      </c>
      <c r="I299" s="152" t="s">
        <v>412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414</v>
      </c>
      <c r="F300" s="152">
        <v>25303</v>
      </c>
      <c r="G300" s="152"/>
      <c r="H300" s="152" t="s">
        <v>340</v>
      </c>
      <c r="I300" s="152" t="s">
        <v>415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416</v>
      </c>
      <c r="F301" s="152">
        <v>25304</v>
      </c>
      <c r="G301" s="152"/>
      <c r="H301" s="152" t="s">
        <v>340</v>
      </c>
      <c r="I301" s="152" t="s">
        <v>417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416</v>
      </c>
      <c r="F302" s="152">
        <v>25305</v>
      </c>
      <c r="G302" s="152"/>
      <c r="H302" s="152" t="s">
        <v>340</v>
      </c>
      <c r="I302" s="152" t="s">
        <v>421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416</v>
      </c>
      <c r="F303" s="152">
        <v>25306</v>
      </c>
      <c r="G303" s="152"/>
      <c r="H303" s="152" t="s">
        <v>340</v>
      </c>
      <c r="I303" s="152" t="s">
        <v>422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416</v>
      </c>
      <c r="F304" s="152">
        <v>25307</v>
      </c>
      <c r="G304" s="152"/>
      <c r="H304" s="152" t="s">
        <v>340</v>
      </c>
      <c r="I304" s="152" t="s">
        <v>423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416</v>
      </c>
      <c r="F305" s="152">
        <v>25308</v>
      </c>
      <c r="G305" s="152"/>
      <c r="H305" s="152" t="s">
        <v>340</v>
      </c>
      <c r="I305" s="152" t="s">
        <v>424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416</v>
      </c>
      <c r="F306" s="152">
        <v>25309</v>
      </c>
      <c r="G306" s="152"/>
      <c r="H306" s="152" t="s">
        <v>340</v>
      </c>
      <c r="I306" s="152" t="s">
        <v>418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416</v>
      </c>
      <c r="F307" s="152">
        <v>25310</v>
      </c>
      <c r="G307" s="152"/>
      <c r="H307" s="152" t="s">
        <v>340</v>
      </c>
      <c r="I307" s="152" t="s">
        <v>419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416</v>
      </c>
      <c r="F308" s="166">
        <v>25311</v>
      </c>
      <c r="G308" s="166"/>
      <c r="H308" s="166" t="s">
        <v>340</v>
      </c>
      <c r="I308" s="166" t="s">
        <v>420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425</v>
      </c>
      <c r="F309" s="169">
        <v>25312</v>
      </c>
      <c r="G309" s="169"/>
      <c r="H309" s="169" t="s">
        <v>340</v>
      </c>
      <c r="I309" s="169" t="s">
        <v>426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425</v>
      </c>
      <c r="F310" s="169">
        <v>25313</v>
      </c>
      <c r="G310" s="169"/>
      <c r="H310" s="169" t="s">
        <v>340</v>
      </c>
      <c r="I310" s="169" t="s">
        <v>427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425</v>
      </c>
      <c r="F311" s="169">
        <v>25314</v>
      </c>
      <c r="G311" s="169"/>
      <c r="H311" s="169" t="s">
        <v>340</v>
      </c>
      <c r="I311" s="169" t="s">
        <v>428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425</v>
      </c>
      <c r="F312" s="169">
        <v>25315</v>
      </c>
      <c r="G312" s="169"/>
      <c r="H312" s="169" t="s">
        <v>340</v>
      </c>
      <c r="I312" s="169" t="s">
        <v>429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425</v>
      </c>
      <c r="F313" s="169">
        <v>25316</v>
      </c>
      <c r="G313" s="169"/>
      <c r="H313" s="169" t="s">
        <v>340</v>
      </c>
      <c r="I313" s="169" t="s">
        <v>430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431</v>
      </c>
      <c r="F314" s="169">
        <v>25317</v>
      </c>
      <c r="G314" s="169"/>
      <c r="H314" s="169" t="s">
        <v>340</v>
      </c>
      <c r="I314" s="169" t="s">
        <v>432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431</v>
      </c>
      <c r="F315" s="169">
        <v>25318</v>
      </c>
      <c r="G315" s="169"/>
      <c r="H315" s="169" t="s">
        <v>340</v>
      </c>
      <c r="I315" s="169" t="s">
        <v>433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431</v>
      </c>
      <c r="F316" s="169">
        <v>25319</v>
      </c>
      <c r="G316" s="169"/>
      <c r="H316" s="169" t="s">
        <v>340</v>
      </c>
      <c r="I316" s="169" t="s">
        <v>434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435</v>
      </c>
      <c r="F317" s="169">
        <v>25320</v>
      </c>
      <c r="G317" s="169"/>
      <c r="H317" s="169" t="s">
        <v>340</v>
      </c>
      <c r="I317" s="169" t="s">
        <v>436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435</v>
      </c>
      <c r="F318" s="169">
        <v>25321</v>
      </c>
      <c r="G318" s="169"/>
      <c r="H318" s="169" t="s">
        <v>340</v>
      </c>
      <c r="I318" s="169" t="s">
        <v>439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435</v>
      </c>
      <c r="F319" s="169">
        <v>25322</v>
      </c>
      <c r="G319" s="169"/>
      <c r="H319" s="169" t="s">
        <v>340</v>
      </c>
      <c r="I319" s="169" t="s">
        <v>440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435</v>
      </c>
      <c r="F320" s="169">
        <v>25323</v>
      </c>
      <c r="G320" s="169"/>
      <c r="H320" s="169" t="s">
        <v>340</v>
      </c>
      <c r="I320" s="169" t="s">
        <v>437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435</v>
      </c>
      <c r="F321" s="169">
        <v>25324</v>
      </c>
      <c r="G321" s="169"/>
      <c r="H321" s="169" t="s">
        <v>340</v>
      </c>
      <c r="I321" s="169" t="s">
        <v>438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341</v>
      </c>
      <c r="F322" s="152">
        <v>25331</v>
      </c>
      <c r="G322" s="152"/>
      <c r="H322" s="152" t="s">
        <v>340</v>
      </c>
      <c r="I322" s="152" t="s">
        <v>342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341</v>
      </c>
      <c r="F323" s="152">
        <v>25332</v>
      </c>
      <c r="G323" s="152"/>
      <c r="H323" s="152" t="s">
        <v>340</v>
      </c>
      <c r="I323" s="152" t="s">
        <v>343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341</v>
      </c>
      <c r="F324" s="152">
        <v>25333</v>
      </c>
      <c r="G324" s="152"/>
      <c r="H324" s="152" t="s">
        <v>340</v>
      </c>
      <c r="I324" s="152" t="s">
        <v>344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352</v>
      </c>
      <c r="F325" s="152">
        <v>25334</v>
      </c>
      <c r="G325" s="152"/>
      <c r="H325" s="152" t="s">
        <v>340</v>
      </c>
      <c r="I325" s="152" t="s">
        <v>353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354</v>
      </c>
      <c r="F326" s="152">
        <v>25335</v>
      </c>
      <c r="G326" s="152"/>
      <c r="H326" s="152" t="s">
        <v>340</v>
      </c>
      <c r="I326" s="152" t="s">
        <v>355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354</v>
      </c>
      <c r="F327" s="152">
        <v>25336</v>
      </c>
      <c r="G327" s="152"/>
      <c r="H327" s="152" t="s">
        <v>340</v>
      </c>
      <c r="I327" s="152" t="s">
        <v>356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354</v>
      </c>
      <c r="F328" s="152">
        <v>25337</v>
      </c>
      <c r="G328" s="152"/>
      <c r="H328" s="152" t="s">
        <v>340</v>
      </c>
      <c r="I328" s="152" t="s">
        <v>358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354</v>
      </c>
      <c r="F329" s="152">
        <v>25338</v>
      </c>
      <c r="G329" s="152"/>
      <c r="H329" s="152" t="s">
        <v>340</v>
      </c>
      <c r="I329" s="152" t="s">
        <v>357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382</v>
      </c>
      <c r="F330" s="152">
        <v>25339</v>
      </c>
      <c r="G330" s="152"/>
      <c r="H330" s="152" t="s">
        <v>340</v>
      </c>
      <c r="I330" s="152" t="s">
        <v>383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382</v>
      </c>
      <c r="F331" s="152">
        <v>25340</v>
      </c>
      <c r="G331" s="152"/>
      <c r="H331" s="152" t="s">
        <v>340</v>
      </c>
      <c r="I331" s="152" t="s">
        <v>384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382</v>
      </c>
      <c r="F332" s="152">
        <v>25341</v>
      </c>
      <c r="G332" s="152"/>
      <c r="H332" s="152" t="s">
        <v>340</v>
      </c>
      <c r="I332" s="152" t="s">
        <v>385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382</v>
      </c>
      <c r="F333" s="152">
        <v>25342</v>
      </c>
      <c r="G333" s="152"/>
      <c r="H333" s="152" t="s">
        <v>340</v>
      </c>
      <c r="I333" s="152" t="s">
        <v>386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387</v>
      </c>
      <c r="F334" s="152">
        <v>25343</v>
      </c>
      <c r="G334" s="152"/>
      <c r="H334" s="152" t="s">
        <v>340</v>
      </c>
      <c r="I334" s="152" t="s">
        <v>388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387</v>
      </c>
      <c r="F335" s="152">
        <v>25344</v>
      </c>
      <c r="G335" s="152"/>
      <c r="H335" s="152" t="s">
        <v>340</v>
      </c>
      <c r="I335" s="152" t="s">
        <v>389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404</v>
      </c>
      <c r="F336" s="152">
        <v>25345</v>
      </c>
      <c r="G336" s="152"/>
      <c r="H336" s="152" t="s">
        <v>340</v>
      </c>
      <c r="I336" s="152" t="s">
        <v>405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404</v>
      </c>
      <c r="F337" s="152">
        <v>25346</v>
      </c>
      <c r="G337" s="152"/>
      <c r="H337" s="152" t="s">
        <v>340</v>
      </c>
      <c r="I337" s="152" t="s">
        <v>406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441</v>
      </c>
      <c r="F338" s="152">
        <v>25347</v>
      </c>
      <c r="G338" s="152"/>
      <c r="H338" s="152" t="s">
        <v>340</v>
      </c>
      <c r="I338" s="152" t="s">
        <v>442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441</v>
      </c>
      <c r="F339" s="152">
        <v>25348</v>
      </c>
      <c r="G339" s="152"/>
      <c r="H339" s="152" t="s">
        <v>340</v>
      </c>
      <c r="I339" s="152" t="s">
        <v>443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441</v>
      </c>
      <c r="F340" s="152">
        <v>25349</v>
      </c>
      <c r="G340" s="152"/>
      <c r="H340" s="152" t="s">
        <v>340</v>
      </c>
      <c r="I340" s="152" t="s">
        <v>444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441</v>
      </c>
      <c r="F341" s="152">
        <v>25350</v>
      </c>
      <c r="G341" s="152"/>
      <c r="H341" s="152" t="s">
        <v>340</v>
      </c>
      <c r="I341" s="152" t="s">
        <v>445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763</v>
      </c>
      <c r="F342" s="152">
        <v>25351</v>
      </c>
      <c r="G342" s="152"/>
      <c r="H342" s="152" t="s">
        <v>762</v>
      </c>
      <c r="I342" s="152" t="s">
        <v>764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763</v>
      </c>
      <c r="F343" s="152">
        <v>25352</v>
      </c>
      <c r="G343" s="152"/>
      <c r="H343" s="152" t="s">
        <v>762</v>
      </c>
      <c r="I343" s="152" t="s">
        <v>765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763</v>
      </c>
      <c r="F344" s="152">
        <v>25353</v>
      </c>
      <c r="G344" s="152"/>
      <c r="H344" s="152" t="s">
        <v>762</v>
      </c>
      <c r="I344" s="152" t="s">
        <v>766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763</v>
      </c>
      <c r="F345" s="152">
        <v>25354</v>
      </c>
      <c r="G345" s="152"/>
      <c r="H345" s="152" t="s">
        <v>762</v>
      </c>
      <c r="I345" s="152" t="s">
        <v>767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768</v>
      </c>
      <c r="F346" s="152">
        <v>25355</v>
      </c>
      <c r="G346" s="152"/>
      <c r="H346" s="152" t="s">
        <v>762</v>
      </c>
      <c r="I346" s="152" t="s">
        <v>769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768</v>
      </c>
      <c r="F347" s="152">
        <v>25356</v>
      </c>
      <c r="G347" s="152"/>
      <c r="H347" s="152" t="s">
        <v>762</v>
      </c>
      <c r="I347" s="152" t="s">
        <v>771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768</v>
      </c>
      <c r="F348" s="152">
        <v>25357</v>
      </c>
      <c r="G348" s="152"/>
      <c r="H348" s="152" t="s">
        <v>762</v>
      </c>
      <c r="I348" s="152" t="s">
        <v>770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589</v>
      </c>
      <c r="F349" s="152">
        <v>25363</v>
      </c>
      <c r="G349" s="152"/>
      <c r="H349" s="152" t="s">
        <v>586</v>
      </c>
      <c r="I349" s="152" t="s">
        <v>590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591</v>
      </c>
      <c r="F350" s="152">
        <v>25364</v>
      </c>
      <c r="G350" s="152"/>
      <c r="H350" s="152" t="s">
        <v>586</v>
      </c>
      <c r="I350" s="152" t="s">
        <v>592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601</v>
      </c>
      <c r="F351" s="152">
        <v>25371</v>
      </c>
      <c r="G351" s="152"/>
      <c r="H351" s="152" t="s">
        <v>586</v>
      </c>
      <c r="I351" s="152" t="s">
        <v>602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601</v>
      </c>
      <c r="F352" s="152">
        <v>25372</v>
      </c>
      <c r="G352" s="152"/>
      <c r="H352" s="152" t="s">
        <v>586</v>
      </c>
      <c r="I352" s="152" t="s">
        <v>603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601</v>
      </c>
      <c r="F353" s="152">
        <v>25373</v>
      </c>
      <c r="G353" s="152"/>
      <c r="H353" s="152" t="s">
        <v>586</v>
      </c>
      <c r="I353" s="152" t="s">
        <v>604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605</v>
      </c>
      <c r="F354" s="174">
        <v>25374</v>
      </c>
      <c r="G354" s="174"/>
      <c r="H354" s="174" t="s">
        <v>586</v>
      </c>
      <c r="I354" s="174" t="s">
        <v>606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607</v>
      </c>
      <c r="F355" s="152">
        <v>25377</v>
      </c>
      <c r="G355" s="152"/>
      <c r="H355" s="152" t="s">
        <v>586</v>
      </c>
      <c r="I355" s="152" t="s">
        <v>608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607</v>
      </c>
      <c r="F356" s="152">
        <v>25378</v>
      </c>
      <c r="G356" s="152"/>
      <c r="H356" s="152" t="s">
        <v>586</v>
      </c>
      <c r="I356" s="152" t="s">
        <v>609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607</v>
      </c>
      <c r="F357" s="152">
        <v>25379</v>
      </c>
      <c r="G357" s="152"/>
      <c r="H357" s="152" t="s">
        <v>586</v>
      </c>
      <c r="I357" s="152" t="s">
        <v>610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611</v>
      </c>
      <c r="F358" s="152">
        <v>25380</v>
      </c>
      <c r="G358" s="152"/>
      <c r="H358" s="152" t="s">
        <v>586</v>
      </c>
      <c r="I358" s="152" t="s">
        <v>612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611</v>
      </c>
      <c r="F359" s="152">
        <v>25381</v>
      </c>
      <c r="G359" s="152"/>
      <c r="H359" s="152" t="s">
        <v>586</v>
      </c>
      <c r="I359" s="152" t="s">
        <v>614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611</v>
      </c>
      <c r="F360" s="152">
        <v>25382</v>
      </c>
      <c r="G360" s="152"/>
      <c r="H360" s="152" t="s">
        <v>586</v>
      </c>
      <c r="I360" s="152" t="s">
        <v>615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611</v>
      </c>
      <c r="F361" s="152">
        <v>25383</v>
      </c>
      <c r="G361" s="152"/>
      <c r="H361" s="152" t="s">
        <v>586</v>
      </c>
      <c r="I361" s="152" t="s">
        <v>613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616</v>
      </c>
      <c r="F362" s="152">
        <v>25384</v>
      </c>
      <c r="G362" s="152"/>
      <c r="H362" s="152" t="s">
        <v>586</v>
      </c>
      <c r="I362" s="152" t="s">
        <v>617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618</v>
      </c>
      <c r="F363" s="152">
        <v>25385</v>
      </c>
      <c r="G363" s="152"/>
      <c r="H363" s="152" t="s">
        <v>586</v>
      </c>
      <c r="I363" s="152" t="s">
        <v>619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620</v>
      </c>
      <c r="F364" s="152">
        <v>25388</v>
      </c>
      <c r="G364" s="152"/>
      <c r="H364" s="152" t="s">
        <v>586</v>
      </c>
      <c r="I364" s="152" t="s">
        <v>621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622</v>
      </c>
      <c r="F365" s="152">
        <v>25389</v>
      </c>
      <c r="G365" s="152"/>
      <c r="H365" s="152" t="s">
        <v>586</v>
      </c>
      <c r="I365" s="152" t="s">
        <v>623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593</v>
      </c>
      <c r="F366" s="152">
        <v>25393</v>
      </c>
      <c r="G366" s="152"/>
      <c r="H366" s="152" t="s">
        <v>586</v>
      </c>
      <c r="I366" s="152" t="s">
        <v>594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593</v>
      </c>
      <c r="F367" s="152">
        <v>25394</v>
      </c>
      <c r="G367" s="152"/>
      <c r="H367" s="152" t="s">
        <v>586</v>
      </c>
      <c r="I367" s="152" t="s">
        <v>595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593</v>
      </c>
      <c r="F368" s="152">
        <v>25395</v>
      </c>
      <c r="G368" s="152"/>
      <c r="H368" s="152" t="s">
        <v>586</v>
      </c>
      <c r="I368" s="152" t="s">
        <v>596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597</v>
      </c>
      <c r="F369" s="152">
        <v>25396</v>
      </c>
      <c r="G369" s="152"/>
      <c r="H369" s="152" t="s">
        <v>586</v>
      </c>
      <c r="I369" s="152" t="s">
        <v>598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597</v>
      </c>
      <c r="F370" s="152">
        <v>25397</v>
      </c>
      <c r="G370" s="152"/>
      <c r="H370" s="152" t="s">
        <v>586</v>
      </c>
      <c r="I370" s="152" t="s">
        <v>599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597</v>
      </c>
      <c r="F371" s="152">
        <v>25398</v>
      </c>
      <c r="G371" s="152"/>
      <c r="H371" s="152" t="s">
        <v>586</v>
      </c>
      <c r="I371" s="152" t="s">
        <v>600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723</v>
      </c>
      <c r="F372" s="152">
        <v>25399</v>
      </c>
      <c r="G372" s="152"/>
      <c r="H372" s="152" t="s">
        <v>722</v>
      </c>
      <c r="I372" s="152" t="s">
        <v>724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723</v>
      </c>
      <c r="F373" s="152">
        <v>25400</v>
      </c>
      <c r="G373" s="152"/>
      <c r="H373" s="152" t="s">
        <v>722</v>
      </c>
      <c r="I373" s="152" t="s">
        <v>726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723</v>
      </c>
      <c r="F374" s="152">
        <v>25401</v>
      </c>
      <c r="G374" s="152"/>
      <c r="H374" s="152" t="s">
        <v>722</v>
      </c>
      <c r="I374" s="152" t="s">
        <v>725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727</v>
      </c>
      <c r="F375" s="152">
        <v>25402</v>
      </c>
      <c r="G375" s="152"/>
      <c r="H375" s="152" t="s">
        <v>722</v>
      </c>
      <c r="I375" s="152" t="s">
        <v>728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729</v>
      </c>
      <c r="F376" s="152">
        <v>25403</v>
      </c>
      <c r="G376" s="152"/>
      <c r="H376" s="152" t="s">
        <v>722</v>
      </c>
      <c r="I376" s="152" t="s">
        <v>730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729</v>
      </c>
      <c r="F377" s="152">
        <v>25404</v>
      </c>
      <c r="G377" s="152"/>
      <c r="H377" s="152" t="s">
        <v>722</v>
      </c>
      <c r="I377" s="152" t="s">
        <v>731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732</v>
      </c>
      <c r="F378" s="152">
        <v>25405</v>
      </c>
      <c r="G378" s="152"/>
      <c r="H378" s="152" t="s">
        <v>722</v>
      </c>
      <c r="I378" s="152" t="s">
        <v>733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732</v>
      </c>
      <c r="F379" s="152">
        <v>25406</v>
      </c>
      <c r="G379" s="152"/>
      <c r="H379" s="152" t="s">
        <v>722</v>
      </c>
      <c r="I379" s="152" t="s">
        <v>734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705</v>
      </c>
      <c r="F380" s="152">
        <v>25407</v>
      </c>
      <c r="G380" s="152"/>
      <c r="H380" s="152" t="s">
        <v>704</v>
      </c>
      <c r="I380" s="152" t="s">
        <v>706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705</v>
      </c>
      <c r="F381" s="152">
        <v>25408</v>
      </c>
      <c r="G381" s="152"/>
      <c r="H381" s="152" t="s">
        <v>704</v>
      </c>
      <c r="I381" s="152" t="s">
        <v>707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708</v>
      </c>
      <c r="F382" s="152">
        <v>25409</v>
      </c>
      <c r="G382" s="152"/>
      <c r="H382" s="152" t="s">
        <v>704</v>
      </c>
      <c r="I382" s="152" t="s">
        <v>709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708</v>
      </c>
      <c r="F383" s="152">
        <v>25410</v>
      </c>
      <c r="G383" s="152"/>
      <c r="H383" s="152" t="s">
        <v>704</v>
      </c>
      <c r="I383" s="152" t="s">
        <v>710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711</v>
      </c>
      <c r="F384" s="152">
        <v>25411</v>
      </c>
      <c r="G384" s="152"/>
      <c r="H384" s="152" t="s">
        <v>704</v>
      </c>
      <c r="I384" s="152" t="s">
        <v>712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711</v>
      </c>
      <c r="F385" s="152">
        <v>25412</v>
      </c>
      <c r="G385" s="152"/>
      <c r="H385" s="152" t="s">
        <v>704</v>
      </c>
      <c r="I385" s="152" t="s">
        <v>713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711</v>
      </c>
      <c r="F386" s="152">
        <v>25413</v>
      </c>
      <c r="G386" s="152"/>
      <c r="H386" s="152" t="s">
        <v>704</v>
      </c>
      <c r="I386" s="152" t="s">
        <v>714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711</v>
      </c>
      <c r="F387" s="152">
        <v>25414</v>
      </c>
      <c r="G387" s="152"/>
      <c r="H387" s="152" t="s">
        <v>704</v>
      </c>
      <c r="I387" s="152" t="s">
        <v>715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711</v>
      </c>
      <c r="F388" s="152">
        <v>25415</v>
      </c>
      <c r="G388" s="152"/>
      <c r="H388" s="152" t="s">
        <v>704</v>
      </c>
      <c r="I388" s="152" t="s">
        <v>716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717</v>
      </c>
      <c r="F389" s="152">
        <v>25416</v>
      </c>
      <c r="G389" s="152"/>
      <c r="H389" s="152" t="s">
        <v>704</v>
      </c>
      <c r="I389" s="152" t="s">
        <v>718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717</v>
      </c>
      <c r="F390" s="152">
        <v>25417</v>
      </c>
      <c r="G390" s="152"/>
      <c r="H390" s="152" t="s">
        <v>704</v>
      </c>
      <c r="I390" s="152" t="s">
        <v>721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717</v>
      </c>
      <c r="F391" s="152">
        <v>25418</v>
      </c>
      <c r="G391" s="152"/>
      <c r="H391" s="152" t="s">
        <v>704</v>
      </c>
      <c r="I391" s="152" t="s">
        <v>719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717</v>
      </c>
      <c r="F392" s="152">
        <v>25419</v>
      </c>
      <c r="G392" s="152"/>
      <c r="H392" s="152" t="s">
        <v>704</v>
      </c>
      <c r="I392" s="152" t="s">
        <v>720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803</v>
      </c>
      <c r="F393" s="152">
        <v>25420</v>
      </c>
      <c r="G393" s="152"/>
      <c r="H393" s="152" t="s">
        <v>802</v>
      </c>
      <c r="I393" s="152" t="s">
        <v>804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805</v>
      </c>
      <c r="F394" s="152">
        <v>25422</v>
      </c>
      <c r="G394" s="152"/>
      <c r="H394" s="152" t="s">
        <v>802</v>
      </c>
      <c r="I394" s="152" t="s">
        <v>806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807</v>
      </c>
      <c r="F395" s="152">
        <v>25423</v>
      </c>
      <c r="G395" s="152"/>
      <c r="H395" s="152" t="s">
        <v>802</v>
      </c>
      <c r="I395" s="152" t="s">
        <v>808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807</v>
      </c>
      <c r="F396" s="152">
        <v>25424</v>
      </c>
      <c r="G396" s="152"/>
      <c r="H396" s="152" t="s">
        <v>802</v>
      </c>
      <c r="I396" s="152" t="s">
        <v>809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807</v>
      </c>
      <c r="F397" s="152">
        <v>25425</v>
      </c>
      <c r="G397" s="152"/>
      <c r="H397" s="152" t="s">
        <v>802</v>
      </c>
      <c r="I397" s="152" t="s">
        <v>810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807</v>
      </c>
      <c r="F398" s="152">
        <v>25426</v>
      </c>
      <c r="G398" s="152"/>
      <c r="H398" s="152" t="s">
        <v>802</v>
      </c>
      <c r="I398" s="152" t="s">
        <v>811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812</v>
      </c>
      <c r="F399" s="152">
        <v>25427</v>
      </c>
      <c r="G399" s="152"/>
      <c r="H399" s="152" t="s">
        <v>802</v>
      </c>
      <c r="I399" s="152" t="s">
        <v>813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812</v>
      </c>
      <c r="F400" s="152">
        <v>25428</v>
      </c>
      <c r="G400" s="152"/>
      <c r="H400" s="152" t="s">
        <v>802</v>
      </c>
      <c r="I400" s="152" t="s">
        <v>814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817</v>
      </c>
      <c r="F401" s="160">
        <v>25430</v>
      </c>
      <c r="G401" s="160"/>
      <c r="H401" s="160" t="s">
        <v>815</v>
      </c>
      <c r="I401" s="160" t="s">
        <v>828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817</v>
      </c>
      <c r="F402" s="160">
        <v>25431</v>
      </c>
      <c r="G402" s="160"/>
      <c r="H402" s="160" t="s">
        <v>815</v>
      </c>
      <c r="I402" s="160" t="s">
        <v>829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817</v>
      </c>
      <c r="F403" s="160">
        <v>25432</v>
      </c>
      <c r="G403" s="160"/>
      <c r="H403" s="160" t="s">
        <v>815</v>
      </c>
      <c r="I403" s="160" t="s">
        <v>830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817</v>
      </c>
      <c r="F404" s="160">
        <v>25433</v>
      </c>
      <c r="G404" s="160"/>
      <c r="H404" s="160" t="s">
        <v>815</v>
      </c>
      <c r="I404" s="160" t="s">
        <v>824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817</v>
      </c>
      <c r="F405" s="160">
        <v>25434</v>
      </c>
      <c r="G405" s="160"/>
      <c r="H405" s="160" t="s">
        <v>815</v>
      </c>
      <c r="I405" s="160" t="s">
        <v>825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817</v>
      </c>
      <c r="F406" s="160">
        <v>25438</v>
      </c>
      <c r="G406" s="160"/>
      <c r="H406" s="160" t="s">
        <v>815</v>
      </c>
      <c r="I406" s="160" t="s">
        <v>820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817</v>
      </c>
      <c r="F407" s="160">
        <v>25439</v>
      </c>
      <c r="G407" s="160"/>
      <c r="H407" s="160" t="s">
        <v>815</v>
      </c>
      <c r="I407" s="160" t="s">
        <v>821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815</v>
      </c>
      <c r="I408" s="160" t="s">
        <v>831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815</v>
      </c>
      <c r="I409" s="160" t="s">
        <v>834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815</v>
      </c>
      <c r="I410" s="160" t="s">
        <v>833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815</v>
      </c>
      <c r="I411" s="160" t="s">
        <v>832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837</v>
      </c>
      <c r="F412" s="160">
        <v>25448</v>
      </c>
      <c r="G412" s="160"/>
      <c r="H412" s="160" t="s">
        <v>815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837</v>
      </c>
      <c r="F413" s="160">
        <v>25449</v>
      </c>
      <c r="G413" s="160"/>
      <c r="H413" s="160" t="s">
        <v>815</v>
      </c>
      <c r="I413" s="160" t="s">
        <v>839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815</v>
      </c>
      <c r="I414" s="160" t="s">
        <v>843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815</v>
      </c>
      <c r="I415" s="160" t="s">
        <v>848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815</v>
      </c>
      <c r="I416" s="160" t="s">
        <v>849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815</v>
      </c>
      <c r="I417" s="160" t="s">
        <v>844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815</v>
      </c>
      <c r="I418" s="160" t="s">
        <v>845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815</v>
      </c>
      <c r="I419" s="160" t="s">
        <v>846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815</v>
      </c>
      <c r="I420" s="160" t="s">
        <v>847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851</v>
      </c>
      <c r="F421" s="160">
        <v>25458</v>
      </c>
      <c r="G421" s="160"/>
      <c r="H421" s="160" t="s">
        <v>815</v>
      </c>
      <c r="I421" s="160" t="s">
        <v>852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851</v>
      </c>
      <c r="F422" s="160">
        <v>25459</v>
      </c>
      <c r="G422" s="160"/>
      <c r="H422" s="160" t="s">
        <v>815</v>
      </c>
      <c r="I422" s="160" t="s">
        <v>853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815</v>
      </c>
      <c r="I423" s="160" t="s">
        <v>858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815</v>
      </c>
      <c r="I424" s="160" t="s">
        <v>862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815</v>
      </c>
      <c r="I425" s="160" t="s">
        <v>859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815</v>
      </c>
      <c r="I426" s="160" t="s">
        <v>860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815</v>
      </c>
      <c r="I427" s="160" t="s">
        <v>861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841</v>
      </c>
      <c r="F428" s="160">
        <v>25466</v>
      </c>
      <c r="G428" s="160"/>
      <c r="H428" s="160" t="s">
        <v>815</v>
      </c>
      <c r="I428" s="160" t="s">
        <v>842</v>
      </c>
      <c r="J428" s="160">
        <v>4</v>
      </c>
      <c r="K428" s="163">
        <v>1.6</v>
      </c>
      <c r="L428" s="200" t="s">
        <v>276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850</v>
      </c>
      <c r="F429" s="160">
        <v>25467</v>
      </c>
      <c r="G429" s="160"/>
      <c r="H429" s="160" t="s">
        <v>815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854</v>
      </c>
      <c r="F430" s="160">
        <v>25468</v>
      </c>
      <c r="G430" s="160"/>
      <c r="H430" s="160" t="s">
        <v>815</v>
      </c>
      <c r="I430" s="160" t="s">
        <v>855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854</v>
      </c>
      <c r="F431" s="160">
        <v>25469</v>
      </c>
      <c r="G431" s="160"/>
      <c r="H431" s="160" t="s">
        <v>815</v>
      </c>
      <c r="I431" s="160" t="s">
        <v>856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854</v>
      </c>
      <c r="F432" s="160">
        <v>25470</v>
      </c>
      <c r="G432" s="160"/>
      <c r="H432" s="160" t="s">
        <v>815</v>
      </c>
      <c r="I432" s="160" t="s">
        <v>857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773</v>
      </c>
      <c r="F433" s="152">
        <v>25471</v>
      </c>
      <c r="G433" s="152"/>
      <c r="H433" s="152" t="s">
        <v>772</v>
      </c>
      <c r="I433" s="152" t="s">
        <v>773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774</v>
      </c>
      <c r="F434" s="152">
        <v>25472</v>
      </c>
      <c r="G434" s="152"/>
      <c r="H434" s="152" t="s">
        <v>772</v>
      </c>
      <c r="I434" s="152" t="s">
        <v>775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783</v>
      </c>
      <c r="F435" s="152">
        <v>25473</v>
      </c>
      <c r="G435" s="152"/>
      <c r="H435" s="152" t="s">
        <v>772</v>
      </c>
      <c r="I435" s="152" t="s">
        <v>783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784</v>
      </c>
      <c r="F436" s="152">
        <v>25474</v>
      </c>
      <c r="G436" s="152"/>
      <c r="H436" s="152" t="s">
        <v>772</v>
      </c>
      <c r="I436" s="152" t="s">
        <v>785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784</v>
      </c>
      <c r="F437" s="152">
        <v>25475</v>
      </c>
      <c r="G437" s="152"/>
      <c r="H437" s="152" t="s">
        <v>772</v>
      </c>
      <c r="I437" s="152" t="s">
        <v>789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784</v>
      </c>
      <c r="F438" s="152">
        <v>25476</v>
      </c>
      <c r="G438" s="152"/>
      <c r="H438" s="152" t="s">
        <v>772</v>
      </c>
      <c r="I438" s="152" t="s">
        <v>790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784</v>
      </c>
      <c r="F439" s="152">
        <v>25477</v>
      </c>
      <c r="G439" s="152"/>
      <c r="H439" s="152" t="s">
        <v>772</v>
      </c>
      <c r="I439" s="152" t="s">
        <v>786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784</v>
      </c>
      <c r="F440" s="152">
        <v>25478</v>
      </c>
      <c r="G440" s="152"/>
      <c r="H440" s="152" t="s">
        <v>772</v>
      </c>
      <c r="I440" s="152" t="s">
        <v>787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784</v>
      </c>
      <c r="F441" s="152">
        <v>25479</v>
      </c>
      <c r="G441" s="152"/>
      <c r="H441" s="152" t="s">
        <v>772</v>
      </c>
      <c r="I441" s="152" t="s">
        <v>788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791</v>
      </c>
      <c r="F442" s="152">
        <v>25480</v>
      </c>
      <c r="G442" s="152"/>
      <c r="H442" s="152" t="s">
        <v>772</v>
      </c>
      <c r="I442" s="152" t="s">
        <v>791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792</v>
      </c>
      <c r="F443" s="152">
        <v>25484</v>
      </c>
      <c r="G443" s="152"/>
      <c r="H443" s="152" t="s">
        <v>772</v>
      </c>
      <c r="I443" s="152" t="s">
        <v>793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792</v>
      </c>
      <c r="F444" s="152">
        <v>25485</v>
      </c>
      <c r="G444" s="152"/>
      <c r="H444" s="152" t="s">
        <v>772</v>
      </c>
      <c r="I444" s="152" t="s">
        <v>794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792</v>
      </c>
      <c r="F445" s="152">
        <v>25486</v>
      </c>
      <c r="G445" s="152"/>
      <c r="H445" s="152" t="s">
        <v>772</v>
      </c>
      <c r="I445" s="152" t="s">
        <v>795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796</v>
      </c>
      <c r="F446" s="152">
        <v>25487</v>
      </c>
      <c r="G446" s="152"/>
      <c r="H446" s="152" t="s">
        <v>772</v>
      </c>
      <c r="I446" s="152" t="s">
        <v>796</v>
      </c>
      <c r="J446" s="152">
        <v>4</v>
      </c>
      <c r="K446" s="153">
        <v>1.1000000000000001</v>
      </c>
      <c r="L446" s="197" t="s">
        <v>276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797</v>
      </c>
      <c r="F447" s="152">
        <v>25488</v>
      </c>
      <c r="G447" s="152"/>
      <c r="H447" s="152" t="s">
        <v>772</v>
      </c>
      <c r="I447" s="152" t="s">
        <v>798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797</v>
      </c>
      <c r="F448" s="152">
        <v>25489</v>
      </c>
      <c r="G448" s="152"/>
      <c r="H448" s="152" t="s">
        <v>772</v>
      </c>
      <c r="I448" s="152" t="s">
        <v>799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800</v>
      </c>
      <c r="F449" s="152">
        <v>25490</v>
      </c>
      <c r="G449" s="152"/>
      <c r="H449" s="152" t="s">
        <v>772</v>
      </c>
      <c r="I449" s="152" t="s">
        <v>800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801</v>
      </c>
      <c r="F450" s="152">
        <v>25491</v>
      </c>
      <c r="G450" s="152"/>
      <c r="H450" s="152" t="s">
        <v>772</v>
      </c>
      <c r="I450" s="152" t="s">
        <v>801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4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774</v>
      </c>
      <c r="F451" s="152">
        <v>25495</v>
      </c>
      <c r="G451" s="152"/>
      <c r="H451" s="152" t="s">
        <v>772</v>
      </c>
      <c r="I451" s="152" t="s">
        <v>776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8" si="36">COUNTIF($F$3:$F$505,F451)</f>
        <v>1</v>
      </c>
      <c r="Q451" s="157" t="str">
        <f t="shared" ref="Q451:Q498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8" si="38">MID(H452,LEN(H452)-5,5)</f>
        <v xml:space="preserve"> 7914</v>
      </c>
      <c r="C452" s="150">
        <v>23179</v>
      </c>
      <c r="D452" s="151"/>
      <c r="E452" s="152" t="s">
        <v>774</v>
      </c>
      <c r="F452" s="152">
        <v>25496</v>
      </c>
      <c r="G452" s="152"/>
      <c r="H452" s="152" t="s">
        <v>772</v>
      </c>
      <c r="I452" s="152" t="s">
        <v>777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774</v>
      </c>
      <c r="F453" s="152">
        <v>25497</v>
      </c>
      <c r="G453" s="152"/>
      <c r="H453" s="152" t="s">
        <v>772</v>
      </c>
      <c r="I453" s="152" t="s">
        <v>778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779</v>
      </c>
      <c r="F454" s="152">
        <v>25498</v>
      </c>
      <c r="G454" s="152"/>
      <c r="H454" s="152" t="s">
        <v>772</v>
      </c>
      <c r="I454" s="152" t="s">
        <v>780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779</v>
      </c>
      <c r="F455" s="152">
        <v>25499</v>
      </c>
      <c r="G455" s="152"/>
      <c r="H455" s="152" t="s">
        <v>772</v>
      </c>
      <c r="I455" s="152" t="s">
        <v>781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779</v>
      </c>
      <c r="F456" s="152">
        <v>25500</v>
      </c>
      <c r="G456" s="152"/>
      <c r="H456" s="152" t="s">
        <v>772</v>
      </c>
      <c r="I456" s="152" t="s">
        <v>782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815</v>
      </c>
      <c r="I457" s="179" t="s">
        <v>816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662</v>
      </c>
      <c r="F458" s="160">
        <v>25502</v>
      </c>
      <c r="G458" s="160"/>
      <c r="H458" s="160" t="s">
        <v>815</v>
      </c>
      <c r="I458" s="160" t="s">
        <v>663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671</v>
      </c>
      <c r="F459" s="160">
        <v>25503</v>
      </c>
      <c r="G459" s="160"/>
      <c r="H459" s="160" t="s">
        <v>815</v>
      </c>
      <c r="I459" s="160" t="s">
        <v>672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263</v>
      </c>
      <c r="F460" s="162">
        <v>25504</v>
      </c>
      <c r="G460" s="162"/>
      <c r="H460" s="162" t="s">
        <v>205</v>
      </c>
      <c r="I460" s="152" t="s">
        <v>266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274</v>
      </c>
      <c r="F461" s="162">
        <v>25505</v>
      </c>
      <c r="G461" s="162"/>
      <c r="H461" s="162" t="s">
        <v>205</v>
      </c>
      <c r="I461" s="152" t="s">
        <v>275</v>
      </c>
      <c r="J461" s="152">
        <v>4</v>
      </c>
      <c r="K461" s="163">
        <v>1.3</v>
      </c>
      <c r="L461" s="197" t="s">
        <v>276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274</v>
      </c>
      <c r="F462" s="162">
        <v>25506</v>
      </c>
      <c r="G462" s="162"/>
      <c r="H462" s="162" t="s">
        <v>205</v>
      </c>
      <c r="I462" s="152" t="s">
        <v>277</v>
      </c>
      <c r="J462" s="152">
        <v>4</v>
      </c>
      <c r="K462" s="163">
        <v>1.3</v>
      </c>
      <c r="L462" s="197" t="s">
        <v>276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407</v>
      </c>
      <c r="F463" s="162">
        <v>25507</v>
      </c>
      <c r="G463" s="162"/>
      <c r="H463" s="162" t="s">
        <v>340</v>
      </c>
      <c r="I463" s="152" t="s">
        <v>413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496</v>
      </c>
      <c r="F464" s="162">
        <v>25508</v>
      </c>
      <c r="G464" s="162"/>
      <c r="H464" s="162" t="s">
        <v>446</v>
      </c>
      <c r="I464" s="177" t="s">
        <v>497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624</v>
      </c>
      <c r="F465" s="178">
        <v>25509</v>
      </c>
      <c r="G465" s="178"/>
      <c r="H465" s="178" t="s">
        <v>586</v>
      </c>
      <c r="I465" s="177" t="s">
        <v>625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624</v>
      </c>
      <c r="F466" s="178">
        <v>25510</v>
      </c>
      <c r="G466" s="178"/>
      <c r="H466" s="178" t="s">
        <v>586</v>
      </c>
      <c r="I466" s="177" t="s">
        <v>626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624</v>
      </c>
      <c r="F467" s="178">
        <v>25511</v>
      </c>
      <c r="G467" s="178"/>
      <c r="H467" s="178" t="s">
        <v>586</v>
      </c>
      <c r="I467" s="177" t="s">
        <v>627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628</v>
      </c>
      <c r="F468" s="178">
        <v>25512</v>
      </c>
      <c r="G468" s="178"/>
      <c r="H468" s="178" t="s">
        <v>586</v>
      </c>
      <c r="I468" s="177" t="s">
        <v>629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630</v>
      </c>
      <c r="F469" s="178">
        <v>25513</v>
      </c>
      <c r="G469" s="178"/>
      <c r="H469" s="178" t="s">
        <v>586</v>
      </c>
      <c r="I469" s="177" t="s">
        <v>631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630</v>
      </c>
      <c r="F470" s="178">
        <v>25514</v>
      </c>
      <c r="G470" s="178"/>
      <c r="H470" s="178" t="s">
        <v>586</v>
      </c>
      <c r="I470" s="177" t="s">
        <v>632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630</v>
      </c>
      <c r="F471" s="178">
        <v>25515</v>
      </c>
      <c r="G471" s="178"/>
      <c r="H471" s="178" t="s">
        <v>586</v>
      </c>
      <c r="I471" s="177" t="s">
        <v>633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630</v>
      </c>
      <c r="F472" s="178">
        <v>25516</v>
      </c>
      <c r="G472" s="178"/>
      <c r="H472" s="178" t="s">
        <v>586</v>
      </c>
      <c r="I472" s="177" t="s">
        <v>634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630</v>
      </c>
      <c r="F473" s="178">
        <v>25517</v>
      </c>
      <c r="G473" s="178"/>
      <c r="H473" s="178" t="s">
        <v>586</v>
      </c>
      <c r="I473" s="177" t="s">
        <v>635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630</v>
      </c>
      <c r="F474" s="178">
        <v>25518</v>
      </c>
      <c r="G474" s="178"/>
      <c r="H474" s="178" t="s">
        <v>586</v>
      </c>
      <c r="I474" s="177" t="s">
        <v>636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637</v>
      </c>
      <c r="F475" s="178">
        <v>25519</v>
      </c>
      <c r="G475" s="178"/>
      <c r="H475" s="178" t="s">
        <v>586</v>
      </c>
      <c r="I475" s="177" t="s">
        <v>638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639</v>
      </c>
      <c r="F476" s="178">
        <v>25520</v>
      </c>
      <c r="G476" s="178"/>
      <c r="H476" s="178" t="s">
        <v>586</v>
      </c>
      <c r="I476" s="177" t="s">
        <v>640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639</v>
      </c>
      <c r="F477" s="178">
        <v>25521</v>
      </c>
      <c r="G477" s="178"/>
      <c r="H477" s="178" t="s">
        <v>586</v>
      </c>
      <c r="I477" s="177" t="s">
        <v>641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642</v>
      </c>
      <c r="F478" s="178">
        <v>25522</v>
      </c>
      <c r="G478" s="178"/>
      <c r="H478" s="178" t="s">
        <v>586</v>
      </c>
      <c r="I478" s="177" t="s">
        <v>643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642</v>
      </c>
      <c r="F479" s="178">
        <v>25523</v>
      </c>
      <c r="G479" s="178"/>
      <c r="H479" s="178" t="s">
        <v>586</v>
      </c>
      <c r="I479" s="177" t="s">
        <v>644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642</v>
      </c>
      <c r="F480" s="178">
        <v>25524</v>
      </c>
      <c r="G480" s="178"/>
      <c r="H480" s="178" t="s">
        <v>586</v>
      </c>
      <c r="I480" s="177" t="s">
        <v>645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646</v>
      </c>
      <c r="F481" s="178">
        <v>25525</v>
      </c>
      <c r="G481" s="178"/>
      <c r="H481" s="178" t="s">
        <v>586</v>
      </c>
      <c r="I481" s="177" t="s">
        <v>647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652</v>
      </c>
      <c r="F482" s="162">
        <v>25526</v>
      </c>
      <c r="G482" s="162"/>
      <c r="H482" s="162" t="s">
        <v>648</v>
      </c>
      <c r="I482" s="152" t="s">
        <v>653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652</v>
      </c>
      <c r="F483" s="162">
        <v>25527</v>
      </c>
      <c r="G483" s="162"/>
      <c r="H483" s="162" t="s">
        <v>648</v>
      </c>
      <c r="I483" s="152" t="s">
        <v>654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659</v>
      </c>
      <c r="F484" s="162">
        <v>25528</v>
      </c>
      <c r="G484" s="162"/>
      <c r="H484" s="162" t="s">
        <v>815</v>
      </c>
      <c r="I484" s="152" t="s">
        <v>660</v>
      </c>
      <c r="J484" s="152">
        <v>4</v>
      </c>
      <c r="K484" s="153">
        <v>1.1000000000000001</v>
      </c>
      <c r="L484" s="197" t="s">
        <v>276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659</v>
      </c>
      <c r="F485" s="162">
        <v>25529</v>
      </c>
      <c r="G485" s="162"/>
      <c r="H485" s="162" t="s">
        <v>815</v>
      </c>
      <c r="I485" s="152" t="s">
        <v>661</v>
      </c>
      <c r="J485" s="152">
        <v>4</v>
      </c>
      <c r="K485" s="153">
        <v>1.1000000000000001</v>
      </c>
      <c r="L485" s="197" t="s">
        <v>276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667</v>
      </c>
      <c r="F486" s="162">
        <v>25530</v>
      </c>
      <c r="G486" s="162"/>
      <c r="H486" s="162" t="s">
        <v>815</v>
      </c>
      <c r="I486" s="152" t="s">
        <v>668</v>
      </c>
      <c r="J486" s="152">
        <v>4</v>
      </c>
      <c r="K486" s="153">
        <v>1.1000000000000001</v>
      </c>
      <c r="L486" s="197" t="s">
        <v>276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587</v>
      </c>
      <c r="F487" s="175">
        <v>25531</v>
      </c>
      <c r="G487" s="175"/>
      <c r="H487" s="175" t="s">
        <v>586</v>
      </c>
      <c r="I487" s="174" t="s">
        <v>588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817</v>
      </c>
      <c r="F488" s="162">
        <v>25532</v>
      </c>
      <c r="G488" s="162"/>
      <c r="H488" s="162" t="s">
        <v>815</v>
      </c>
      <c r="I488" s="160" t="s">
        <v>818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817</v>
      </c>
      <c r="F489" s="162">
        <v>25533</v>
      </c>
      <c r="G489" s="162"/>
      <c r="H489" s="162" t="s">
        <v>815</v>
      </c>
      <c r="I489" s="160" t="s">
        <v>819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817</v>
      </c>
      <c r="F490" s="162">
        <v>25534</v>
      </c>
      <c r="G490" s="162"/>
      <c r="H490" s="162" t="s">
        <v>815</v>
      </c>
      <c r="I490" s="160" t="s">
        <v>822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817</v>
      </c>
      <c r="F491" s="162">
        <v>25535</v>
      </c>
      <c r="G491" s="162"/>
      <c r="H491" s="162" t="s">
        <v>815</v>
      </c>
      <c r="I491" s="160" t="s">
        <v>823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817</v>
      </c>
      <c r="F492" s="162">
        <v>25536</v>
      </c>
      <c r="G492" s="162"/>
      <c r="H492" s="162" t="s">
        <v>815</v>
      </c>
      <c r="I492" s="160" t="s">
        <v>826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817</v>
      </c>
      <c r="F493" s="162">
        <v>25537</v>
      </c>
      <c r="G493" s="162"/>
      <c r="H493" s="162" t="s">
        <v>815</v>
      </c>
      <c r="I493" s="160" t="s">
        <v>827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835</v>
      </c>
      <c r="F494" s="162">
        <v>25538</v>
      </c>
      <c r="G494" s="162"/>
      <c r="H494" s="162" t="s">
        <v>815</v>
      </c>
      <c r="I494" s="160" t="s">
        <v>836</v>
      </c>
      <c r="J494" s="160">
        <v>4</v>
      </c>
      <c r="K494" s="163">
        <v>1.6</v>
      </c>
      <c r="L494" s="200" t="s">
        <v>276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v>25576</v>
      </c>
      <c r="B495" s="149" t="str">
        <f t="shared" si="38"/>
        <v xml:space="preserve"> 7915</v>
      </c>
      <c r="C495" s="161">
        <v>23214</v>
      </c>
      <c r="D495" s="159">
        <v>1.3</v>
      </c>
      <c r="E495" s="377" t="s">
        <v>837</v>
      </c>
      <c r="F495" s="149">
        <v>25576</v>
      </c>
      <c r="G495" s="378"/>
      <c r="H495" s="162" t="s">
        <v>815</v>
      </c>
      <c r="I495" s="160" t="s">
        <v>838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v>25577</v>
      </c>
      <c r="B496" s="149" t="str">
        <f t="shared" si="38"/>
        <v xml:space="preserve"> 7915</v>
      </c>
      <c r="C496" s="161">
        <v>23214</v>
      </c>
      <c r="D496" s="159"/>
      <c r="E496" s="377" t="s">
        <v>837</v>
      </c>
      <c r="F496" s="149">
        <v>25577</v>
      </c>
      <c r="G496" s="378"/>
      <c r="H496" s="162" t="s">
        <v>815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2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v>25579</v>
      </c>
      <c r="B497" s="149" t="str">
        <f t="shared" si="38"/>
        <v xml:space="preserve"> 7915</v>
      </c>
      <c r="C497" s="161">
        <v>23214</v>
      </c>
      <c r="D497" s="159"/>
      <c r="E497" s="377" t="s">
        <v>837</v>
      </c>
      <c r="F497" s="149">
        <v>25579</v>
      </c>
      <c r="G497" s="378"/>
      <c r="H497" s="162" t="s">
        <v>815</v>
      </c>
      <c r="I497" s="160" t="s">
        <v>840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2</v>
      </c>
      <c r="P497" s="157"/>
      <c r="Q497" s="157" t="str">
        <f t="shared" si="37"/>
        <v>Dierverzorging 23214 (Vakbekwaam medewerker dierverzorging)</v>
      </c>
    </row>
    <row r="498" spans="1:17" ht="24" x14ac:dyDescent="0.3">
      <c r="A498" s="157">
        <v>25580</v>
      </c>
      <c r="B498" s="149" t="str">
        <f t="shared" si="38"/>
        <v xml:space="preserve"> 7915</v>
      </c>
      <c r="C498" s="161">
        <v>23214</v>
      </c>
      <c r="D498" s="159"/>
      <c r="E498" s="377" t="s">
        <v>837</v>
      </c>
      <c r="F498" s="149">
        <v>25580</v>
      </c>
      <c r="G498" s="378"/>
      <c r="H498" s="162" t="s">
        <v>815</v>
      </c>
      <c r="I498" s="160" t="s">
        <v>62</v>
      </c>
      <c r="J498" s="160">
        <v>3</v>
      </c>
      <c r="K498" s="163">
        <v>1.3</v>
      </c>
      <c r="L498" s="200" t="s">
        <v>52</v>
      </c>
      <c r="M498" s="154">
        <v>3200</v>
      </c>
      <c r="N498" s="155" t="s">
        <v>49</v>
      </c>
      <c r="O498" s="156">
        <f t="shared" si="36"/>
        <v>2</v>
      </c>
      <c r="P498" s="157"/>
      <c r="Q498" s="157" t="str">
        <f t="shared" si="37"/>
        <v>Dierverzorging 23214 (Medewerker dierverzorging)</v>
      </c>
    </row>
    <row r="499" spans="1:17" ht="24" x14ac:dyDescent="0.3">
      <c r="A499" s="157">
        <v>25577</v>
      </c>
      <c r="B499" s="149" t="str">
        <f t="shared" ref="B499:B500" si="40">MID(H499,LEN(H499)-5,5)</f>
        <v xml:space="preserve"> 7915</v>
      </c>
      <c r="C499" s="161">
        <v>23214</v>
      </c>
      <c r="D499" s="159"/>
      <c r="E499" s="377" t="s">
        <v>837</v>
      </c>
      <c r="F499" s="149">
        <v>25577</v>
      </c>
      <c r="G499" s="378"/>
      <c r="H499" s="162" t="s">
        <v>815</v>
      </c>
      <c r="I499" s="160" t="s">
        <v>79</v>
      </c>
      <c r="J499" s="160">
        <v>4</v>
      </c>
      <c r="K499" s="163">
        <v>1.5</v>
      </c>
      <c r="L499" s="200" t="s">
        <v>53</v>
      </c>
      <c r="M499" s="154">
        <f t="shared" ref="M499:M500" si="41">J499*1600</f>
        <v>6400</v>
      </c>
      <c r="N499" s="155" t="s">
        <v>49</v>
      </c>
      <c r="O499" s="156">
        <f t="shared" ref="O499:O500" si="42">COUNTIF($F$3:$F$505,F499)</f>
        <v>2</v>
      </c>
      <c r="P499" s="157"/>
      <c r="Q499" s="157" t="str">
        <f t="shared" ref="Q499:Q500" si="43">CONCATENATE(E499," ", C499," ","(",I499,")")</f>
        <v>Dierverzorging 23214 (Dierenartsassistent paraveterinair)</v>
      </c>
    </row>
    <row r="500" spans="1:17" ht="24" x14ac:dyDescent="0.3">
      <c r="A500" s="157">
        <v>25579</v>
      </c>
      <c r="B500" s="149" t="str">
        <f t="shared" si="40"/>
        <v xml:space="preserve"> 7915</v>
      </c>
      <c r="C500" s="161">
        <v>23214</v>
      </c>
      <c r="D500" s="159"/>
      <c r="E500" s="377" t="s">
        <v>837</v>
      </c>
      <c r="F500" s="149">
        <v>25579</v>
      </c>
      <c r="G500" s="378"/>
      <c r="H500" s="162" t="s">
        <v>815</v>
      </c>
      <c r="I500" s="160" t="s">
        <v>840</v>
      </c>
      <c r="J500" s="160">
        <v>3</v>
      </c>
      <c r="K500" s="163">
        <v>1.3</v>
      </c>
      <c r="L500" s="200" t="s">
        <v>51</v>
      </c>
      <c r="M500" s="154">
        <f t="shared" si="41"/>
        <v>4800</v>
      </c>
      <c r="N500" s="155" t="s">
        <v>49</v>
      </c>
      <c r="O500" s="156">
        <f t="shared" si="42"/>
        <v>2</v>
      </c>
      <c r="P500" s="157"/>
      <c r="Q500" s="157" t="str">
        <f t="shared" si="43"/>
        <v>Dierverzorging 23214 (Vakbekwaam medewerker dierverzorging)</v>
      </c>
    </row>
    <row r="501" spans="1:17" ht="24" x14ac:dyDescent="0.3">
      <c r="A501" s="157">
        <v>25580</v>
      </c>
      <c r="B501" s="149" t="str">
        <f t="shared" ref="B501" si="44">MID(H501,LEN(H501)-5,5)</f>
        <v xml:space="preserve"> 7915</v>
      </c>
      <c r="C501" s="161">
        <v>23214</v>
      </c>
      <c r="D501" s="159"/>
      <c r="E501" s="377" t="s">
        <v>837</v>
      </c>
      <c r="F501" s="149">
        <v>25580</v>
      </c>
      <c r="G501" s="378"/>
      <c r="H501" s="162" t="s">
        <v>815</v>
      </c>
      <c r="I501" s="160" t="s">
        <v>62</v>
      </c>
      <c r="J501" s="160">
        <v>3</v>
      </c>
      <c r="K501" s="163">
        <v>1.3</v>
      </c>
      <c r="L501" s="200" t="s">
        <v>52</v>
      </c>
      <c r="M501" s="154">
        <v>3200</v>
      </c>
      <c r="N501" s="155" t="s">
        <v>49</v>
      </c>
      <c r="O501" s="156">
        <f t="shared" ref="O501" si="45">COUNTIF($F$3:$F$505,F501)</f>
        <v>2</v>
      </c>
      <c r="P501" s="157"/>
      <c r="Q501" s="157" t="str">
        <f t="shared" ref="Q501" si="46">CONCATENATE(E501," ", C501," ","(",I501,")")</f>
        <v>Dierverzorging 23214 (Medewerker dierverzorging)</v>
      </c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870</v>
      </c>
      <c r="C1" t="s">
        <v>33</v>
      </c>
      <c r="D1" t="s">
        <v>202</v>
      </c>
      <c r="E1" t="s">
        <v>869</v>
      </c>
      <c r="F1" t="s">
        <v>868</v>
      </c>
      <c r="G1" t="s">
        <v>874</v>
      </c>
      <c r="H1" t="s">
        <v>867</v>
      </c>
      <c r="I1" t="s">
        <v>866</v>
      </c>
      <c r="J1" t="s">
        <v>9</v>
      </c>
      <c r="N1" t="s">
        <v>33</v>
      </c>
      <c r="P1" t="s">
        <v>877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879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927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60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2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63" t="s">
        <v>142</v>
      </c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64"/>
      <c r="F8" s="465"/>
      <c r="G8" s="465">
        <f>IF(ISERROR(VLOOKUP($D$5,Crebolijst!$A:$C,3,0)),0,VLOOKUP($D$5,Crebolijst!$A:$C,3,0))</f>
        <v>0</v>
      </c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6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54" t="s">
        <v>141</v>
      </c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6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54" t="s">
        <v>10</v>
      </c>
      <c r="F12" s="455"/>
      <c r="G12" s="456"/>
      <c r="H12" s="23"/>
      <c r="I12" s="457" t="s">
        <v>11</v>
      </c>
      <c r="J12" s="458"/>
      <c r="K12" s="459"/>
      <c r="L12" s="23"/>
      <c r="M12" s="457" t="s">
        <v>12</v>
      </c>
      <c r="N12" s="458"/>
      <c r="O12" s="459"/>
      <c r="P12" s="16"/>
      <c r="Q12" s="457" t="s">
        <v>15</v>
      </c>
      <c r="R12" s="458"/>
      <c r="S12" s="459"/>
      <c r="T12" s="16"/>
      <c r="U12" s="454" t="s">
        <v>4</v>
      </c>
      <c r="V12" s="455"/>
      <c r="W12" s="456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QDVXAQKQAH6E-238-9427</_dlc_DocId>
    <_dlc_DocIdUrl xmlns="826a45a5-7029-484a-9cf3-b835024adcd4">
      <Url>https://www.mijnlentiz.nl/scholen/MBO-Maasland/groepen/Organisatie/Examinering-voor-docenten/_layouts/DocIdRedir.aspx?ID=QDVXAQKQAH6E-238-9427</Url>
      <Description>QDVXAQKQAH6E-238-9427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B91DA-23EE-4F43-BC68-5C080A800B5B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6D03A488-A84A-4554-941F-D83EFC51197C}"/>
</file>

<file path=customXml/itemProps4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2019-03-29T12:03:54Z</cp:lastPrinted>
  <dcterms:created xsi:type="dcterms:W3CDTF">2014-02-10T13:02:17Z</dcterms:created>
  <dcterms:modified xsi:type="dcterms:W3CDTF">2019-07-15T12:11:53Z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d9b4b5b5-32c9-4d3a-9736-33af8451bf9b</vt:lpwstr>
  </property>
</Properties>
</file>