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DADD9311-8870-4AE2-A9FE-64DA75F1E271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db_crebolijst_all!$C$2:$N$498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Opleidingsplan!$A$1:$AH$97</definedName>
    <definedName name="BPV_uur">Variabelen!$I$4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94" i="2" l="1"/>
  <c r="Q495" i="24" l="1"/>
  <c r="O495" i="24"/>
  <c r="B495" i="24"/>
  <c r="Q499" i="24" l="1"/>
  <c r="O499" i="24"/>
  <c r="B499" i="24"/>
  <c r="T51" i="2" l="1"/>
  <c r="BD51" i="2" l="1"/>
  <c r="AT51" i="2"/>
  <c r="Y51" i="2" l="1"/>
  <c r="AJ93" i="2" l="1"/>
  <c r="AY51" i="2"/>
  <c r="AD51" i="2" l="1"/>
  <c r="J45" i="2"/>
  <c r="J42" i="2"/>
  <c r="AO51" i="2" l="1"/>
  <c r="AD96" i="2"/>
  <c r="Y96" i="2"/>
  <c r="T96" i="2"/>
  <c r="O51" i="2"/>
  <c r="O96" i="2" s="1"/>
  <c r="J93" i="2"/>
  <c r="DI93" i="2" s="1"/>
  <c r="G42" i="16" l="1"/>
  <c r="AR7" i="10" l="1"/>
  <c r="CL73" i="2" l="1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D6" i="2"/>
  <c r="DK81" i="2" l="1"/>
  <c r="DK77" i="2"/>
  <c r="DK76" i="2"/>
  <c r="DK80" i="2"/>
  <c r="DK79" i="2"/>
  <c r="DK87" i="2"/>
  <c r="DK83" i="2"/>
  <c r="DK75" i="2"/>
  <c r="DK78" i="2"/>
  <c r="DK74" i="2"/>
  <c r="DK73" i="2"/>
  <c r="DK86" i="2"/>
  <c r="DK82" i="2"/>
  <c r="DK85" i="2"/>
  <c r="DK84" i="2"/>
  <c r="CM91" i="2"/>
  <c r="CM92" i="2"/>
  <c r="CM90" i="2"/>
  <c r="CK91" i="2"/>
  <c r="CK92" i="2"/>
  <c r="CK90" i="2"/>
  <c r="CJ91" i="2"/>
  <c r="CJ92" i="2"/>
  <c r="CJ90" i="2"/>
  <c r="CL72" i="2"/>
  <c r="CK55" i="2"/>
  <c r="CK56" i="2"/>
  <c r="CK57" i="2"/>
  <c r="CK58" i="2"/>
  <c r="CK54" i="2"/>
  <c r="CM49" i="2"/>
  <c r="CM50" i="2"/>
  <c r="CM48" i="2"/>
  <c r="CJ49" i="2"/>
  <c r="CJ50" i="2"/>
  <c r="CJ48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3" i="2"/>
  <c r="CM44" i="2"/>
  <c r="CM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3" i="2"/>
  <c r="CJ44" i="2"/>
  <c r="CJ29" i="2"/>
  <c r="CM18" i="2"/>
  <c r="CM19" i="2"/>
  <c r="CM20" i="2"/>
  <c r="CM21" i="2"/>
  <c r="CM22" i="2"/>
  <c r="CM23" i="2"/>
  <c r="CM24" i="2"/>
  <c r="CM25" i="2"/>
  <c r="CM26" i="2"/>
  <c r="CM17" i="2"/>
  <c r="CJ18" i="2"/>
  <c r="CJ19" i="2"/>
  <c r="CJ20" i="2"/>
  <c r="CJ21" i="2"/>
  <c r="CJ22" i="2"/>
  <c r="CJ23" i="2"/>
  <c r="CJ24" i="2"/>
  <c r="CJ25" i="2"/>
  <c r="CJ26" i="2"/>
  <c r="CJ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6" i="24"/>
  <c r="Q497" i="24"/>
  <c r="Q413" i="24"/>
  <c r="Q498" i="24"/>
  <c r="Q412" i="24"/>
  <c r="H5" i="10" s="1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G96" i="2"/>
  <c r="DF96" i="2"/>
  <c r="DE96" i="2"/>
  <c r="DD96" i="2"/>
  <c r="DB96" i="2"/>
  <c r="DA96" i="2"/>
  <c r="CZ96" i="2"/>
  <c r="CY96" i="2"/>
  <c r="CW96" i="2"/>
  <c r="CV96" i="2"/>
  <c r="CU96" i="2"/>
  <c r="CT96" i="2"/>
  <c r="CR96" i="2"/>
  <c r="CQ96" i="2"/>
  <c r="CP96" i="2"/>
  <c r="CO96" i="2"/>
  <c r="DD12" i="2"/>
  <c r="DB98" i="2" l="1"/>
  <c r="CR98" i="2"/>
  <c r="CW98" i="2"/>
  <c r="DG98" i="2"/>
  <c r="CM96" i="2"/>
  <c r="R96" i="2"/>
  <c r="Q96" i="2"/>
  <c r="P96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7" i="10"/>
  <c r="AY8" i="10"/>
  <c r="G21" i="10"/>
  <c r="H10" i="10" l="1"/>
  <c r="D103" i="2"/>
  <c r="D102" i="2"/>
  <c r="D101" i="2"/>
  <c r="K68" i="10"/>
  <c r="K67" i="10"/>
  <c r="K66" i="10"/>
  <c r="W11" i="10" l="1"/>
  <c r="X11" i="10" s="1"/>
  <c r="W10" i="10"/>
  <c r="L72" i="2"/>
  <c r="B16" i="17"/>
  <c r="R15" i="17"/>
  <c r="N15" i="17"/>
  <c r="J15" i="17"/>
  <c r="F15" i="17"/>
  <c r="V14" i="17"/>
  <c r="V13" i="17"/>
  <c r="X10" i="10" l="1"/>
  <c r="F18" i="10"/>
  <c r="V15" i="17"/>
  <c r="BN92" i="2"/>
  <c r="BL92" i="2"/>
  <c r="BK92" i="2"/>
  <c r="DI92" i="2" s="1"/>
  <c r="BN91" i="2"/>
  <c r="BL91" i="2"/>
  <c r="BK91" i="2"/>
  <c r="BN90" i="2"/>
  <c r="BL90" i="2"/>
  <c r="BK90" i="2"/>
  <c r="BM72" i="2"/>
  <c r="BL58" i="2"/>
  <c r="BL57" i="2"/>
  <c r="BL56" i="2"/>
  <c r="BL55" i="2"/>
  <c r="BL54" i="2"/>
  <c r="BN50" i="2"/>
  <c r="BK50" i="2"/>
  <c r="BN49" i="2"/>
  <c r="BK49" i="2"/>
  <c r="BN48" i="2"/>
  <c r="BK48" i="2"/>
  <c r="BN44" i="2"/>
  <c r="BK44" i="2"/>
  <c r="BN43" i="2"/>
  <c r="BK43" i="2"/>
  <c r="BN41" i="2"/>
  <c r="BK41" i="2"/>
  <c r="BN40" i="2"/>
  <c r="BK40" i="2"/>
  <c r="BN39" i="2"/>
  <c r="BK39" i="2"/>
  <c r="BN38" i="2"/>
  <c r="BK38" i="2"/>
  <c r="BN37" i="2"/>
  <c r="BK37" i="2"/>
  <c r="BN36" i="2"/>
  <c r="BK36" i="2"/>
  <c r="BN35" i="2"/>
  <c r="BK35" i="2"/>
  <c r="BN34" i="2"/>
  <c r="BK34" i="2"/>
  <c r="BN33" i="2"/>
  <c r="BK33" i="2"/>
  <c r="BN32" i="2"/>
  <c r="BK32" i="2"/>
  <c r="BN31" i="2"/>
  <c r="BK31" i="2"/>
  <c r="BN30" i="2"/>
  <c r="BK30" i="2"/>
  <c r="BN29" i="2"/>
  <c r="BK29" i="2"/>
  <c r="BN26" i="2"/>
  <c r="BK26" i="2"/>
  <c r="BN25" i="2"/>
  <c r="BK25" i="2"/>
  <c r="BN24" i="2"/>
  <c r="BK24" i="2"/>
  <c r="BN23" i="2"/>
  <c r="BK23" i="2"/>
  <c r="BN22" i="2"/>
  <c r="BK22" i="2"/>
  <c r="BN21" i="2"/>
  <c r="BK21" i="2"/>
  <c r="BN20" i="2"/>
  <c r="BK20" i="2"/>
  <c r="BN19" i="2"/>
  <c r="BK19" i="2"/>
  <c r="BN18" i="2"/>
  <c r="BK18" i="2"/>
  <c r="BN17" i="2"/>
  <c r="BK17" i="2"/>
  <c r="CE12" i="2"/>
  <c r="AM92" i="2"/>
  <c r="AK92" i="2"/>
  <c r="AM91" i="2"/>
  <c r="AK91" i="2"/>
  <c r="AJ91" i="2"/>
  <c r="AM90" i="2"/>
  <c r="AK90" i="2"/>
  <c r="AJ90" i="2"/>
  <c r="AL72" i="2"/>
  <c r="AK58" i="2"/>
  <c r="AK57" i="2"/>
  <c r="AK56" i="2"/>
  <c r="AK55" i="2"/>
  <c r="AK54" i="2"/>
  <c r="AM50" i="2"/>
  <c r="AJ50" i="2"/>
  <c r="AM49" i="2"/>
  <c r="AJ49" i="2"/>
  <c r="AM48" i="2"/>
  <c r="AJ48" i="2"/>
  <c r="AM44" i="2"/>
  <c r="AJ44" i="2"/>
  <c r="AM43" i="2"/>
  <c r="AJ43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K91" i="2"/>
  <c r="K92" i="2"/>
  <c r="K90" i="2"/>
  <c r="K55" i="2"/>
  <c r="K56" i="2"/>
  <c r="K57" i="2"/>
  <c r="K58" i="2"/>
  <c r="K54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3" i="2"/>
  <c r="M44" i="2"/>
  <c r="M48" i="2"/>
  <c r="M49" i="2"/>
  <c r="M50" i="2"/>
  <c r="M90" i="2"/>
  <c r="M91" i="2"/>
  <c r="M92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44" i="2"/>
  <c r="J48" i="2"/>
  <c r="J49" i="2"/>
  <c r="J50" i="2"/>
  <c r="J90" i="2"/>
  <c r="J91" i="2"/>
  <c r="J19" i="2"/>
  <c r="J21" i="2"/>
  <c r="J22" i="2"/>
  <c r="J23" i="2"/>
  <c r="J24" i="2"/>
  <c r="J25" i="2"/>
  <c r="J26" i="2"/>
  <c r="CH96" i="2"/>
  <c r="CG96" i="2"/>
  <c r="CF96" i="2"/>
  <c r="CE96" i="2"/>
  <c r="CC96" i="2"/>
  <c r="CB96" i="2"/>
  <c r="CA96" i="2"/>
  <c r="BZ96" i="2"/>
  <c r="BX96" i="2"/>
  <c r="BW96" i="2"/>
  <c r="BV96" i="2"/>
  <c r="BU96" i="2"/>
  <c r="BS96" i="2"/>
  <c r="BR96" i="2"/>
  <c r="BQ96" i="2"/>
  <c r="BP96" i="2"/>
  <c r="BG96" i="2"/>
  <c r="BF96" i="2"/>
  <c r="BE96" i="2"/>
  <c r="BD96" i="2"/>
  <c r="BB96" i="2"/>
  <c r="BA96" i="2"/>
  <c r="AZ96" i="2"/>
  <c r="AY96" i="2"/>
  <c r="AW96" i="2"/>
  <c r="AV96" i="2"/>
  <c r="AU96" i="2"/>
  <c r="AT96" i="2"/>
  <c r="AR96" i="2"/>
  <c r="AQ96" i="2"/>
  <c r="AP96" i="2"/>
  <c r="AO96" i="2"/>
  <c r="DJ54" i="2" l="1"/>
  <c r="DI17" i="2"/>
  <c r="AJ96" i="2"/>
  <c r="DL50" i="2"/>
  <c r="DJ55" i="2"/>
  <c r="DL92" i="2"/>
  <c r="DI90" i="2"/>
  <c r="DI41" i="2"/>
  <c r="DI29" i="2"/>
  <c r="DJ91" i="2"/>
  <c r="DI18" i="2"/>
  <c r="DI20" i="2"/>
  <c r="DI34" i="2"/>
  <c r="DI49" i="2"/>
  <c r="DI26" i="2"/>
  <c r="DI22" i="2"/>
  <c r="DL44" i="2"/>
  <c r="DL40" i="2"/>
  <c r="DL36" i="2"/>
  <c r="DL32" i="2"/>
  <c r="DL26" i="2"/>
  <c r="DL22" i="2"/>
  <c r="DL18" i="2"/>
  <c r="DI21" i="2"/>
  <c r="DL43" i="2"/>
  <c r="DL39" i="2"/>
  <c r="DL35" i="2"/>
  <c r="DL31" i="2"/>
  <c r="DL21" i="2"/>
  <c r="DJ56" i="2"/>
  <c r="DI44" i="2"/>
  <c r="DI36" i="2"/>
  <c r="DI32" i="2"/>
  <c r="DI19" i="2"/>
  <c r="DI39" i="2"/>
  <c r="DI35" i="2"/>
  <c r="DI31" i="2"/>
  <c r="DL91" i="2"/>
  <c r="DL49" i="2"/>
  <c r="DL38" i="2"/>
  <c r="DL34" i="2"/>
  <c r="DL30" i="2"/>
  <c r="DL24" i="2"/>
  <c r="DL20" i="2"/>
  <c r="DJ58" i="2"/>
  <c r="DJ90" i="2"/>
  <c r="DI33" i="2"/>
  <c r="DI50" i="2"/>
  <c r="DI23" i="2"/>
  <c r="DI91" i="2"/>
  <c r="DI30" i="2"/>
  <c r="DL90" i="2"/>
  <c r="DL48" i="2"/>
  <c r="DL41" i="2"/>
  <c r="DL37" i="2"/>
  <c r="DL33" i="2"/>
  <c r="DL29" i="2"/>
  <c r="DL23" i="2"/>
  <c r="DL19" i="2"/>
  <c r="DJ57" i="2"/>
  <c r="DJ92" i="2"/>
  <c r="DK72" i="2"/>
  <c r="DI43" i="2"/>
  <c r="DI38" i="2"/>
  <c r="DI37" i="2"/>
  <c r="DI40" i="2"/>
  <c r="DI48" i="2"/>
  <c r="DI25" i="2"/>
  <c r="DI24" i="2"/>
  <c r="DL25" i="2"/>
  <c r="BN96" i="2"/>
  <c r="AM96" i="2"/>
  <c r="BX98" i="2"/>
  <c r="CH98" i="2"/>
  <c r="BK96" i="2"/>
  <c r="O27" i="10" s="1"/>
  <c r="BS98" i="2"/>
  <c r="AK96" i="2"/>
  <c r="K41" i="10" s="1"/>
  <c r="J96" i="2"/>
  <c r="AL96" i="2"/>
  <c r="BL96" i="2"/>
  <c r="O43" i="10" s="1"/>
  <c r="BM96" i="2"/>
  <c r="CC98" i="2"/>
  <c r="AW98" i="2"/>
  <c r="BG98" i="2"/>
  <c r="AR98" i="2"/>
  <c r="BB98" i="2"/>
  <c r="M17" i="2"/>
  <c r="DL17" i="2" s="1"/>
  <c r="W96" i="2"/>
  <c r="V96" i="2"/>
  <c r="U96" i="2"/>
  <c r="R98" i="2"/>
  <c r="L96" i="2"/>
  <c r="K96" i="2"/>
  <c r="G39" i="10" s="1"/>
  <c r="DL96" i="2" l="1"/>
  <c r="G23" i="10"/>
  <c r="K25" i="10"/>
  <c r="BN98" i="2"/>
  <c r="AM98" i="2"/>
  <c r="CL96" i="2"/>
  <c r="CK96" i="2"/>
  <c r="S45" i="10" s="1"/>
  <c r="DJ96" i="2"/>
  <c r="CJ96" i="2"/>
  <c r="S29" i="10" s="1"/>
  <c r="DI96" i="2"/>
  <c r="W98" i="2"/>
  <c r="DK96" i="2"/>
  <c r="D7" i="2"/>
  <c r="CM98" i="2" l="1"/>
  <c r="DL98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96" i="2"/>
  <c r="AA96" i="2"/>
  <c r="AB96" i="2"/>
  <c r="AE96" i="2"/>
  <c r="AF96" i="2"/>
  <c r="AG96" i="2"/>
  <c r="AB98" i="2" l="1"/>
  <c r="AG98" i="2"/>
  <c r="M96" i="2"/>
  <c r="M98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F7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bij BPV</t>
        </r>
      </text>
    </comment>
    <comment ref="BA79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<sst xmlns="http://schemas.openxmlformats.org/spreadsheetml/2006/main" count="3387" uniqueCount="1066">
  <si>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</si>
  <si>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</si>
  <si>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</si>
  <si>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</si>
  <si>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</si>
  <si>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</si>
  <si>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</si>
  <si>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</si>
  <si>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</si>
  <si>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</si>
  <si>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</si>
  <si>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</si>
  <si>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</si>
  <si>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</si>
  <si>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</si>
  <si>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</si>
  <si>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</si>
  <si>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</si>
  <si>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</si>
  <si>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</si>
  <si>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</si>
  <si>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</si>
  <si>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</si>
  <si>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</si>
  <si>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</si>
  <si>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</si>
  <si>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</si>
  <si>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</si>
  <si>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</si>
  <si>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</si>
  <si>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</si>
  <si>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</si>
  <si>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</si>
  <si>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</si>
  <si>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</si>
  <si>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</si>
  <si>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</si>
  <si>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</si>
  <si>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</si>
  <si>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</si>
  <si>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</si>
  <si>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</si>
  <si>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</si>
  <si>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</si>
  <si>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</si>
  <si>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</si>
  <si>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</si>
  <si>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</si>
  <si>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</si>
  <si>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</si>
  <si>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</si>
  <si>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</si>
  <si>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</si>
  <si>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</si>
  <si>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</si>
  <si>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</si>
  <si>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</si>
  <si>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</si>
  <si>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</si>
  <si>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</si>
  <si>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</si>
  <si>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</si>
  <si>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</si>
  <si>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</si>
  <si>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</si>
  <si>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</si>
  <si>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</si>
  <si>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</si>
  <si>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</si>
  <si>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</si>
  <si>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</si>
  <si>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</si>
  <si>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</si>
  <si>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</si>
  <si>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</si>
  <si>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</si>
  <si>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</si>
  <si>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</si>
  <si>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</si>
  <si>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</si>
  <si>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</si>
  <si>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</si>
  <si>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</si>
  <si>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</si>
  <si>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</si>
  <si>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</si>
  <si>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</si>
  <si>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</si>
  <si>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</si>
  <si>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</si>
  <si>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</si>
  <si>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</si>
  <si>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</si>
  <si>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</si>
  <si>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</si>
  <si>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</si>
  <si>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</si>
  <si>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</si>
  <si>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</si>
  <si>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</si>
  <si>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</si>
  <si>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</si>
  <si>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</si>
  <si>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</si>
  <si>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</si>
  <si>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</si>
  <si>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</si>
  <si>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</si>
  <si>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</si>
  <si>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</si>
  <si>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</si>
  <si>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</si>
  <si>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</si>
  <si>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</si>
  <si>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</si>
  <si>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</si>
  <si>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</si>
  <si>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</si>
  <si>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</si>
  <si>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</si>
  <si>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</si>
  <si>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</si>
  <si>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</si>
  <si>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</si>
  <si>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</si>
  <si>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</si>
  <si>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</si>
  <si>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</si>
  <si>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</si>
  <si>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</si>
  <si>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</si>
  <si>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</si>
  <si>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</si>
  <si>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</si>
  <si>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</si>
  <si>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</si>
  <si>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</si>
  <si>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</si>
  <si>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</si>
  <si>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</si>
  <si>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</si>
  <si>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</si>
  <si>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</si>
  <si>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</si>
  <si>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</si>
  <si>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</si>
  <si>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</si>
  <si>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</si>
  <si>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</si>
  <si>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</si>
  <si>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</si>
  <si>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</si>
  <si>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</si>
  <si>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</si>
  <si>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</si>
  <si>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</si>
  <si>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</si>
  <si>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</si>
  <si>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</si>
  <si>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</si>
  <si>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</si>
  <si>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</si>
  <si>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</si>
  <si>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</si>
  <si>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</si>
  <si>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</si>
  <si>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</si>
  <si>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</si>
  <si>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</si>
  <si>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</si>
  <si>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</si>
  <si>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</si>
  <si>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</si>
  <si>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</si>
  <si>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</si>
  <si>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</si>
  <si>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</si>
  <si>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</si>
  <si>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</si>
  <si>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</si>
  <si>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</si>
  <si>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</si>
  <si>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</si>
  <si>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</si>
  <si>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</si>
  <si>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</si>
  <si>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</si>
  <si>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</si>
  <si>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</si>
  <si>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</si>
  <si>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</si>
  <si>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</si>
  <si>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</si>
  <si>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</si>
  <si>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</si>
  <si>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</si>
  <si>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</si>
  <si>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</si>
  <si>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</si>
  <si>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</si>
  <si>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</si>
  <si>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</si>
  <si>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</si>
  <si>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</si>
  <si>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</si>
  <si>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</si>
  <si>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</si>
  <si>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</si>
  <si>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</si>
  <si>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</si>
  <si>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</si>
  <si>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</si>
  <si>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</si>
  <si>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</si>
  <si>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</si>
  <si>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</si>
  <si>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</si>
  <si>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</si>
  <si>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</si>
  <si>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</si>
  <si>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</si>
  <si>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</si>
  <si>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</si>
  <si>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</si>
  <si>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</si>
  <si>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</si>
  <si>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</si>
  <si>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</si>
  <si>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</si>
  <si>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</si>
  <si>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</si>
  <si>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</si>
  <si>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</si>
  <si>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</si>
  <si>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</si>
  <si>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</si>
  <si>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</si>
  <si>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</si>
  <si>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</si>
  <si>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</si>
  <si>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</si>
  <si>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</si>
  <si>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</si>
  <si>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</si>
  <si>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</si>
  <si>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</si>
  <si>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</si>
  <si>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</si>
  <si>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</si>
  <si>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</si>
  <si>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</si>
  <si>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</si>
  <si>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</si>
  <si>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</si>
  <si>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</si>
  <si>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</si>
  <si>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</si>
  <si>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</si>
  <si>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</si>
  <si>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</si>
  <si>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</si>
  <si>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</si>
  <si>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</si>
  <si>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</si>
  <si>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</si>
  <si>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</si>
  <si>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</si>
  <si>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</si>
  <si>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</si>
  <si>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</si>
  <si>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</si>
  <si>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</si>
  <si>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</si>
  <si>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</si>
  <si>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</si>
  <si>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</si>
  <si>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</si>
  <si>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</si>
  <si>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</si>
  <si>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</si>
  <si>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</si>
  <si>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</si>
  <si>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</si>
  <si>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</si>
  <si>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</si>
  <si>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</si>
  <si>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</si>
  <si>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</si>
  <si>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</si>
  <si>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</si>
  <si>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</si>
  <si>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</si>
  <si>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</si>
  <si>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</si>
  <si>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</si>
  <si>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</si>
  <si>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</si>
  <si>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</si>
  <si>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</si>
  <si>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</si>
  <si>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</si>
  <si>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</si>
  <si>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</si>
  <si>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</si>
  <si>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</si>
  <si>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</si>
  <si>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</si>
  <si>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</si>
  <si>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</si>
  <si>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</si>
  <si>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</si>
  <si>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</si>
  <si>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</si>
  <si>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</si>
  <si>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</si>
  <si>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</si>
  <si>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</si>
  <si>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</si>
  <si>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</si>
  <si>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</si>
  <si>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</si>
  <si>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</si>
  <si>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</si>
  <si>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</si>
  <si>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</si>
  <si>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</si>
  <si>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</si>
  <si>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</si>
  <si>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</si>
  <si>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</si>
  <si>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</si>
  <si>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</si>
  <si>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</si>
  <si>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</si>
  <si>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</si>
  <si>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</si>
  <si>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</si>
  <si>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</si>
  <si>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</si>
  <si>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</si>
  <si>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</si>
  <si>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</si>
  <si>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</si>
  <si>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</si>
  <si>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</si>
  <si>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</si>
  <si>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</si>
  <si>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</si>
  <si>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</si>
  <si>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</si>
  <si>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</si>
  <si>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</si>
  <si>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</si>
  <si>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</si>
  <si>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</si>
  <si>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</si>
  <si>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</si>
  <si>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</si>
  <si>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</si>
  <si>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</si>
  <si>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</si>
  <si>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</si>
  <si>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</si>
  <si>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</si>
  <si>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</si>
  <si>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</si>
  <si>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</si>
  <si>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</si>
  <si>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</si>
  <si>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</si>
  <si>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</si>
  <si>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</si>
  <si>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</si>
  <si>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</si>
  <si>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</si>
  <si>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</si>
  <si>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</si>
  <si>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</si>
  <si>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</si>
  <si>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</si>
  <si>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</si>
  <si>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</si>
  <si>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</si>
  <si>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</si>
  <si>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</si>
  <si>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</si>
  <si>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</si>
  <si>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</si>
  <si>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</si>
  <si>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</si>
  <si>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</si>
  <si>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</si>
  <si>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</si>
  <si>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</si>
  <si>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</si>
  <si>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</si>
  <si>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</si>
  <si>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</si>
  <si>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</si>
  <si>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</si>
  <si>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</si>
  <si>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</si>
  <si>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</si>
  <si>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</si>
  <si>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</si>
  <si>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</si>
  <si>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</si>
  <si>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</si>
  <si>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</si>
  <si>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</si>
  <si>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</si>
  <si>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</si>
  <si>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</si>
  <si>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</si>
  <si>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</si>
  <si>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</si>
  <si>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</si>
  <si>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</si>
  <si>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</si>
  <si>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</si>
  <si>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</si>
  <si>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</si>
  <si>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</si>
  <si>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</si>
  <si>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</si>
  <si>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</si>
  <si>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</si>
  <si>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</si>
  <si>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</si>
  <si>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</si>
  <si>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</si>
  <si>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</si>
  <si>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</si>
  <si>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</si>
  <si>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</si>
  <si>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</si>
  <si>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</si>
  <si>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</si>
  <si>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</si>
  <si>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</si>
  <si>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</si>
  <si>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</si>
  <si>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</si>
  <si>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</si>
  <si>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</si>
  <si>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</si>
  <si>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</si>
  <si>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</si>
  <si>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</si>
  <si>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</si>
  <si>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</si>
  <si>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</si>
  <si>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</si>
  <si>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</si>
  <si>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</si>
  <si>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</si>
  <si>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</si>
  <si>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</si>
  <si>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</si>
  <si>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</si>
  <si>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</si>
  <si>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</si>
  <si>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</si>
  <si>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</si>
  <si>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</si>
  <si>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</si>
  <si>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</si>
  <si>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</si>
  <si>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</si>
  <si>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</si>
  <si>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</si>
  <si>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</si>
  <si>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</si>
  <si>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</si>
  <si>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</si>
  <si>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</si>
  <si>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</si>
  <si>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</si>
  <si>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</si>
  <si>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</si>
  <si>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</si>
  <si>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</si>
  <si>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</si>
  <si>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</si>
  <si>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</si>
  <si>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</si>
  <si>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</si>
  <si>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</si>
  <si>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</si>
  <si>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</si>
  <si>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</si>
  <si>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</si>
  <si>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</si>
  <si>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</si>
  <si>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</si>
  <si>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</si>
  <si>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</si>
  <si>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</si>
  <si>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</si>
  <si>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</si>
  <si>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</si>
  <si>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</si>
  <si>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</si>
  <si>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</si>
  <si>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</si>
  <si>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</si>
  <si>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</si>
  <si>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</si>
  <si>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</si>
  <si>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</si>
  <si>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</si>
  <si>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</si>
  <si>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</si>
  <si>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</si>
  <si>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</si>
  <si>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</si>
  <si>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</si>
  <si>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</si>
  <si>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</si>
  <si>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</si>
  <si>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</si>
  <si>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</si>
  <si>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</si>
  <si>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</si>
  <si>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</si>
  <si>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</si>
  <si>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</si>
  <si>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</si>
  <si>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</si>
  <si>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</si>
  <si>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</si>
  <si>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</si>
  <si>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</si>
  <si>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</si>
  <si>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</si>
  <si>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</si>
  <si>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</si>
  <si>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</si>
  <si>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</si>
  <si>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</si>
  <si>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</si>
  <si>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</si>
  <si>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</si>
  <si>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</si>
  <si>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</si>
  <si>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</si>
  <si>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</si>
  <si>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</si>
  <si>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</si>
  <si>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</si>
  <si>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</si>
  <si>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</si>
  <si>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</si>
  <si>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</si>
  <si>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</si>
  <si>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</si>
  <si>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</si>
  <si>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</si>
  <si>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</si>
  <si>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</si>
  <si>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</si>
  <si>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</si>
  <si>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</si>
  <si>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</si>
  <si>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</si>
  <si>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</si>
  <si>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</si>
  <si>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</si>
  <si>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</si>
  <si>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</si>
  <si>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</si>
  <si>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</si>
  <si>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</si>
  <si>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</si>
  <si>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</si>
  <si>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</si>
  <si>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</si>
  <si>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</si>
  <si>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</si>
  <si>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</si>
  <si>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</si>
  <si>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</si>
  <si>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</si>
  <si>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</si>
  <si>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</si>
  <si>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</si>
  <si>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</si>
  <si>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</si>
  <si>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</si>
  <si>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</si>
  <si>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</si>
  <si>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</si>
  <si>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</si>
  <si>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</si>
  <si>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</si>
  <si>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</si>
  <si>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</si>
  <si>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</si>
  <si>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</si>
  <si>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</si>
  <si>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</si>
  <si>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</si>
  <si>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</si>
  <si>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</si>
  <si>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</si>
  <si>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</si>
  <si>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</si>
  <si>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</si>
  <si>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</si>
  <si>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</si>
  <si>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</si>
  <si>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</si>
  <si>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</si>
  <si>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</si>
  <si>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</si>
  <si>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</si>
  <si>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</si>
  <si>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</si>
  <si>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</si>
  <si>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</si>
  <si>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</si>
  <si>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</si>
  <si>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</si>
  <si>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</si>
  <si>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</si>
  <si>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</si>
  <si>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</si>
  <si>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</si>
  <si>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</si>
  <si>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</si>
  <si>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</si>
  <si>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</si>
  <si>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</si>
  <si>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</si>
  <si>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</si>
  <si>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</si>
  <si>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</si>
  <si>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</si>
  <si>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</si>
  <si>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</si>
  <si>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</si>
  <si>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</si>
  <si>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</si>
  <si>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</si>
  <si>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</si>
  <si>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</si>
  <si>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</si>
  <si>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</si>
  <si>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</si>
  <si>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</si>
  <si>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</si>
  <si>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</si>
  <si>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</si>
  <si>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</si>
  <si>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</si>
  <si>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</si>
  <si>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</si>
  <si>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</si>
  <si>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</si>
  <si>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</si>
  <si>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</si>
  <si>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</si>
  <si>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</si>
  <si>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</si>
  <si>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</si>
  <si>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</si>
  <si>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</si>
  <si>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</si>
  <si>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</si>
  <si>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</si>
  <si>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</si>
  <si>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</si>
  <si>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</si>
  <si>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</si>
  <si>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</si>
  <si>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</si>
  <si>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</si>
  <si>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</si>
  <si>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</si>
  <si>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</si>
  <si>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</si>
  <si>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</si>
  <si>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</si>
  <si>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</si>
  <si>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</si>
  <si>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</si>
  <si>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</si>
  <si>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</si>
  <si>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</si>
  <si>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</si>
  <si>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</si>
  <si>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</si>
  <si>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</si>
  <si>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</si>
  <si>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</si>
  <si>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</si>
  <si>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</si>
  <si>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</si>
  <si>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</si>
  <si>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</si>
  <si>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</si>
  <si>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</si>
  <si>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</si>
  <si>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</si>
  <si>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</si>
  <si>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</si>
  <si>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</si>
  <si>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</si>
  <si>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</si>
  <si>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</si>
  <si>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</si>
  <si>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</si>
  <si>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</si>
  <si>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</si>
  <si>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</si>
  <si>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</si>
  <si>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</si>
  <si>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</si>
  <si>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</si>
  <si>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</si>
  <si>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</si>
  <si>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</si>
  <si>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</si>
  <si>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</si>
  <si>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</si>
  <si>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</si>
  <si>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</si>
  <si>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</si>
  <si>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</si>
  <si>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</si>
  <si>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</si>
  <si>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</si>
  <si>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</si>
  <si>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</si>
  <si>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</si>
  <si>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</si>
  <si>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</si>
  <si>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</si>
  <si>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</si>
  <si>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</si>
  <si>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</si>
  <si>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</si>
  <si>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</si>
  <si>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</si>
  <si>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</si>
  <si>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</si>
  <si>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</si>
  <si>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</si>
  <si>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</si>
  <si>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</si>
  <si>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</si>
  <si>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</si>
  <si>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</si>
  <si>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</si>
  <si>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</si>
  <si>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</si>
  <si>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</si>
  <si>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</si>
  <si>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</si>
  <si>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</si>
  <si>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</si>
  <si>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</si>
  <si>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</si>
  <si>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</si>
  <si>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</si>
  <si>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</si>
  <si>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</si>
  <si>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</si>
  <si>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</si>
  <si>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</si>
  <si>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</si>
  <si>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</si>
  <si>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</si>
  <si>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</si>
  <si>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</si>
  <si>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</si>
  <si>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</si>
  <si>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</si>
  <si>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</si>
  <si>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</si>
  <si>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</si>
  <si>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</si>
  <si>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</si>
  <si>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</si>
  <si>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</si>
  <si>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</si>
  <si>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</si>
  <si>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</si>
  <si>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</si>
  <si>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</si>
  <si>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</si>
  <si>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</si>
  <si>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</si>
  <si>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</si>
  <si>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</si>
  <si>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</si>
  <si>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</si>
  <si>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</si>
  <si>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</si>
  <si>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</si>
  <si>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</si>
  <si>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</si>
  <si>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</si>
  <si>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</si>
  <si>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</si>
  <si>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</si>
  <si>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</si>
  <si>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</si>
  <si>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</si>
  <si>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</si>
  <si>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</si>
  <si>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</si>
  <si>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</si>
  <si>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</si>
  <si>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</si>
  <si>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</si>
  <si>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</si>
  <si>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</si>
  <si>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</si>
  <si>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</si>
  <si>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</si>
  <si>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</si>
  <si>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</si>
  <si>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</si>
  <si>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</si>
  <si>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</si>
  <si>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</si>
  <si>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</si>
  <si>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</si>
  <si>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</si>
  <si>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</si>
  <si>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</si>
  <si>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</si>
  <si>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</si>
  <si>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</si>
  <si>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</si>
  <si>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</si>
  <si>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</si>
  <si>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</si>
  <si>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</si>
  <si>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</si>
  <si>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</si>
  <si>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</si>
  <si>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</si>
  <si>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</si>
  <si>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</si>
  <si>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</si>
  <si>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</si>
  <si>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</si>
  <si>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</si>
  <si>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</si>
  <si>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</si>
  <si>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</si>
  <si>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</si>
  <si>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</si>
  <si>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</si>
  <si>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</si>
  <si>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</si>
  <si>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</si>
  <si>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</si>
  <si>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</si>
  <si>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</si>
  <si>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</si>
  <si>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</si>
  <si>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</si>
  <si>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</si>
  <si>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</si>
  <si>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</si>
  <si>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</si>
  <si>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</si>
  <si>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</si>
  <si>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</si>
  <si>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</si>
  <si>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</si>
  <si>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</si>
  <si>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</si>
  <si>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</si>
  <si>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</si>
  <si>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</si>
  <si>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</si>
  <si>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</si>
  <si>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</si>
  <si>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</si>
  <si>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</si>
  <si>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</si>
  <si>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</si>
  <si>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</si>
  <si>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</si>
  <si>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</si>
  <si>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</si>
  <si>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</si>
  <si>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</si>
  <si>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</si>
  <si>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</si>
  <si>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</si>
  <si>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</si>
  <si>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</si>
  <si>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</si>
  <si>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</si>
  <si>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</si>
  <si>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</si>
  <si>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</si>
  <si>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</si>
  <si>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</si>
  <si>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</si>
  <si>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</si>
  <si>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</si>
  <si>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</si>
  <si>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</si>
  <si>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</si>
  <si>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</si>
  <si>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</si>
  <si>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</si>
  <si>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</si>
  <si>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</si>
  <si>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</si>
  <si>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</si>
  <si>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</si>
  <si>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</si>
  <si>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</si>
  <si>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</si>
  <si>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</si>
  <si>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</si>
  <si>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</si>
  <si>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</si>
  <si>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</si>
  <si>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</si>
  <si>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</si>
  <si>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</si>
  <si>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</si>
  <si>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</si>
  <si>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</si>
  <si>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</si>
  <si>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</si>
  <si>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</si>
  <si>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</si>
  <si>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</si>
  <si>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</si>
  <si>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</si>
  <si>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</si>
  <si>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</si>
  <si>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</si>
  <si>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</si>
  <si>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</si>
  <si>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</si>
  <si>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</si>
  <si>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</si>
  <si>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</si>
  <si>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</si>
  <si>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</si>
  <si>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</si>
  <si>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</si>
  <si>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</si>
  <si>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Dierverzorging niveau 2</t>
  </si>
  <si>
    <t>B1-K1 Zorgdragen voor dieren                                        B1-K2 Zorgen voor informatieoverdracht</t>
  </si>
  <si>
    <t>B1-K1-W1 Voert dieren                                                                       B1-K1-W2 Verzorgt dieren                                                              B1-K1-W3 Onderhoudt leef- en werkomgeving                                                                                           B1-K2-W1 Informeert collega's, klanten, publiek                                   B1-K2-W2 Voert publieksgerichte activiteiten uit</t>
  </si>
  <si>
    <t>Introductie</t>
  </si>
  <si>
    <t>Coaching</t>
  </si>
  <si>
    <t>Nederlands</t>
  </si>
  <si>
    <t>K0034 Engels in de beroepscontext A2</t>
  </si>
  <si>
    <t>K0275 Verdieping diergedrag niv 2</t>
  </si>
  <si>
    <t>Voeren en verzorgen schoolboerderij</t>
  </si>
  <si>
    <t>Dierthema kleine zoogdieren</t>
  </si>
  <si>
    <t>Dierthema vogels</t>
  </si>
  <si>
    <t>Dierthema hond en kat</t>
  </si>
  <si>
    <t>Dierthema herpeten</t>
  </si>
  <si>
    <t>Dierthema hoefdieren</t>
  </si>
  <si>
    <t>ICT</t>
  </si>
  <si>
    <t>Rassenmap</t>
  </si>
  <si>
    <t>Orientatie op beroep</t>
  </si>
  <si>
    <t>DOC</t>
  </si>
  <si>
    <t>Leerjaar 1.</t>
  </si>
  <si>
    <t>Periode 1</t>
  </si>
  <si>
    <t>Periode 2</t>
  </si>
  <si>
    <t>Periode 3</t>
  </si>
  <si>
    <t>Periode 4</t>
  </si>
  <si>
    <t>9 wkn</t>
  </si>
  <si>
    <t>Leerjaar 2.</t>
  </si>
  <si>
    <t>BPV Stage 3. Leerjaar 2 Blok 1 t/m 4 do en vrij</t>
  </si>
  <si>
    <t>Wrig</t>
  </si>
  <si>
    <t>Uren/week</t>
  </si>
  <si>
    <t>Voeding 1 (2 x 2 uur)</t>
  </si>
  <si>
    <t>Gedrag 1 (2 x 2 uur)</t>
  </si>
  <si>
    <t>Gezondheid en ziekteleer 1 (2 x 2 uur)</t>
  </si>
  <si>
    <t>dt</t>
  </si>
  <si>
    <t>Teambuilding</t>
  </si>
  <si>
    <t>Voortplanting 1 (2 x 2 uur)</t>
  </si>
  <si>
    <t xml:space="preserve">Praktijk dierverzorging </t>
  </si>
  <si>
    <t>Informeren en uitvoeren publieksactiviteit</t>
  </si>
  <si>
    <t>BPV Stage 1. Leerjaar 1 blok 2 op woensdag</t>
  </si>
  <si>
    <t>BPV Stage 2. Leerjaar 1 Blok 3 en 4 op di en woe</t>
  </si>
  <si>
    <t>Leeo</t>
  </si>
  <si>
    <t>K0211 Ondernemend gedrag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</si>
  <si>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</si>
  <si>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</si>
  <si>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</si>
  <si>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</si>
  <si>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</si>
  <si>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</si>
  <si>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</si>
  <si>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</si>
  <si>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</si>
  <si>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D1a2        </t>
  </si>
  <si>
    <t>Leefomgeving  (2 x 2 uur)</t>
  </si>
  <si>
    <t>D2a2</t>
  </si>
  <si>
    <t>9  wkn</t>
  </si>
  <si>
    <t>Mentoruur/ BPV uur</t>
  </si>
  <si>
    <t>Zweden</t>
  </si>
  <si>
    <t>Mult</t>
  </si>
  <si>
    <t>Solliciteren (keuzedeel niv 1)</t>
  </si>
  <si>
    <t>ned</t>
  </si>
  <si>
    <t>rek</t>
  </si>
  <si>
    <t>ict</t>
  </si>
  <si>
    <t>besta</t>
  </si>
  <si>
    <t>opa</t>
  </si>
  <si>
    <t>vsb</t>
  </si>
  <si>
    <t>prdv</t>
  </si>
  <si>
    <t>k_sol</t>
  </si>
  <si>
    <t>ras</t>
  </si>
  <si>
    <t>ob</t>
  </si>
  <si>
    <t>tb</t>
  </si>
  <si>
    <t>k_eng</t>
  </si>
  <si>
    <t>k_og</t>
  </si>
  <si>
    <t>k-vd</t>
  </si>
  <si>
    <t>bpv</t>
  </si>
  <si>
    <t>mu</t>
  </si>
  <si>
    <t>Naam locatie: MBO Lentiz</t>
  </si>
  <si>
    <t>Uitvoering te: Maasland</t>
  </si>
  <si>
    <t>Naam opleiding: Dierverzorging niveau 2</t>
  </si>
  <si>
    <t>Leerweg: BOL</t>
  </si>
  <si>
    <t>MBO niveau: 2</t>
  </si>
  <si>
    <t>Duur opleiding: 2 jaar</t>
  </si>
  <si>
    <t>bs</t>
  </si>
  <si>
    <t>Burgerschap</t>
  </si>
  <si>
    <t>8 wkn</t>
  </si>
  <si>
    <t>5 wkn</t>
  </si>
  <si>
    <t>2019-2020</t>
  </si>
  <si>
    <t>Cohort: 2019-2021</t>
  </si>
  <si>
    <t>1,1,1,1,1,1,0,0</t>
  </si>
  <si>
    <t>2,2,0,0,0,0,0,0</t>
  </si>
  <si>
    <t>0,0,2,2,0,0,0,0</t>
  </si>
  <si>
    <t>0,0,0,0,2,2,0,0</t>
  </si>
  <si>
    <t>0,0,0,0,0,0,2,2</t>
  </si>
  <si>
    <t>2,2,2,2,2,2,2,2</t>
  </si>
  <si>
    <t>4,4,4,4,4,4,4,4</t>
  </si>
  <si>
    <t>1,1,1,1,1,1,1,1</t>
  </si>
  <si>
    <t>5,5,0,0,0,0,0,0</t>
  </si>
  <si>
    <t>2,2,1,1,1,1,1,1</t>
  </si>
  <si>
    <t>Verdeling uren/ blok</t>
  </si>
  <si>
    <t>Toets/ Activiteitenweken</t>
  </si>
  <si>
    <t>0,0,1,1,0,0,1,1</t>
  </si>
  <si>
    <t>2,2,2,2,1,1,1,1</t>
  </si>
  <si>
    <t>3,3,0,0,2,2,4,2</t>
  </si>
  <si>
    <t>Mooh</t>
  </si>
  <si>
    <t>Brur</t>
  </si>
  <si>
    <t>Oomc</t>
  </si>
  <si>
    <t>Appm</t>
  </si>
  <si>
    <t>Appm/ Wijj</t>
  </si>
  <si>
    <t>Rozj</t>
  </si>
  <si>
    <t>Ziji</t>
  </si>
  <si>
    <t>Appm/ Venl</t>
  </si>
  <si>
    <t>Crebonummer: 25580</t>
  </si>
  <si>
    <t xml:space="preserve">Kwalificatiedossier (kwalificatie): </t>
  </si>
  <si>
    <t>0,0,1,1,1,1,0,0</t>
  </si>
  <si>
    <t>Minimaal 1,5 uur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</si>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</sst>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60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8" borderId="1" xfId="1" applyNumberFormat="1" applyFont="1" applyFill="1" applyBorder="1" applyProtection="1">
      <protection locked="0"/>
    </xf>
    <xf numFmtId="164" fontId="21" fillId="0" borderId="61" xfId="1" applyNumberFormat="1" applyFont="1" applyFill="1" applyBorder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61" xfId="2" applyFont="1" applyFill="1" applyBorder="1" applyProtection="1">
      <protection locked="0"/>
    </xf>
    <xf numFmtId="164" fontId="21" fillId="0" borderId="26" xfId="1" applyNumberFormat="1" applyFont="1" applyFill="1" applyBorder="1" applyAlignment="1" applyProtection="1">
      <alignment horizontal="left"/>
      <protection locked="0"/>
    </xf>
    <xf numFmtId="0" fontId="24" fillId="2" borderId="1" xfId="0" applyFont="1" applyFill="1" applyBorder="1" applyAlignment="1" applyProtection="1">
      <alignment vertical="top" wrapText="1"/>
      <protection locked="0"/>
    </xf>
    <xf numFmtId="0" fontId="21" fillId="10" borderId="1" xfId="0" applyFont="1" applyFill="1" applyBorder="1" applyProtection="1">
      <protection locked="0"/>
    </xf>
    <xf numFmtId="0" fontId="21" fillId="0" borderId="26" xfId="0" applyFont="1" applyFill="1" applyBorder="1" applyAlignment="1" applyProtection="1">
      <alignment horizontal="left"/>
      <protection locked="0"/>
    </xf>
    <xf numFmtId="0" fontId="21" fillId="0" borderId="61" xfId="0" applyFont="1" applyFill="1" applyBorder="1" applyProtection="1">
      <protection locked="0"/>
    </xf>
    <xf numFmtId="0" fontId="21" fillId="0" borderId="62" xfId="0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vertical="top"/>
      <protection locked="0"/>
    </xf>
    <xf numFmtId="0" fontId="0" fillId="10" borderId="59" xfId="0" applyFill="1" applyBorder="1" applyAlignment="1" applyProtection="1">
      <protection locked="0"/>
    </xf>
    <xf numFmtId="0" fontId="53" fillId="0" borderId="40" xfId="0" applyFont="1" applyFill="1" applyBorder="1" applyAlignment="1">
      <alignment vertical="center" wrapText="1"/>
    </xf>
    <xf numFmtId="0" fontId="53" fillId="43" borderId="54" xfId="0" applyFont="1" applyFill="1" applyBorder="1" applyAlignment="1">
      <alignment vertical="center" wrapText="1"/>
    </xf>
    <xf numFmtId="0" fontId="32" fillId="0" borderId="63" xfId="0" applyFont="1" applyFill="1" applyBorder="1" applyAlignment="1">
      <alignment vertical="center"/>
    </xf>
    <xf numFmtId="0" fontId="52" fillId="0" borderId="63" xfId="0" applyFont="1" applyBorder="1" applyAlignment="1">
      <alignment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9" fillId="0" borderId="59" xfId="2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7" xfId="0" applyBorder="1" applyAlignment="1"/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2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54" fillId="3" borderId="59" xfId="0" applyFont="1" applyFill="1" applyBorder="1" applyAlignment="1" applyProtection="1">
      <alignment horizontal="center" wrapText="1"/>
      <protection locked="0"/>
    </xf>
    <xf numFmtId="0" fontId="52" fillId="0" borderId="23" xfId="0" applyFont="1" applyBorder="1" applyAlignment="1" applyProtection="1">
      <alignment horizontal="center"/>
      <protection locked="0"/>
    </xf>
    <xf numFmtId="0" fontId="52" fillId="0" borderId="7" xfId="0" applyFont="1" applyBorder="1" applyAlignment="1" applyProtection="1">
      <alignment horizontal="center"/>
      <protection locked="0"/>
    </xf>
    <xf numFmtId="0" fontId="21" fillId="0" borderId="64" xfId="0" applyFont="1" applyFill="1" applyBorder="1" applyAlignment="1" applyProtection="1">
      <alignment horizontal="left"/>
      <protection locked="0"/>
    </xf>
    <xf numFmtId="0" fontId="21" fillId="0" borderId="59" xfId="0" applyFont="1" applyFill="1" applyBorder="1" applyProtection="1">
      <protection locked="0"/>
    </xf>
    <xf numFmtId="164" fontId="21" fillId="0" borderId="59" xfId="1" applyNumberFormat="1" applyFont="1" applyFill="1" applyBorder="1" applyProtection="1">
      <protection locked="0"/>
    </xf>
    <xf numFmtId="164" fontId="21" fillId="7" borderId="59" xfId="1" applyNumberFormat="1" applyFont="1" applyFill="1" applyBorder="1" applyProtection="1"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../..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C1" zoomScale="90" zoomScaleNormal="90" workbookViewId="0">
      <selection activeCell="Z13" sqref="Z13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874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145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883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1036</v>
      </c>
      <c r="D3" s="265"/>
      <c r="E3" s="140"/>
      <c r="F3" s="375" t="s">
        <v>953</v>
      </c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7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138</v>
      </c>
      <c r="D4" s="267" t="s">
        <v>139</v>
      </c>
      <c r="E4" s="140"/>
      <c r="F4" s="268"/>
      <c r="G4" s="269" t="s">
        <v>142</v>
      </c>
      <c r="H4" s="269"/>
      <c r="I4" s="378" t="s">
        <v>144</v>
      </c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886</v>
      </c>
      <c r="D5" s="183">
        <v>2</v>
      </c>
      <c r="E5" s="270"/>
      <c r="F5" s="381">
        <v>25580</v>
      </c>
      <c r="G5" s="382"/>
      <c r="H5" s="379" t="str">
        <f>IFERROR(VLOOKUP(F5,db_crebolijst_all!A3:S498,17),"1")</f>
        <v>Dierverzorging 23214 (Medewerker dierverzorging)</v>
      </c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80"/>
      <c r="Y5" s="144"/>
      <c r="AA5" s="280"/>
      <c r="AB5" s="280"/>
      <c r="AC5" s="281" t="s">
        <v>911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140</v>
      </c>
      <c r="D6" s="272" t="s">
        <v>141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875</v>
      </c>
      <c r="AU6" s="283" t="s">
        <v>868</v>
      </c>
      <c r="AV6" s="283" t="s">
        <v>876</v>
      </c>
      <c r="AW6" s="283" t="s">
        <v>876</v>
      </c>
      <c r="AX6" s="283" t="s">
        <v>878</v>
      </c>
      <c r="AY6" s="283" t="s">
        <v>879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IFERROR(VLOOKUP(F5,db_crebolijst_all!A3:Q498,db_crebolijst_all!J1),"gcg")</f>
        <v>2</v>
      </c>
      <c r="E7" s="270"/>
      <c r="F7" s="363" t="s">
        <v>143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5"/>
      <c r="Y7" s="144"/>
      <c r="AR7" s="279" t="str">
        <f>CONCATENATE(C7,";",D5+AS10)</f>
        <v>BOL;2</v>
      </c>
      <c r="AS7" s="284" t="s">
        <v>193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35">
      <c r="B9" s="143"/>
      <c r="C9" s="142" t="s">
        <v>137</v>
      </c>
      <c r="D9" s="139"/>
      <c r="E9" s="140"/>
      <c r="F9" s="363" t="s">
        <v>10</v>
      </c>
      <c r="G9" s="364"/>
      <c r="H9" s="386"/>
      <c r="I9" s="136"/>
      <c r="J9" s="383" t="s">
        <v>11</v>
      </c>
      <c r="K9" s="384"/>
      <c r="L9" s="385"/>
      <c r="M9" s="136"/>
      <c r="N9" s="383" t="s">
        <v>12</v>
      </c>
      <c r="O9" s="384"/>
      <c r="P9" s="385"/>
      <c r="Q9" s="137"/>
      <c r="R9" s="383" t="s">
        <v>15</v>
      </c>
      <c r="S9" s="384"/>
      <c r="T9" s="385"/>
      <c r="U9" s="137"/>
      <c r="V9" s="363" t="s">
        <v>4</v>
      </c>
      <c r="W9" s="364"/>
      <c r="X9" s="365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35">
      <c r="B10" s="143"/>
      <c r="C10" s="59">
        <v>7.0000000000000007E-2</v>
      </c>
      <c r="D10" s="136" t="s">
        <v>193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3" t="s">
        <v>10</v>
      </c>
      <c r="G16" s="364"/>
      <c r="H16" s="365"/>
      <c r="I16" s="74"/>
      <c r="J16" s="363" t="s">
        <v>11</v>
      </c>
      <c r="K16" s="364"/>
      <c r="L16" s="365"/>
      <c r="M16" s="74"/>
      <c r="N16" s="363" t="s">
        <v>12</v>
      </c>
      <c r="O16" s="364"/>
      <c r="P16" s="365"/>
      <c r="Q16" s="75"/>
      <c r="R16" s="363" t="s">
        <v>15</v>
      </c>
      <c r="S16" s="364"/>
      <c r="T16" s="365"/>
      <c r="U16" s="75"/>
      <c r="V16" s="363" t="s">
        <v>4</v>
      </c>
      <c r="W16" s="364"/>
      <c r="X16" s="365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6" t="s">
        <v>193</v>
      </c>
      <c r="D18" s="78"/>
      <c r="F18" s="369">
        <f>IFERROR(W10*(1+$C$10),AC5)</f>
        <v>1337.5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1"/>
      <c r="Y18" s="76"/>
    </row>
    <row r="19" spans="2:25" ht="10.199999999999999" customHeight="1" thickBot="1" x14ac:dyDescent="0.35">
      <c r="B19" s="72"/>
      <c r="C19" s="36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6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7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99999999999999" customHeight="1" x14ac:dyDescent="0.3">
      <c r="B22" s="72"/>
      <c r="C22" s="36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7"/>
      <c r="D23" s="75" t="s">
        <v>17</v>
      </c>
      <c r="E23" s="89"/>
      <c r="F23" s="90"/>
      <c r="G23" s="290">
        <f>Opleidingsplan!L96+Opleidingsplan!J96</f>
        <v>780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6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7"/>
      <c r="D25" s="75" t="s">
        <v>18</v>
      </c>
      <c r="E25" s="73"/>
      <c r="F25" s="88"/>
      <c r="G25" s="75"/>
      <c r="H25" s="86"/>
      <c r="I25" s="75"/>
      <c r="J25" s="87"/>
      <c r="K25" s="290">
        <f>Opleidingsplan!AL96+Opleidingsplan!AJ96</f>
        <v>608.5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6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Opleidingsplan!BK96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6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Opleidingsplan!CJ96</f>
        <v>0</v>
      </c>
      <c r="T29" s="86"/>
      <c r="U29" s="75"/>
      <c r="V29" s="87"/>
      <c r="W29" s="85">
        <f>+G23+K25+O27+S29</f>
        <v>1388.5</v>
      </c>
      <c r="X29" s="86"/>
      <c r="Y29" s="76"/>
    </row>
    <row r="30" spans="2:25" ht="10.199999999999999" customHeight="1" x14ac:dyDescent="0.3">
      <c r="B30" s="72"/>
      <c r="C30" s="36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7"/>
      <c r="D31" s="74" t="s">
        <v>4</v>
      </c>
      <c r="E31" s="83"/>
      <c r="F31" s="88"/>
      <c r="G31" s="291">
        <f>+G23-G21</f>
        <v>31</v>
      </c>
      <c r="H31" s="86"/>
      <c r="I31" s="75"/>
      <c r="J31" s="87"/>
      <c r="K31" s="291">
        <f>+K25-K21</f>
        <v>20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51</v>
      </c>
      <c r="X31" s="86"/>
      <c r="Y31" s="76"/>
    </row>
    <row r="32" spans="2:25" ht="10.199999999999999" customHeight="1" thickBot="1" x14ac:dyDescent="0.35">
      <c r="B32" s="72"/>
      <c r="C32" s="36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6" t="s">
        <v>0</v>
      </c>
      <c r="D34" s="78"/>
      <c r="F34" s="369">
        <f>W11*(1+$C$11)</f>
        <v>750</v>
      </c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1"/>
      <c r="Y34" s="76"/>
    </row>
    <row r="35" spans="2:25" ht="10.199999999999999" customHeight="1" thickBot="1" x14ac:dyDescent="0.35">
      <c r="B35" s="72"/>
      <c r="C35" s="36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6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7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99999999999999" customHeight="1" x14ac:dyDescent="0.3">
      <c r="B38" s="72"/>
      <c r="C38" s="36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7"/>
      <c r="D39" s="75" t="s">
        <v>17</v>
      </c>
      <c r="E39" s="89"/>
      <c r="F39" s="90"/>
      <c r="G39" s="290">
        <f>Opleidingsplan!K96</f>
        <v>400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6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7"/>
      <c r="D41" s="75" t="s">
        <v>18</v>
      </c>
      <c r="E41" s="73"/>
      <c r="F41" s="88"/>
      <c r="G41" s="75"/>
      <c r="H41" s="86"/>
      <c r="I41" s="75"/>
      <c r="J41" s="87"/>
      <c r="K41" s="290">
        <f>Opleidingsplan!AK96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6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Opleidingsplan!BL96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6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Opleidingsplan!CK96</f>
        <v>0</v>
      </c>
      <c r="T45" s="86"/>
      <c r="U45" s="75"/>
      <c r="V45" s="87"/>
      <c r="W45" s="85">
        <f>+G39+K41+O43+S45</f>
        <v>928</v>
      </c>
      <c r="X45" s="86"/>
      <c r="Y45" s="76"/>
    </row>
    <row r="46" spans="2:25" ht="10.199999999999999" customHeight="1" x14ac:dyDescent="0.3">
      <c r="B46" s="72"/>
      <c r="C46" s="36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7"/>
      <c r="D47" s="74" t="s">
        <v>4</v>
      </c>
      <c r="E47" s="83"/>
      <c r="F47" s="88"/>
      <c r="G47" s="291">
        <f>+G39-G37</f>
        <v>100</v>
      </c>
      <c r="H47" s="86"/>
      <c r="I47" s="75"/>
      <c r="J47" s="87"/>
      <c r="K47" s="291">
        <f>+K41-K37</f>
        <v>78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178</v>
      </c>
      <c r="X47" s="86"/>
      <c r="Y47" s="76"/>
    </row>
    <row r="48" spans="2:25" ht="10.199999999999999" customHeight="1" thickBot="1" x14ac:dyDescent="0.35">
      <c r="B48" s="72"/>
      <c r="C48" s="36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7" t="s">
        <v>4</v>
      </c>
      <c r="D50" s="78"/>
      <c r="E50" s="73"/>
      <c r="F50" s="360">
        <f>F18+F34+W12-W11-W10</f>
        <v>2087.5</v>
      </c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2"/>
      <c r="Y50" s="76"/>
    </row>
    <row r="51" spans="1:125" ht="10.199999999999999" customHeight="1" thickBot="1" x14ac:dyDescent="0.35">
      <c r="B51" s="72"/>
      <c r="C51" s="35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5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8"/>
      <c r="D53" s="74" t="s">
        <v>29</v>
      </c>
      <c r="E53" s="83"/>
      <c r="F53" s="84"/>
      <c r="G53" s="290">
        <f>+G21+G37</f>
        <v>1049</v>
      </c>
      <c r="H53" s="76"/>
      <c r="I53" s="77"/>
      <c r="J53" s="88"/>
      <c r="K53" s="290">
        <f>+K21+K37</f>
        <v>1038.5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2087.5</v>
      </c>
      <c r="X53" s="100"/>
      <c r="Y53" s="76"/>
      <c r="AP53" s="287"/>
    </row>
    <row r="54" spans="1:125" ht="10.199999999999999" customHeight="1" x14ac:dyDescent="0.3">
      <c r="B54" s="72"/>
      <c r="C54" s="35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58"/>
      <c r="D55" s="74" t="s">
        <v>193</v>
      </c>
      <c r="E55" s="83"/>
      <c r="F55" s="84"/>
      <c r="G55" s="290">
        <f>G23</f>
        <v>780</v>
      </c>
      <c r="H55" s="86"/>
      <c r="I55" s="75"/>
      <c r="J55" s="87"/>
      <c r="K55" s="290">
        <f>K25</f>
        <v>608.5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1388.5</v>
      </c>
      <c r="X55" s="100"/>
      <c r="Y55" s="76"/>
    </row>
    <row r="56" spans="1:125" ht="14.25" customHeight="1" x14ac:dyDescent="0.3">
      <c r="B56" s="72"/>
      <c r="C56" s="358"/>
      <c r="D56" s="74" t="s">
        <v>0</v>
      </c>
      <c r="E56" s="83"/>
      <c r="F56" s="84"/>
      <c r="G56" s="290">
        <f>G39</f>
        <v>400</v>
      </c>
      <c r="H56" s="86"/>
      <c r="I56" s="75"/>
      <c r="J56" s="87"/>
      <c r="K56" s="290">
        <f>K41</f>
        <v>528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928</v>
      </c>
      <c r="X56" s="100"/>
      <c r="Y56" s="76"/>
    </row>
    <row r="57" spans="1:125" s="292" customFormat="1" ht="14.25" customHeight="1" x14ac:dyDescent="0.3">
      <c r="A57" s="282"/>
      <c r="B57" s="103"/>
      <c r="C57" s="35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0.40060436002590116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58"/>
      <c r="D58" s="74" t="s">
        <v>4</v>
      </c>
      <c r="E58" s="83"/>
      <c r="F58" s="88"/>
      <c r="G58" s="290">
        <f>+G55+G56</f>
        <v>1180</v>
      </c>
      <c r="H58" s="76"/>
      <c r="I58" s="77"/>
      <c r="J58" s="88"/>
      <c r="K58" s="290">
        <f>+K55+K56</f>
        <v>1136.5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2316.5</v>
      </c>
      <c r="X58" s="100"/>
      <c r="Y58" s="76"/>
    </row>
    <row r="59" spans="1:125" ht="10.199999999999999" customHeight="1" x14ac:dyDescent="0.3">
      <c r="B59" s="72"/>
      <c r="C59" s="35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58"/>
      <c r="D60" s="116" t="s">
        <v>135</v>
      </c>
      <c r="E60" s="83"/>
      <c r="F60" s="88"/>
      <c r="G60" s="291">
        <f>(G56+G55)-G53</f>
        <v>131</v>
      </c>
      <c r="H60" s="76"/>
      <c r="I60" s="77"/>
      <c r="J60" s="88"/>
      <c r="K60" s="291">
        <f>(K56+K55)-K53</f>
        <v>98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229</v>
      </c>
      <c r="X60" s="100"/>
      <c r="Y60" s="76"/>
    </row>
    <row r="61" spans="1:125" ht="10.199999999999999" customHeight="1" x14ac:dyDescent="0.3">
      <c r="B61" s="72"/>
      <c r="C61" s="35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8"/>
      <c r="D62" s="116" t="s">
        <v>136</v>
      </c>
      <c r="E62" s="83"/>
      <c r="F62" s="88"/>
      <c r="G62" s="291">
        <f>G55+G56-((G21/(1+$C$10))+(G37/(1+$C$11)))</f>
        <v>180</v>
      </c>
      <c r="H62" s="76"/>
      <c r="I62" s="77"/>
      <c r="J62" s="88"/>
      <c r="K62" s="291">
        <f>K55+K56-((K21/(1+$C$10))+(K37/(1+$C$11)))</f>
        <v>136.5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316.5</v>
      </c>
      <c r="X62" s="100"/>
      <c r="Y62" s="76"/>
    </row>
    <row r="63" spans="1:125" ht="10.199999999999999" customHeight="1" thickBot="1" x14ac:dyDescent="0.35">
      <c r="B63" s="72"/>
      <c r="C63" s="35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186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72" t="str">
        <f>Examenprogramma!$B$35</f>
        <v>11 juli 2019</v>
      </c>
      <c r="L66" s="372"/>
      <c r="M66" s="372"/>
      <c r="N66" s="372"/>
      <c r="O66" s="372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73" t="str">
        <f>Examenprogramma!$B$36</f>
        <v>Maasland</v>
      </c>
      <c r="L67" s="373"/>
      <c r="M67" s="373"/>
      <c r="N67" s="373"/>
      <c r="O67" s="373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74" t="str">
        <f>Examenprogramma!$B$37</f>
        <v>A. Reijm</v>
      </c>
      <c r="L68" s="374"/>
      <c r="M68" s="374"/>
      <c r="N68" s="374"/>
      <c r="O68" s="374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vF14b8l8hsEv4q/FDOSROGjRWyxmzUacm0iLa+3sYeznql4N4f1hve+VsaXyESXhs0CkAUNqM5dN6PRTZSL99g==" saltValue="zy7EdLsryXrrMJQHdBP7j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117"/>
  <sheetViews>
    <sheetView tabSelected="1" zoomScale="90" zoomScaleNormal="9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A90" sqref="A90"/>
    </sheetView>
  </sheetViews>
  <sheetFormatPr defaultColWidth="8.88671875" defaultRowHeight="14.4" outlineLevelRow="1" outlineLevelCol="1" x14ac:dyDescent="0.3"/>
  <cols>
    <col min="1" max="1" width="40.88671875" style="210" customWidth="1"/>
    <col min="2" max="2" width="18.109375" style="210" hidden="1" customWidth="1"/>
    <col min="3" max="3" width="18.109375" style="208" hidden="1" customWidth="1"/>
    <col min="4" max="4" width="18.109375" style="209" customWidth="1"/>
    <col min="5" max="7" width="18.109375" style="210" customWidth="1"/>
    <col min="8" max="8" width="18.109375" style="210" customWidth="1" outlineLevel="1"/>
    <col min="9" max="9" width="18.109375" style="208" hidden="1" customWidth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2.88671875" style="210" hidden="1" customWidth="1" outlineLevel="1"/>
    <col min="35" max="35" width="1.6640625" style="210" customWidth="1"/>
    <col min="36" max="37" width="9.6640625" style="210" customWidth="1"/>
    <col min="38" max="39" width="11.88671875" style="210" customWidth="1"/>
    <col min="40" max="40" width="3.33203125" style="210" customWidth="1"/>
    <col min="41" max="42" width="9.6640625" style="210" customWidth="1" outlineLevel="1"/>
    <col min="43" max="43" width="9.44140625" style="210" customWidth="1" outlineLevel="1"/>
    <col min="44" max="44" width="11.109375" style="210" customWidth="1" outlineLevel="1"/>
    <col min="45" max="45" width="1.6640625" style="208" customWidth="1" outlineLevel="1"/>
    <col min="46" max="48" width="9.6640625" style="210" customWidth="1" outlineLevel="1"/>
    <col min="49" max="49" width="11.109375" style="210" customWidth="1" outlineLevel="1"/>
    <col min="50" max="50" width="1.6640625" style="208" customWidth="1" outlineLevel="1"/>
    <col min="51" max="53" width="9.6640625" style="210" customWidth="1" outlineLevel="1"/>
    <col min="54" max="54" width="11.88671875" style="210" customWidth="1" outlineLevel="1"/>
    <col min="55" max="55" width="1.6640625" style="210" customWidth="1" outlineLevel="1"/>
    <col min="56" max="58" width="9.6640625" style="210" customWidth="1" outlineLevel="1"/>
    <col min="59" max="59" width="11.33203125" style="210" customWidth="1" outlineLevel="1"/>
    <col min="60" max="60" width="11.33203125" style="210" hidden="1" customWidth="1" outlineLevel="1"/>
    <col min="61" max="61" width="1.6640625" style="210" customWidth="1" outlineLevel="1"/>
    <col min="62" max="62" width="1.6640625" style="210" customWidth="1"/>
    <col min="63" max="64" width="9.6640625" style="210" hidden="1" customWidth="1"/>
    <col min="65" max="65" width="12.44140625" style="210" hidden="1" customWidth="1"/>
    <col min="66" max="66" width="11.44140625" style="210" hidden="1" customWidth="1"/>
    <col min="67" max="67" width="2.5546875" style="210" hidden="1" customWidth="1"/>
    <col min="68" max="69" width="9.6640625" style="210" hidden="1" customWidth="1" outlineLevel="1"/>
    <col min="70" max="71" width="12" style="210" hidden="1" customWidth="1" outlineLevel="1"/>
    <col min="72" max="72" width="1.6640625" style="208" hidden="1" customWidth="1" outlineLevel="1"/>
    <col min="73" max="74" width="9.6640625" style="210" hidden="1" customWidth="1" outlineLevel="1"/>
    <col min="75" max="76" width="12.33203125" style="210" hidden="1" customWidth="1" outlineLevel="1"/>
    <col min="77" max="77" width="1.6640625" style="208" hidden="1" customWidth="1" outlineLevel="1"/>
    <col min="78" max="79" width="9.6640625" style="210" hidden="1" customWidth="1" outlineLevel="1"/>
    <col min="80" max="81" width="12" style="210" hidden="1" customWidth="1" outlineLevel="1"/>
    <col min="82" max="82" width="1.6640625" style="210" hidden="1" customWidth="1" outlineLevel="1"/>
    <col min="83" max="84" width="9.6640625" style="210" hidden="1" customWidth="1" outlineLevel="1"/>
    <col min="85" max="86" width="13.6640625" style="210" hidden="1" customWidth="1" outlineLevel="1"/>
    <col min="87" max="87" width="1.6640625" style="210" customWidth="1" collapsed="1"/>
    <col min="88" max="89" width="9.6640625" style="210" hidden="1" customWidth="1"/>
    <col min="90" max="91" width="13.33203125" style="210" hidden="1" customWidth="1"/>
    <col min="92" max="92" width="8.88671875" style="210" hidden="1" customWidth="1"/>
    <col min="93" max="94" width="9.6640625" style="210" hidden="1" customWidth="1" outlineLevel="1"/>
    <col min="95" max="96" width="12.44140625" style="210" hidden="1" customWidth="1" outlineLevel="1"/>
    <col min="97" max="97" width="1.6640625" style="208" hidden="1" customWidth="1" outlineLevel="1"/>
    <col min="98" max="99" width="9.6640625" style="210" hidden="1" customWidth="1" outlineLevel="1"/>
    <col min="100" max="101" width="12.6640625" style="210" hidden="1" customWidth="1" outlineLevel="1"/>
    <col min="102" max="102" width="1.6640625" style="208" hidden="1" customWidth="1" outlineLevel="1"/>
    <col min="103" max="104" width="9.6640625" style="210" hidden="1" customWidth="1" outlineLevel="1"/>
    <col min="105" max="106" width="12.33203125" style="210" hidden="1" customWidth="1" outlineLevel="1"/>
    <col min="107" max="107" width="1.6640625" style="210" hidden="1" customWidth="1" outlineLevel="1"/>
    <col min="108" max="109" width="9.6640625" style="210" hidden="1" customWidth="1" outlineLevel="1"/>
    <col min="110" max="111" width="13.5546875" style="210" hidden="1" customWidth="1" outlineLevel="1"/>
    <col min="112" max="112" width="1.6640625" style="210" customWidth="1" collapsed="1"/>
    <col min="113" max="114" width="9.6640625" style="210" customWidth="1"/>
    <col min="115" max="115" width="13" style="210" customWidth="1"/>
    <col min="116" max="116" width="12.6640625" style="210" customWidth="1"/>
    <col min="117" max="16384" width="8.88671875" style="210"/>
  </cols>
  <sheetData>
    <row r="1" spans="1:116" x14ac:dyDescent="0.3">
      <c r="A1" s="207" t="s">
        <v>5</v>
      </c>
      <c r="B1" s="207"/>
    </row>
    <row r="2" spans="1:116" ht="13.95" customHeight="1" x14ac:dyDescent="0.3">
      <c r="A2" s="207"/>
      <c r="B2" s="207"/>
    </row>
    <row r="3" spans="1:116" x14ac:dyDescent="0.3">
      <c r="A3" s="211" t="s">
        <v>1026</v>
      </c>
      <c r="B3" s="211"/>
      <c r="D3" s="373" t="str">
        <f>+Opleidingseis!$C$5</f>
        <v>MBO | Maasland</v>
      </c>
      <c r="E3" s="373"/>
      <c r="F3" s="373"/>
      <c r="G3" s="373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S3" s="210"/>
      <c r="AX3" s="210"/>
      <c r="BF3" s="241"/>
      <c r="BT3" s="210"/>
      <c r="BY3" s="210"/>
      <c r="CG3" s="241"/>
      <c r="CS3" s="210"/>
      <c r="CX3" s="210"/>
      <c r="DF3" s="241"/>
    </row>
    <row r="4" spans="1:116" x14ac:dyDescent="0.3">
      <c r="A4" s="211" t="s">
        <v>1027</v>
      </c>
      <c r="B4" s="211"/>
      <c r="D4" s="373" t="str">
        <f>Examenprogramma!B3</f>
        <v>Maasland</v>
      </c>
      <c r="E4" s="373"/>
      <c r="F4" s="373"/>
      <c r="G4" s="373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S4" s="210"/>
      <c r="AX4" s="210"/>
      <c r="BT4" s="210"/>
      <c r="BY4" s="210"/>
      <c r="CS4" s="210"/>
      <c r="CX4" s="210"/>
    </row>
    <row r="5" spans="1:116" x14ac:dyDescent="0.3">
      <c r="A5" s="211" t="s">
        <v>1028</v>
      </c>
      <c r="B5" s="211"/>
      <c r="D5" s="373" t="str">
        <f>Opleidingseis!F3</f>
        <v>Dierverzorging niveau 2</v>
      </c>
      <c r="E5" s="373"/>
      <c r="F5" s="373"/>
      <c r="G5" s="37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</row>
    <row r="6" spans="1:116" x14ac:dyDescent="0.3">
      <c r="A6" s="211" t="s">
        <v>1037</v>
      </c>
      <c r="B6" s="211"/>
      <c r="D6" s="373" t="str">
        <f>Opleidingseis!C3</f>
        <v>2019-2020</v>
      </c>
      <c r="E6" s="373"/>
      <c r="F6" s="373"/>
      <c r="G6" s="373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</row>
    <row r="7" spans="1:116" x14ac:dyDescent="0.3">
      <c r="A7" s="211" t="s">
        <v>1062</v>
      </c>
      <c r="B7" s="211"/>
      <c r="D7" s="373" t="str">
        <f>Opleidingseis!H5</f>
        <v>Dierverzorging 23214 (Medewerker dierverzorging)</v>
      </c>
      <c r="E7" s="373"/>
      <c r="F7" s="373"/>
      <c r="G7" s="37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</row>
    <row r="8" spans="1:116" x14ac:dyDescent="0.3">
      <c r="A8" s="211" t="s">
        <v>1061</v>
      </c>
      <c r="B8" s="211"/>
      <c r="D8" s="373">
        <f>Opleidingseis!F5</f>
        <v>25580</v>
      </c>
      <c r="E8" s="373"/>
      <c r="F8" s="373"/>
      <c r="G8" s="37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</row>
    <row r="9" spans="1:116" x14ac:dyDescent="0.3">
      <c r="A9" s="211" t="s">
        <v>1029</v>
      </c>
      <c r="B9" s="211"/>
      <c r="D9" s="373" t="str">
        <f>Opleidingseis!C7</f>
        <v>BOL</v>
      </c>
      <c r="E9" s="373"/>
      <c r="F9" s="373"/>
      <c r="G9" s="373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S9" s="210"/>
      <c r="AX9" s="210"/>
      <c r="BT9" s="210"/>
      <c r="BY9" s="210"/>
      <c r="CS9" s="210"/>
      <c r="CX9" s="210"/>
    </row>
    <row r="10" spans="1:116" x14ac:dyDescent="0.3">
      <c r="A10" s="211" t="s">
        <v>1030</v>
      </c>
      <c r="B10" s="211"/>
      <c r="D10" s="373">
        <f>Opleidingseis!D7</f>
        <v>2</v>
      </c>
      <c r="E10" s="373"/>
      <c r="F10" s="373"/>
      <c r="G10" s="373"/>
      <c r="H10" s="212"/>
      <c r="I10" s="212"/>
      <c r="J10" s="351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H10" s="24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7"/>
      <c r="CK10" s="257"/>
      <c r="CL10" s="257"/>
      <c r="CM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I10" s="316"/>
      <c r="DJ10" s="316"/>
      <c r="DK10" s="316"/>
      <c r="DL10" s="316"/>
    </row>
    <row r="11" spans="1:116" x14ac:dyDescent="0.3">
      <c r="A11" s="211" t="s">
        <v>1031</v>
      </c>
      <c r="D11" s="373">
        <f>Opleidingseis!D5</f>
        <v>2</v>
      </c>
      <c r="E11" s="373"/>
      <c r="F11" s="373"/>
      <c r="G11" s="373"/>
      <c r="H11" s="212"/>
      <c r="I11" s="212"/>
      <c r="J11" s="342"/>
      <c r="K11" s="342"/>
      <c r="L11" s="342"/>
      <c r="M11" s="212"/>
      <c r="BH11" s="208"/>
    </row>
    <row r="12" spans="1:116" s="301" customFormat="1" ht="14.4" customHeight="1" x14ac:dyDescent="0.25">
      <c r="A12" s="213"/>
      <c r="B12" s="403" t="s">
        <v>181</v>
      </c>
      <c r="C12" s="403" t="s">
        <v>1048</v>
      </c>
      <c r="D12" s="408" t="s">
        <v>180</v>
      </c>
      <c r="E12" s="414" t="s">
        <v>180</v>
      </c>
      <c r="F12" s="414" t="s">
        <v>180</v>
      </c>
      <c r="G12" s="414" t="s">
        <v>180</v>
      </c>
      <c r="H12" s="446" t="s">
        <v>180</v>
      </c>
      <c r="I12" s="214"/>
      <c r="J12" s="423" t="s">
        <v>971</v>
      </c>
      <c r="K12" s="423"/>
      <c r="L12" s="423"/>
      <c r="M12" s="300">
        <v>1</v>
      </c>
      <c r="N12" s="214"/>
      <c r="O12" s="418" t="s">
        <v>972</v>
      </c>
      <c r="P12" s="419"/>
      <c r="Q12" s="419"/>
      <c r="R12" s="244" t="s">
        <v>894</v>
      </c>
      <c r="S12" s="214"/>
      <c r="T12" s="418" t="s">
        <v>973</v>
      </c>
      <c r="U12" s="419"/>
      <c r="V12" s="419"/>
      <c r="W12" s="244" t="s">
        <v>895</v>
      </c>
      <c r="X12" s="214"/>
      <c r="Y12" s="418" t="s">
        <v>974</v>
      </c>
      <c r="Z12" s="419"/>
      <c r="AA12" s="419"/>
      <c r="AB12" s="244" t="s">
        <v>896</v>
      </c>
      <c r="AC12" s="245"/>
      <c r="AD12" s="418" t="s">
        <v>975</v>
      </c>
      <c r="AE12" s="419"/>
      <c r="AF12" s="419"/>
      <c r="AG12" s="244" t="s">
        <v>897</v>
      </c>
      <c r="AH12" s="331"/>
      <c r="AI12" s="245"/>
      <c r="AJ12" s="393" t="s">
        <v>977</v>
      </c>
      <c r="AK12" s="394"/>
      <c r="AL12" s="394"/>
      <c r="AM12" s="254">
        <v>2</v>
      </c>
      <c r="AN12" s="214"/>
      <c r="AO12" s="393" t="s">
        <v>972</v>
      </c>
      <c r="AP12" s="394"/>
      <c r="AQ12" s="394"/>
      <c r="AR12" s="254" t="s">
        <v>898</v>
      </c>
      <c r="AS12" s="214"/>
      <c r="AT12" s="393" t="s">
        <v>973</v>
      </c>
      <c r="AU12" s="394"/>
      <c r="AV12" s="394"/>
      <c r="AW12" s="254" t="s">
        <v>899</v>
      </c>
      <c r="AX12" s="214"/>
      <c r="AY12" s="393" t="s">
        <v>974</v>
      </c>
      <c r="AZ12" s="394"/>
      <c r="BA12" s="394"/>
      <c r="BB12" s="254" t="s">
        <v>900</v>
      </c>
      <c r="BC12" s="245"/>
      <c r="BD12" s="393" t="s">
        <v>975</v>
      </c>
      <c r="BE12" s="394"/>
      <c r="BF12" s="394"/>
      <c r="BG12" s="334" t="s">
        <v>901</v>
      </c>
      <c r="BH12" s="337"/>
      <c r="BI12" s="245"/>
      <c r="BJ12" s="245"/>
      <c r="BK12" s="405" t="s">
        <v>26</v>
      </c>
      <c r="BL12" s="406"/>
      <c r="BM12" s="406"/>
      <c r="BN12" s="256">
        <v>3</v>
      </c>
      <c r="BO12" s="214"/>
      <c r="BP12" s="405" t="s">
        <v>179</v>
      </c>
      <c r="BQ12" s="406"/>
      <c r="BR12" s="406"/>
      <c r="BS12" s="256" t="s">
        <v>902</v>
      </c>
      <c r="BT12" s="214"/>
      <c r="BU12" s="405" t="s">
        <v>179</v>
      </c>
      <c r="BV12" s="406"/>
      <c r="BW12" s="406"/>
      <c r="BX12" s="256" t="s">
        <v>903</v>
      </c>
      <c r="BY12" s="214"/>
      <c r="BZ12" s="405" t="s">
        <v>179</v>
      </c>
      <c r="CA12" s="406"/>
      <c r="CB12" s="406"/>
      <c r="CC12" s="256" t="s">
        <v>904</v>
      </c>
      <c r="CD12" s="245"/>
      <c r="CE12" s="405" t="str">
        <f>+BZ12</f>
        <v>Periode</v>
      </c>
      <c r="CF12" s="406"/>
      <c r="CG12" s="406"/>
      <c r="CH12" s="256" t="s">
        <v>905</v>
      </c>
      <c r="CI12" s="245"/>
      <c r="CJ12" s="399" t="s">
        <v>884</v>
      </c>
      <c r="CK12" s="400"/>
      <c r="CL12" s="400"/>
      <c r="CM12" s="258">
        <v>4</v>
      </c>
      <c r="CO12" s="399" t="s">
        <v>179</v>
      </c>
      <c r="CP12" s="400"/>
      <c r="CQ12" s="400"/>
      <c r="CR12" s="258" t="s">
        <v>906</v>
      </c>
      <c r="CS12" s="214"/>
      <c r="CT12" s="399" t="s">
        <v>179</v>
      </c>
      <c r="CU12" s="400"/>
      <c r="CV12" s="400"/>
      <c r="CW12" s="258" t="s">
        <v>907</v>
      </c>
      <c r="CX12" s="214"/>
      <c r="CY12" s="399" t="s">
        <v>179</v>
      </c>
      <c r="CZ12" s="400"/>
      <c r="DA12" s="400"/>
      <c r="DB12" s="258" t="s">
        <v>908</v>
      </c>
      <c r="DC12" s="245"/>
      <c r="DD12" s="399" t="str">
        <f>+CY12</f>
        <v>Periode</v>
      </c>
      <c r="DE12" s="400"/>
      <c r="DF12" s="400"/>
      <c r="DG12" s="258" t="s">
        <v>909</v>
      </c>
      <c r="DH12" s="245"/>
      <c r="DI12" s="401" t="s">
        <v>36</v>
      </c>
      <c r="DJ12" s="402"/>
      <c r="DK12" s="402"/>
      <c r="DL12" s="317"/>
    </row>
    <row r="13" spans="1:116" s="301" customFormat="1" ht="14.4" customHeight="1" x14ac:dyDescent="0.25">
      <c r="A13" s="412" t="s">
        <v>2</v>
      </c>
      <c r="B13" s="404"/>
      <c r="C13" s="404"/>
      <c r="D13" s="409"/>
      <c r="E13" s="415"/>
      <c r="F13" s="415"/>
      <c r="G13" s="415"/>
      <c r="H13" s="447"/>
      <c r="I13" s="215"/>
      <c r="J13" s="407" t="s">
        <v>1002</v>
      </c>
      <c r="K13" s="407" t="s">
        <v>0</v>
      </c>
      <c r="L13" s="407" t="s">
        <v>185</v>
      </c>
      <c r="M13" s="417" t="s">
        <v>22</v>
      </c>
      <c r="N13" s="246"/>
      <c r="O13" s="407" t="s">
        <v>976</v>
      </c>
      <c r="P13" s="407" t="s">
        <v>0</v>
      </c>
      <c r="Q13" s="407" t="s">
        <v>185</v>
      </c>
      <c r="R13" s="407" t="s">
        <v>22</v>
      </c>
      <c r="S13" s="246"/>
      <c r="T13" s="407" t="s">
        <v>1034</v>
      </c>
      <c r="U13" s="407" t="s">
        <v>0</v>
      </c>
      <c r="V13" s="407" t="s">
        <v>185</v>
      </c>
      <c r="W13" s="407" t="s">
        <v>22</v>
      </c>
      <c r="X13" s="246"/>
      <c r="Y13" s="407" t="s">
        <v>976</v>
      </c>
      <c r="Z13" s="407" t="s">
        <v>0</v>
      </c>
      <c r="AA13" s="407" t="s">
        <v>185</v>
      </c>
      <c r="AB13" s="407" t="s">
        <v>22</v>
      </c>
      <c r="AC13" s="247"/>
      <c r="AD13" s="407" t="s">
        <v>976</v>
      </c>
      <c r="AE13" s="407" t="s">
        <v>0</v>
      </c>
      <c r="AF13" s="407" t="s">
        <v>185</v>
      </c>
      <c r="AG13" s="407" t="s">
        <v>22</v>
      </c>
      <c r="AH13" s="332" t="s">
        <v>970</v>
      </c>
      <c r="AI13" s="247"/>
      <c r="AJ13" s="395" t="s">
        <v>1004</v>
      </c>
      <c r="AK13" s="395" t="s">
        <v>0</v>
      </c>
      <c r="AL13" s="395" t="s">
        <v>185</v>
      </c>
      <c r="AM13" s="395" t="s">
        <v>22</v>
      </c>
      <c r="AN13" s="246"/>
      <c r="AO13" s="395" t="s">
        <v>976</v>
      </c>
      <c r="AP13" s="395" t="s">
        <v>0</v>
      </c>
      <c r="AQ13" s="395" t="s">
        <v>185</v>
      </c>
      <c r="AR13" s="395" t="s">
        <v>22</v>
      </c>
      <c r="AS13" s="246"/>
      <c r="AT13" s="395" t="s">
        <v>1034</v>
      </c>
      <c r="AU13" s="395" t="s">
        <v>0</v>
      </c>
      <c r="AV13" s="395" t="s">
        <v>185</v>
      </c>
      <c r="AW13" s="395" t="s">
        <v>22</v>
      </c>
      <c r="AX13" s="246"/>
      <c r="AY13" s="395" t="s">
        <v>1005</v>
      </c>
      <c r="AZ13" s="395" t="s">
        <v>0</v>
      </c>
      <c r="BA13" s="395" t="s">
        <v>185</v>
      </c>
      <c r="BB13" s="395" t="s">
        <v>22</v>
      </c>
      <c r="BC13" s="247"/>
      <c r="BD13" s="395" t="s">
        <v>1035</v>
      </c>
      <c r="BE13" s="395" t="s">
        <v>0</v>
      </c>
      <c r="BF13" s="395" t="s">
        <v>185</v>
      </c>
      <c r="BG13" s="411" t="s">
        <v>22</v>
      </c>
      <c r="BH13" s="335" t="s">
        <v>970</v>
      </c>
      <c r="BI13" s="247"/>
      <c r="BJ13" s="247"/>
      <c r="BK13" s="389" t="s">
        <v>193</v>
      </c>
      <c r="BL13" s="389" t="s">
        <v>0</v>
      </c>
      <c r="BM13" s="389" t="s">
        <v>185</v>
      </c>
      <c r="BN13" s="389" t="s">
        <v>22</v>
      </c>
      <c r="BO13" s="246"/>
      <c r="BP13" s="389" t="s">
        <v>193</v>
      </c>
      <c r="BQ13" s="389" t="s">
        <v>0</v>
      </c>
      <c r="BR13" s="389" t="s">
        <v>185</v>
      </c>
      <c r="BS13" s="389" t="s">
        <v>22</v>
      </c>
      <c r="BT13" s="246"/>
      <c r="BU13" s="389" t="s">
        <v>193</v>
      </c>
      <c r="BV13" s="389" t="s">
        <v>0</v>
      </c>
      <c r="BW13" s="389" t="s">
        <v>185</v>
      </c>
      <c r="BX13" s="389" t="s">
        <v>22</v>
      </c>
      <c r="BY13" s="246"/>
      <c r="BZ13" s="389" t="s">
        <v>193</v>
      </c>
      <c r="CA13" s="389" t="s">
        <v>0</v>
      </c>
      <c r="CB13" s="389" t="s">
        <v>185</v>
      </c>
      <c r="CC13" s="389" t="s">
        <v>22</v>
      </c>
      <c r="CD13" s="247"/>
      <c r="CE13" s="389" t="s">
        <v>193</v>
      </c>
      <c r="CF13" s="389" t="s">
        <v>0</v>
      </c>
      <c r="CG13" s="389" t="s">
        <v>185</v>
      </c>
      <c r="CH13" s="389" t="s">
        <v>22</v>
      </c>
      <c r="CI13" s="247"/>
      <c r="CJ13" s="388" t="s">
        <v>193</v>
      </c>
      <c r="CK13" s="388" t="s">
        <v>0</v>
      </c>
      <c r="CL13" s="388" t="s">
        <v>185</v>
      </c>
      <c r="CM13" s="388" t="s">
        <v>22</v>
      </c>
      <c r="CO13" s="388" t="s">
        <v>193</v>
      </c>
      <c r="CP13" s="388" t="s">
        <v>0</v>
      </c>
      <c r="CQ13" s="388" t="s">
        <v>185</v>
      </c>
      <c r="CR13" s="388" t="s">
        <v>22</v>
      </c>
      <c r="CS13" s="246"/>
      <c r="CT13" s="388" t="s">
        <v>193</v>
      </c>
      <c r="CU13" s="388" t="s">
        <v>0</v>
      </c>
      <c r="CV13" s="388" t="s">
        <v>185</v>
      </c>
      <c r="CW13" s="388" t="s">
        <v>22</v>
      </c>
      <c r="CX13" s="246"/>
      <c r="CY13" s="388" t="s">
        <v>193</v>
      </c>
      <c r="CZ13" s="388" t="s">
        <v>0</v>
      </c>
      <c r="DA13" s="388" t="s">
        <v>185</v>
      </c>
      <c r="DB13" s="388" t="s">
        <v>22</v>
      </c>
      <c r="DC13" s="247"/>
      <c r="DD13" s="388" t="s">
        <v>193</v>
      </c>
      <c r="DE13" s="388" t="s">
        <v>0</v>
      </c>
      <c r="DF13" s="388" t="s">
        <v>185</v>
      </c>
      <c r="DG13" s="388" t="s">
        <v>22</v>
      </c>
      <c r="DH13" s="247"/>
      <c r="DI13" s="387" t="s">
        <v>193</v>
      </c>
      <c r="DJ13" s="387" t="s">
        <v>0</v>
      </c>
      <c r="DK13" s="387" t="s">
        <v>185</v>
      </c>
      <c r="DL13" s="387" t="s">
        <v>22</v>
      </c>
    </row>
    <row r="14" spans="1:116" s="248" customFormat="1" ht="12" x14ac:dyDescent="0.3">
      <c r="A14" s="413"/>
      <c r="B14" s="404"/>
      <c r="C14" s="404"/>
      <c r="D14" s="410"/>
      <c r="E14" s="416"/>
      <c r="F14" s="416"/>
      <c r="G14" s="416"/>
      <c r="H14" s="448"/>
      <c r="I14" s="216"/>
      <c r="J14" s="407"/>
      <c r="K14" s="407"/>
      <c r="L14" s="407"/>
      <c r="M14" s="417"/>
      <c r="N14" s="216"/>
      <c r="O14" s="407"/>
      <c r="P14" s="407"/>
      <c r="Q14" s="407"/>
      <c r="R14" s="407"/>
      <c r="S14" s="216"/>
      <c r="T14" s="407"/>
      <c r="U14" s="407"/>
      <c r="V14" s="407"/>
      <c r="W14" s="407"/>
      <c r="X14" s="216"/>
      <c r="Y14" s="407"/>
      <c r="Z14" s="407"/>
      <c r="AA14" s="407"/>
      <c r="AB14" s="407"/>
      <c r="AD14" s="407"/>
      <c r="AE14" s="407"/>
      <c r="AF14" s="407"/>
      <c r="AG14" s="407"/>
      <c r="AH14" s="333"/>
      <c r="AJ14" s="395"/>
      <c r="AK14" s="395"/>
      <c r="AL14" s="395"/>
      <c r="AM14" s="395"/>
      <c r="AN14" s="216"/>
      <c r="AO14" s="395"/>
      <c r="AP14" s="395"/>
      <c r="AQ14" s="395"/>
      <c r="AR14" s="395"/>
      <c r="AS14" s="216"/>
      <c r="AT14" s="395"/>
      <c r="AU14" s="395"/>
      <c r="AV14" s="395"/>
      <c r="AW14" s="395"/>
      <c r="AX14" s="216"/>
      <c r="AY14" s="395"/>
      <c r="AZ14" s="395"/>
      <c r="BA14" s="395"/>
      <c r="BB14" s="395"/>
      <c r="BD14" s="395"/>
      <c r="BE14" s="395"/>
      <c r="BF14" s="395"/>
      <c r="BG14" s="411"/>
      <c r="BH14" s="336"/>
      <c r="BK14" s="389"/>
      <c r="BL14" s="389"/>
      <c r="BM14" s="389"/>
      <c r="BN14" s="389"/>
      <c r="BO14" s="216"/>
      <c r="BP14" s="389"/>
      <c r="BQ14" s="389"/>
      <c r="BR14" s="389"/>
      <c r="BS14" s="389"/>
      <c r="BT14" s="216"/>
      <c r="BU14" s="389"/>
      <c r="BV14" s="389"/>
      <c r="BW14" s="389"/>
      <c r="BX14" s="389"/>
      <c r="BY14" s="216"/>
      <c r="BZ14" s="389"/>
      <c r="CA14" s="389"/>
      <c r="CB14" s="389"/>
      <c r="CC14" s="389"/>
      <c r="CE14" s="389"/>
      <c r="CF14" s="389"/>
      <c r="CG14" s="389"/>
      <c r="CH14" s="389"/>
      <c r="CJ14" s="388"/>
      <c r="CK14" s="388"/>
      <c r="CL14" s="388"/>
      <c r="CM14" s="388"/>
      <c r="CO14" s="388"/>
      <c r="CP14" s="388"/>
      <c r="CQ14" s="388"/>
      <c r="CR14" s="388"/>
      <c r="CS14" s="216"/>
      <c r="CT14" s="388"/>
      <c r="CU14" s="388"/>
      <c r="CV14" s="388"/>
      <c r="CW14" s="388"/>
      <c r="CX14" s="216"/>
      <c r="CY14" s="388"/>
      <c r="CZ14" s="388"/>
      <c r="DA14" s="388"/>
      <c r="DB14" s="388"/>
      <c r="DD14" s="388"/>
      <c r="DE14" s="388"/>
      <c r="DF14" s="388"/>
      <c r="DG14" s="388"/>
      <c r="DI14" s="387"/>
      <c r="DJ14" s="387"/>
      <c r="DK14" s="387"/>
      <c r="DL14" s="387"/>
    </row>
    <row r="15" spans="1:116" s="208" customFormat="1" x14ac:dyDescent="0.3">
      <c r="A15" s="217"/>
      <c r="B15" s="217"/>
      <c r="D15" s="218"/>
    </row>
    <row r="16" spans="1:116" s="249" customFormat="1" x14ac:dyDescent="0.3">
      <c r="A16" s="219" t="s">
        <v>3</v>
      </c>
      <c r="B16" s="220" t="s">
        <v>181</v>
      </c>
      <c r="C16" s="345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0"/>
      <c r="AE16" s="250"/>
      <c r="AF16" s="250"/>
      <c r="AG16" s="250"/>
      <c r="AH16" s="250"/>
      <c r="AJ16" s="238"/>
      <c r="AK16" s="238"/>
      <c r="AL16" s="238"/>
      <c r="AM16" s="238"/>
      <c r="AN16" s="221"/>
      <c r="AO16" s="238"/>
      <c r="AP16" s="238"/>
      <c r="AQ16" s="238"/>
      <c r="AR16" s="238"/>
      <c r="AS16" s="221"/>
      <c r="AT16" s="238"/>
      <c r="AU16" s="238"/>
      <c r="AV16" s="238"/>
      <c r="AW16" s="238"/>
      <c r="AX16" s="221"/>
      <c r="AY16" s="238"/>
      <c r="AZ16" s="238"/>
      <c r="BA16" s="238"/>
      <c r="BB16" s="238"/>
      <c r="BD16" s="250"/>
      <c r="BE16" s="250"/>
      <c r="BF16" s="250"/>
      <c r="BG16" s="250"/>
      <c r="BH16" s="250"/>
      <c r="BK16" s="238"/>
      <c r="BL16" s="238"/>
      <c r="BM16" s="238"/>
      <c r="BN16" s="238"/>
      <c r="BO16" s="221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E16" s="250"/>
      <c r="CF16" s="250"/>
      <c r="CG16" s="250"/>
      <c r="CH16" s="250"/>
      <c r="CJ16" s="250"/>
      <c r="CK16" s="250"/>
      <c r="CL16" s="250"/>
      <c r="CM16" s="250"/>
      <c r="CO16" s="238"/>
      <c r="CP16" s="238"/>
      <c r="CQ16" s="238"/>
      <c r="CR16" s="238"/>
      <c r="CS16" s="221"/>
      <c r="CT16" s="238"/>
      <c r="CU16" s="238"/>
      <c r="CV16" s="238"/>
      <c r="CW16" s="238"/>
      <c r="CX16" s="221"/>
      <c r="CY16" s="238"/>
      <c r="CZ16" s="238"/>
      <c r="DA16" s="238"/>
      <c r="DB16" s="238"/>
      <c r="DD16" s="250"/>
      <c r="DE16" s="250"/>
      <c r="DF16" s="250"/>
      <c r="DG16" s="250"/>
      <c r="DI16" s="250"/>
      <c r="DJ16" s="250"/>
      <c r="DK16" s="250"/>
      <c r="DL16" s="250"/>
    </row>
    <row r="17" spans="1:116" x14ac:dyDescent="0.3">
      <c r="A17" s="224" t="s">
        <v>958</v>
      </c>
      <c r="B17" s="343" t="s">
        <v>1010</v>
      </c>
      <c r="C17" s="231" t="s">
        <v>1051</v>
      </c>
      <c r="D17" s="344" t="s">
        <v>919</v>
      </c>
      <c r="E17" s="226" t="s">
        <v>920</v>
      </c>
      <c r="F17" s="226" t="s">
        <v>921</v>
      </c>
      <c r="G17" s="226" t="s">
        <v>922</v>
      </c>
      <c r="H17" s="226"/>
      <c r="J17" s="232">
        <f>SUM(O17,T17,Y17,AD17)</f>
        <v>52</v>
      </c>
      <c r="K17" s="236"/>
      <c r="L17" s="236"/>
      <c r="M17" s="232">
        <f>SUM(R17,W17,AB17,AG17)</f>
        <v>0</v>
      </c>
      <c r="O17" s="232">
        <v>18</v>
      </c>
      <c r="P17" s="236"/>
      <c r="Q17" s="236"/>
      <c r="R17" s="232"/>
      <c r="T17" s="232">
        <v>16</v>
      </c>
      <c r="U17" s="236"/>
      <c r="V17" s="236"/>
      <c r="W17" s="232"/>
      <c r="Y17" s="232">
        <v>9</v>
      </c>
      <c r="Z17" s="236"/>
      <c r="AA17" s="236"/>
      <c r="AB17" s="232"/>
      <c r="AD17" s="232">
        <v>9</v>
      </c>
      <c r="AE17" s="236"/>
      <c r="AF17" s="236"/>
      <c r="AG17" s="232"/>
      <c r="AH17" s="232" t="s">
        <v>1008</v>
      </c>
      <c r="AJ17" s="232">
        <f>SUM(AO17,AT17,AY17,BD17)</f>
        <v>26</v>
      </c>
      <c r="AK17" s="236"/>
      <c r="AL17" s="236"/>
      <c r="AM17" s="232">
        <f>SUM(AR17,AW17,BB17,BG17)</f>
        <v>0</v>
      </c>
      <c r="AN17" s="208"/>
      <c r="AO17" s="232">
        <v>9</v>
      </c>
      <c r="AP17" s="236"/>
      <c r="AQ17" s="236"/>
      <c r="AR17" s="232"/>
      <c r="AT17" s="232">
        <v>8</v>
      </c>
      <c r="AU17" s="236"/>
      <c r="AV17" s="236"/>
      <c r="AW17" s="232"/>
      <c r="AY17" s="232">
        <v>9</v>
      </c>
      <c r="AZ17" s="236"/>
      <c r="BA17" s="236"/>
      <c r="BB17" s="232"/>
      <c r="BD17" s="232"/>
      <c r="BE17" s="236"/>
      <c r="BF17" s="236"/>
      <c r="BG17" s="232"/>
      <c r="BH17" s="232"/>
      <c r="BK17" s="232">
        <f>SUM(BP17,BU17,BZ17,CE17)</f>
        <v>0</v>
      </c>
      <c r="BL17" s="236"/>
      <c r="BM17" s="236"/>
      <c r="BN17" s="232">
        <f>SUM(BS17,BX17,CC17,CH17)</f>
        <v>0</v>
      </c>
      <c r="BO17" s="208"/>
      <c r="BP17" s="232"/>
      <c r="BQ17" s="236"/>
      <c r="BR17" s="236"/>
      <c r="BS17" s="232"/>
      <c r="BU17" s="232"/>
      <c r="BV17" s="236"/>
      <c r="BW17" s="236"/>
      <c r="BX17" s="232"/>
      <c r="BZ17" s="232"/>
      <c r="CA17" s="236"/>
      <c r="CB17" s="236"/>
      <c r="CC17" s="232"/>
      <c r="CE17" s="232"/>
      <c r="CF17" s="236"/>
      <c r="CG17" s="236"/>
      <c r="CH17" s="232"/>
      <c r="CJ17" s="232">
        <f>SUM(CO17,CT17,CY17,DD17)</f>
        <v>0</v>
      </c>
      <c r="CK17" s="236"/>
      <c r="CL17" s="236"/>
      <c r="CM17" s="232">
        <f>SUM(CR17,CW17,DB17,DG17)</f>
        <v>0</v>
      </c>
      <c r="CO17" s="232"/>
      <c r="CP17" s="236"/>
      <c r="CQ17" s="236"/>
      <c r="CR17" s="232"/>
      <c r="CT17" s="232"/>
      <c r="CU17" s="236"/>
      <c r="CV17" s="236"/>
      <c r="CW17" s="232"/>
      <c r="CY17" s="232"/>
      <c r="CZ17" s="236"/>
      <c r="DA17" s="236"/>
      <c r="DB17" s="232"/>
      <c r="DD17" s="232"/>
      <c r="DE17" s="236"/>
      <c r="DF17" s="236"/>
      <c r="DG17" s="232"/>
      <c r="DI17" s="232">
        <f t="shared" ref="DI17:DI26" si="0">SUM(J17,AJ17,BK17,CJ17)</f>
        <v>78</v>
      </c>
      <c r="DJ17" s="236"/>
      <c r="DK17" s="236"/>
      <c r="DL17" s="232">
        <f t="shared" ref="DL17:DL26" si="1">SUM(M17,AM17,BN17,CM17)</f>
        <v>0</v>
      </c>
    </row>
    <row r="18" spans="1:116" x14ac:dyDescent="0.3">
      <c r="A18" s="224" t="s">
        <v>923</v>
      </c>
      <c r="B18" s="343" t="s">
        <v>1011</v>
      </c>
      <c r="C18" s="231" t="s">
        <v>1051</v>
      </c>
      <c r="D18" s="344" t="s">
        <v>923</v>
      </c>
      <c r="E18" s="226"/>
      <c r="F18" s="226"/>
      <c r="G18" s="226"/>
      <c r="H18" s="226"/>
      <c r="J18" s="232">
        <f t="shared" ref="J18:J90" si="2">SUM(O18,T18,Y18,AD18)</f>
        <v>52</v>
      </c>
      <c r="K18" s="236"/>
      <c r="L18" s="236"/>
      <c r="M18" s="232">
        <f t="shared" ref="M18:M90" si="3">SUM(R18,W18,AB18,AG18)</f>
        <v>0</v>
      </c>
      <c r="O18" s="232">
        <v>18</v>
      </c>
      <c r="P18" s="236"/>
      <c r="Q18" s="236"/>
      <c r="R18" s="232"/>
      <c r="T18" s="232">
        <v>16</v>
      </c>
      <c r="U18" s="236"/>
      <c r="V18" s="236"/>
      <c r="W18" s="232"/>
      <c r="Y18" s="232">
        <v>9</v>
      </c>
      <c r="Z18" s="236"/>
      <c r="AA18" s="236"/>
      <c r="AB18" s="232"/>
      <c r="AD18" s="232">
        <v>9</v>
      </c>
      <c r="AE18" s="236"/>
      <c r="AF18" s="236"/>
      <c r="AG18" s="232"/>
      <c r="AH18" s="232" t="s">
        <v>991</v>
      </c>
      <c r="AJ18" s="232">
        <f t="shared" ref="AJ18:AJ26" si="4">SUM(AO18,AT18,AY18,BD18)</f>
        <v>26</v>
      </c>
      <c r="AK18" s="236"/>
      <c r="AL18" s="236"/>
      <c r="AM18" s="232">
        <f t="shared" ref="AM18:AM26" si="5">SUM(AR18,AW18,BB18,BG18)</f>
        <v>0</v>
      </c>
      <c r="AN18" s="208"/>
      <c r="AO18" s="232">
        <v>9</v>
      </c>
      <c r="AP18" s="236"/>
      <c r="AQ18" s="236"/>
      <c r="AR18" s="232"/>
      <c r="AT18" s="232">
        <v>8</v>
      </c>
      <c r="AU18" s="236"/>
      <c r="AV18" s="236"/>
      <c r="AW18" s="232"/>
      <c r="AY18" s="232">
        <v>9</v>
      </c>
      <c r="AZ18" s="236"/>
      <c r="BA18" s="236"/>
      <c r="BB18" s="232"/>
      <c r="BD18" s="232"/>
      <c r="BE18" s="236"/>
      <c r="BF18" s="236"/>
      <c r="BG18" s="232"/>
      <c r="BH18" s="232"/>
      <c r="BK18" s="232">
        <f t="shared" ref="BK18:BK26" si="6">SUM(BP18,BU18,BZ18,CE18)</f>
        <v>0</v>
      </c>
      <c r="BL18" s="236"/>
      <c r="BM18" s="236"/>
      <c r="BN18" s="232">
        <f t="shared" ref="BN18:BN26" si="7">SUM(BS18,BX18,CC18,CH18)</f>
        <v>0</v>
      </c>
      <c r="BO18" s="208"/>
      <c r="BP18" s="232"/>
      <c r="BQ18" s="236"/>
      <c r="BR18" s="236"/>
      <c r="BS18" s="232"/>
      <c r="BU18" s="232"/>
      <c r="BV18" s="236"/>
      <c r="BW18" s="236"/>
      <c r="BX18" s="232"/>
      <c r="BZ18" s="232"/>
      <c r="CA18" s="236"/>
      <c r="CB18" s="236"/>
      <c r="CC18" s="232"/>
      <c r="CE18" s="232"/>
      <c r="CF18" s="236"/>
      <c r="CG18" s="236"/>
      <c r="CH18" s="232"/>
      <c r="CJ18" s="232">
        <f t="shared" ref="CJ18:CJ26" si="8">SUM(CO18,CT18,CY18,DD18)</f>
        <v>0</v>
      </c>
      <c r="CK18" s="236"/>
      <c r="CL18" s="236"/>
      <c r="CM18" s="232">
        <f t="shared" ref="CM18:CM26" si="9">SUM(CR18,CW18,DB18,DG18)</f>
        <v>0</v>
      </c>
      <c r="CO18" s="232"/>
      <c r="CP18" s="236"/>
      <c r="CQ18" s="236"/>
      <c r="CR18" s="232"/>
      <c r="CT18" s="232"/>
      <c r="CU18" s="236"/>
      <c r="CV18" s="236"/>
      <c r="CW18" s="232"/>
      <c r="CY18" s="232"/>
      <c r="CZ18" s="236"/>
      <c r="DA18" s="236"/>
      <c r="DB18" s="232"/>
      <c r="DD18" s="232"/>
      <c r="DE18" s="236"/>
      <c r="DF18" s="236"/>
      <c r="DG18" s="232"/>
      <c r="DI18" s="232">
        <f t="shared" si="0"/>
        <v>78</v>
      </c>
      <c r="DJ18" s="236"/>
      <c r="DK18" s="236"/>
      <c r="DL18" s="232">
        <f t="shared" si="1"/>
        <v>0</v>
      </c>
    </row>
    <row r="19" spans="1:116" x14ac:dyDescent="0.3">
      <c r="A19" s="224" t="s">
        <v>1033</v>
      </c>
      <c r="B19" s="343" t="s">
        <v>1032</v>
      </c>
      <c r="C19" s="231" t="s">
        <v>1050</v>
      </c>
      <c r="D19" s="344" t="s">
        <v>152</v>
      </c>
      <c r="E19" s="226"/>
      <c r="F19" s="226"/>
      <c r="G19" s="226"/>
      <c r="H19" s="226"/>
      <c r="J19" s="232">
        <f t="shared" si="2"/>
        <v>17</v>
      </c>
      <c r="K19" s="236"/>
      <c r="L19" s="236"/>
      <c r="M19" s="232">
        <f t="shared" si="3"/>
        <v>0</v>
      </c>
      <c r="O19" s="232"/>
      <c r="P19" s="236"/>
      <c r="Q19" s="236"/>
      <c r="R19" s="232"/>
      <c r="T19" s="232">
        <v>8</v>
      </c>
      <c r="U19" s="236"/>
      <c r="V19" s="236"/>
      <c r="W19" s="232"/>
      <c r="Y19" s="232"/>
      <c r="Z19" s="236"/>
      <c r="AA19" s="236"/>
      <c r="AB19" s="232"/>
      <c r="AD19" s="232">
        <v>9</v>
      </c>
      <c r="AE19" s="236"/>
      <c r="AF19" s="236"/>
      <c r="AG19" s="232"/>
      <c r="AH19" s="232" t="s">
        <v>1053</v>
      </c>
      <c r="AJ19" s="232">
        <f t="shared" si="4"/>
        <v>21</v>
      </c>
      <c r="AK19" s="236"/>
      <c r="AL19" s="236"/>
      <c r="AM19" s="232">
        <f t="shared" si="5"/>
        <v>0</v>
      </c>
      <c r="AN19" s="208"/>
      <c r="AO19" s="232">
        <v>9</v>
      </c>
      <c r="AP19" s="236"/>
      <c r="AQ19" s="236"/>
      <c r="AR19" s="232"/>
      <c r="AT19" s="232">
        <v>8</v>
      </c>
      <c r="AU19" s="236"/>
      <c r="AV19" s="236"/>
      <c r="AW19" s="232"/>
      <c r="AY19" s="232">
        <v>4</v>
      </c>
      <c r="AZ19" s="236"/>
      <c r="BA19" s="236"/>
      <c r="BB19" s="232"/>
      <c r="BD19" s="232"/>
      <c r="BE19" s="236"/>
      <c r="BF19" s="236"/>
      <c r="BG19" s="232"/>
      <c r="BH19" s="232"/>
      <c r="BK19" s="232">
        <f t="shared" si="6"/>
        <v>0</v>
      </c>
      <c r="BL19" s="236"/>
      <c r="BM19" s="236"/>
      <c r="BN19" s="232">
        <f t="shared" si="7"/>
        <v>0</v>
      </c>
      <c r="BO19" s="208"/>
      <c r="BP19" s="232"/>
      <c r="BQ19" s="236"/>
      <c r="BR19" s="236"/>
      <c r="BS19" s="232"/>
      <c r="BU19" s="232"/>
      <c r="BV19" s="236"/>
      <c r="BW19" s="236"/>
      <c r="BX19" s="232"/>
      <c r="BZ19" s="232"/>
      <c r="CA19" s="236"/>
      <c r="CB19" s="236"/>
      <c r="CC19" s="232"/>
      <c r="CE19" s="232"/>
      <c r="CF19" s="236"/>
      <c r="CG19" s="236"/>
      <c r="CH19" s="232"/>
      <c r="CJ19" s="232">
        <f t="shared" si="8"/>
        <v>0</v>
      </c>
      <c r="CK19" s="236"/>
      <c r="CL19" s="236"/>
      <c r="CM19" s="232">
        <f t="shared" si="9"/>
        <v>0</v>
      </c>
      <c r="CO19" s="232"/>
      <c r="CP19" s="236"/>
      <c r="CQ19" s="236"/>
      <c r="CR19" s="232"/>
      <c r="CT19" s="232"/>
      <c r="CU19" s="236"/>
      <c r="CV19" s="236"/>
      <c r="CW19" s="232"/>
      <c r="CY19" s="232"/>
      <c r="CZ19" s="236"/>
      <c r="DA19" s="236"/>
      <c r="DB19" s="232"/>
      <c r="DD19" s="232"/>
      <c r="DE19" s="236"/>
      <c r="DF19" s="236"/>
      <c r="DG19" s="232"/>
      <c r="DI19" s="232">
        <f t="shared" si="0"/>
        <v>38</v>
      </c>
      <c r="DJ19" s="236"/>
      <c r="DK19" s="236"/>
      <c r="DL19" s="232">
        <f t="shared" si="1"/>
        <v>0</v>
      </c>
    </row>
    <row r="20" spans="1:116" x14ac:dyDescent="0.3">
      <c r="A20" s="224" t="s">
        <v>967</v>
      </c>
      <c r="B20" s="343" t="s">
        <v>1012</v>
      </c>
      <c r="C20" s="231" t="s">
        <v>1038</v>
      </c>
      <c r="D20" s="344" t="s">
        <v>947</v>
      </c>
      <c r="E20" s="226"/>
      <c r="F20" s="226"/>
      <c r="G20" s="226"/>
      <c r="H20" s="226"/>
      <c r="J20" s="232">
        <f t="shared" si="2"/>
        <v>26</v>
      </c>
      <c r="K20" s="236"/>
      <c r="L20" s="236"/>
      <c r="M20" s="232">
        <f t="shared" si="3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9</v>
      </c>
      <c r="Z20" s="236"/>
      <c r="AA20" s="236"/>
      <c r="AB20" s="232"/>
      <c r="AD20" s="232"/>
      <c r="AE20" s="236"/>
      <c r="AF20" s="236"/>
      <c r="AG20" s="232"/>
      <c r="AH20" s="232" t="s">
        <v>1054</v>
      </c>
      <c r="AJ20" s="232">
        <f t="shared" si="4"/>
        <v>0</v>
      </c>
      <c r="AK20" s="236"/>
      <c r="AL20" s="236"/>
      <c r="AM20" s="232">
        <f t="shared" si="5"/>
        <v>0</v>
      </c>
      <c r="AN20" s="208"/>
      <c r="AO20" s="232"/>
      <c r="AP20" s="236"/>
      <c r="AQ20" s="236"/>
      <c r="AR20" s="232"/>
      <c r="AT20" s="232"/>
      <c r="AU20" s="236"/>
      <c r="AV20" s="236"/>
      <c r="AW20" s="232"/>
      <c r="AY20" s="232"/>
      <c r="AZ20" s="236"/>
      <c r="BA20" s="236"/>
      <c r="BB20" s="232"/>
      <c r="BD20" s="232"/>
      <c r="BE20" s="236"/>
      <c r="BF20" s="236"/>
      <c r="BG20" s="232"/>
      <c r="BH20" s="232"/>
      <c r="BK20" s="232">
        <f t="shared" si="6"/>
        <v>0</v>
      </c>
      <c r="BL20" s="236"/>
      <c r="BM20" s="236"/>
      <c r="BN20" s="232">
        <f t="shared" si="7"/>
        <v>0</v>
      </c>
      <c r="BO20" s="208"/>
      <c r="BP20" s="232"/>
      <c r="BQ20" s="236"/>
      <c r="BR20" s="236"/>
      <c r="BS20" s="232"/>
      <c r="BU20" s="232"/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>
        <f t="shared" si="8"/>
        <v>0</v>
      </c>
      <c r="CK20" s="236"/>
      <c r="CL20" s="236"/>
      <c r="CM20" s="232">
        <f t="shared" si="9"/>
        <v>0</v>
      </c>
      <c r="CO20" s="232"/>
      <c r="CP20" s="236"/>
      <c r="CQ20" s="236"/>
      <c r="CR20" s="232"/>
      <c r="CT20" s="232"/>
      <c r="CU20" s="236"/>
      <c r="CV20" s="236"/>
      <c r="CW20" s="232"/>
      <c r="CY20" s="232"/>
      <c r="CZ20" s="236"/>
      <c r="DA20" s="236"/>
      <c r="DB20" s="232"/>
      <c r="DD20" s="232"/>
      <c r="DE20" s="236"/>
      <c r="DF20" s="236"/>
      <c r="DG20" s="232"/>
      <c r="DI20" s="232">
        <f t="shared" si="0"/>
        <v>26</v>
      </c>
      <c r="DJ20" s="236"/>
      <c r="DK20" s="236"/>
      <c r="DL20" s="232">
        <f t="shared" si="1"/>
        <v>0</v>
      </c>
    </row>
    <row r="21" spans="1:116" x14ac:dyDescent="0.3">
      <c r="A21" s="224"/>
      <c r="B21" s="343"/>
      <c r="C21" s="231"/>
      <c r="D21" s="344"/>
      <c r="E21" s="226"/>
      <c r="F21" s="226"/>
      <c r="G21" s="226"/>
      <c r="H21" s="226"/>
      <c r="J21" s="232">
        <f t="shared" si="2"/>
        <v>0</v>
      </c>
      <c r="K21" s="236"/>
      <c r="L21" s="236"/>
      <c r="M21" s="232">
        <f t="shared" si="3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H21" s="232"/>
      <c r="AJ21" s="232">
        <f t="shared" si="4"/>
        <v>0</v>
      </c>
      <c r="AK21" s="236"/>
      <c r="AL21" s="236"/>
      <c r="AM21" s="232">
        <f t="shared" si="5"/>
        <v>0</v>
      </c>
      <c r="AN21" s="208"/>
      <c r="AO21" s="232"/>
      <c r="AP21" s="236"/>
      <c r="AQ21" s="236"/>
      <c r="AR21" s="232"/>
      <c r="AT21" s="232"/>
      <c r="AU21" s="236"/>
      <c r="AV21" s="236"/>
      <c r="AW21" s="232"/>
      <c r="AY21" s="232"/>
      <c r="AZ21" s="236"/>
      <c r="BA21" s="236"/>
      <c r="BB21" s="232"/>
      <c r="BD21" s="232"/>
      <c r="BE21" s="236"/>
      <c r="BF21" s="236"/>
      <c r="BG21" s="232"/>
      <c r="BH21" s="232"/>
      <c r="BK21" s="232">
        <f t="shared" si="6"/>
        <v>0</v>
      </c>
      <c r="BL21" s="236"/>
      <c r="BM21" s="236"/>
      <c r="BN21" s="232">
        <f t="shared" si="7"/>
        <v>0</v>
      </c>
      <c r="BO21" s="208"/>
      <c r="BP21" s="232"/>
      <c r="BQ21" s="236"/>
      <c r="BR21" s="236"/>
      <c r="BS21" s="232"/>
      <c r="BU21" s="232"/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>
        <f t="shared" si="8"/>
        <v>0</v>
      </c>
      <c r="CK21" s="236"/>
      <c r="CL21" s="236"/>
      <c r="CM21" s="232">
        <f t="shared" si="9"/>
        <v>0</v>
      </c>
      <c r="CO21" s="232"/>
      <c r="CP21" s="236"/>
      <c r="CQ21" s="236"/>
      <c r="CR21" s="232"/>
      <c r="CT21" s="232"/>
      <c r="CU21" s="236"/>
      <c r="CV21" s="236"/>
      <c r="CW21" s="232"/>
      <c r="CY21" s="232"/>
      <c r="CZ21" s="236"/>
      <c r="DA21" s="236"/>
      <c r="DB21" s="232"/>
      <c r="DD21" s="232"/>
      <c r="DE21" s="236"/>
      <c r="DF21" s="236"/>
      <c r="DG21" s="232"/>
      <c r="DI21" s="232">
        <f t="shared" si="0"/>
        <v>0</v>
      </c>
      <c r="DJ21" s="236"/>
      <c r="DK21" s="236"/>
      <c r="DL21" s="232">
        <f t="shared" si="1"/>
        <v>0</v>
      </c>
    </row>
    <row r="22" spans="1:116" hidden="1" x14ac:dyDescent="0.3">
      <c r="A22" s="224"/>
      <c r="B22" s="224"/>
      <c r="D22" s="225"/>
      <c r="E22" s="226"/>
      <c r="F22" s="226"/>
      <c r="G22" s="226"/>
      <c r="H22" s="226"/>
      <c r="J22" s="232">
        <f t="shared" si="2"/>
        <v>0</v>
      </c>
      <c r="K22" s="236"/>
      <c r="L22" s="236"/>
      <c r="M22" s="232">
        <f t="shared" si="3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H22" s="251"/>
      <c r="AJ22" s="232">
        <f t="shared" si="4"/>
        <v>0</v>
      </c>
      <c r="AK22" s="236"/>
      <c r="AL22" s="236"/>
      <c r="AM22" s="232">
        <f t="shared" si="5"/>
        <v>0</v>
      </c>
      <c r="AN22" s="208"/>
      <c r="AO22" s="232"/>
      <c r="AP22" s="236"/>
      <c r="AQ22" s="236"/>
      <c r="AR22" s="232"/>
      <c r="AT22" s="232"/>
      <c r="AU22" s="236"/>
      <c r="AV22" s="236"/>
      <c r="AW22" s="232"/>
      <c r="AY22" s="232"/>
      <c r="AZ22" s="236"/>
      <c r="BA22" s="236"/>
      <c r="BB22" s="232"/>
      <c r="BD22" s="232"/>
      <c r="BE22" s="236"/>
      <c r="BF22" s="236"/>
      <c r="BG22" s="232"/>
      <c r="BH22" s="251"/>
      <c r="BK22" s="232">
        <f t="shared" si="6"/>
        <v>0</v>
      </c>
      <c r="BL22" s="236"/>
      <c r="BM22" s="236"/>
      <c r="BN22" s="232">
        <f t="shared" si="7"/>
        <v>0</v>
      </c>
      <c r="BO22" s="208"/>
      <c r="BP22" s="232"/>
      <c r="BQ22" s="236"/>
      <c r="BR22" s="236"/>
      <c r="BS22" s="232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>
        <f t="shared" si="8"/>
        <v>0</v>
      </c>
      <c r="CK22" s="236"/>
      <c r="CL22" s="236"/>
      <c r="CM22" s="232">
        <f t="shared" si="9"/>
        <v>0</v>
      </c>
      <c r="CO22" s="232"/>
      <c r="CP22" s="236"/>
      <c r="CQ22" s="236"/>
      <c r="CR22" s="232"/>
      <c r="CT22" s="232"/>
      <c r="CU22" s="236"/>
      <c r="CV22" s="236"/>
      <c r="CW22" s="232"/>
      <c r="CY22" s="232"/>
      <c r="CZ22" s="236"/>
      <c r="DA22" s="236"/>
      <c r="DB22" s="232"/>
      <c r="DD22" s="232"/>
      <c r="DE22" s="236"/>
      <c r="DF22" s="236"/>
      <c r="DG22" s="232"/>
      <c r="DI22" s="232">
        <f t="shared" si="0"/>
        <v>0</v>
      </c>
      <c r="DJ22" s="236"/>
      <c r="DK22" s="236"/>
      <c r="DL22" s="232">
        <f t="shared" si="1"/>
        <v>0</v>
      </c>
    </row>
    <row r="23" spans="1:116" hidden="1" x14ac:dyDescent="0.3">
      <c r="A23" s="224"/>
      <c r="B23" s="224"/>
      <c r="D23" s="225"/>
      <c r="E23" s="226"/>
      <c r="F23" s="226"/>
      <c r="G23" s="226"/>
      <c r="H23" s="226"/>
      <c r="J23" s="232">
        <f t="shared" si="2"/>
        <v>0</v>
      </c>
      <c r="K23" s="236"/>
      <c r="L23" s="236"/>
      <c r="M23" s="232">
        <f t="shared" si="3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H23" s="251"/>
      <c r="AJ23" s="232">
        <f t="shared" si="4"/>
        <v>0</v>
      </c>
      <c r="AK23" s="236"/>
      <c r="AL23" s="236"/>
      <c r="AM23" s="232">
        <f t="shared" si="5"/>
        <v>0</v>
      </c>
      <c r="AN23" s="208"/>
      <c r="AO23" s="232"/>
      <c r="AP23" s="236"/>
      <c r="AQ23" s="236"/>
      <c r="AR23" s="232"/>
      <c r="AT23" s="232"/>
      <c r="AU23" s="236"/>
      <c r="AV23" s="236"/>
      <c r="AW23" s="232"/>
      <c r="AY23" s="232"/>
      <c r="AZ23" s="236"/>
      <c r="BA23" s="236"/>
      <c r="BB23" s="232"/>
      <c r="BD23" s="232"/>
      <c r="BE23" s="236"/>
      <c r="BF23" s="236"/>
      <c r="BG23" s="232"/>
      <c r="BH23" s="251"/>
      <c r="BK23" s="232">
        <f t="shared" si="6"/>
        <v>0</v>
      </c>
      <c r="BL23" s="236"/>
      <c r="BM23" s="236"/>
      <c r="BN23" s="232">
        <f t="shared" si="7"/>
        <v>0</v>
      </c>
      <c r="BO23" s="208"/>
      <c r="BP23" s="232"/>
      <c r="BQ23" s="236"/>
      <c r="BR23" s="236"/>
      <c r="BS23" s="232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>
        <f t="shared" si="8"/>
        <v>0</v>
      </c>
      <c r="CK23" s="236"/>
      <c r="CL23" s="236"/>
      <c r="CM23" s="232">
        <f t="shared" si="9"/>
        <v>0</v>
      </c>
      <c r="CO23" s="232"/>
      <c r="CP23" s="236"/>
      <c r="CQ23" s="236"/>
      <c r="CR23" s="232"/>
      <c r="CT23" s="232"/>
      <c r="CU23" s="236"/>
      <c r="CV23" s="236"/>
      <c r="CW23" s="232"/>
      <c r="CY23" s="232"/>
      <c r="CZ23" s="236"/>
      <c r="DA23" s="236"/>
      <c r="DB23" s="232"/>
      <c r="DD23" s="232"/>
      <c r="DE23" s="236"/>
      <c r="DF23" s="236"/>
      <c r="DG23" s="232"/>
      <c r="DI23" s="232">
        <f t="shared" si="0"/>
        <v>0</v>
      </c>
      <c r="DJ23" s="236"/>
      <c r="DK23" s="236"/>
      <c r="DL23" s="232">
        <f t="shared" si="1"/>
        <v>0</v>
      </c>
    </row>
    <row r="24" spans="1:116" hidden="1" x14ac:dyDescent="0.3">
      <c r="A24" s="224"/>
      <c r="B24" s="224"/>
      <c r="D24" s="225"/>
      <c r="E24" s="226"/>
      <c r="F24" s="226"/>
      <c r="G24" s="226"/>
      <c r="H24" s="226"/>
      <c r="J24" s="232">
        <f t="shared" si="2"/>
        <v>0</v>
      </c>
      <c r="K24" s="236"/>
      <c r="L24" s="236"/>
      <c r="M24" s="232">
        <f t="shared" si="3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H24" s="251"/>
      <c r="AJ24" s="232">
        <f t="shared" si="4"/>
        <v>0</v>
      </c>
      <c r="AK24" s="236"/>
      <c r="AL24" s="236"/>
      <c r="AM24" s="232">
        <f t="shared" si="5"/>
        <v>0</v>
      </c>
      <c r="AN24" s="208"/>
      <c r="AO24" s="232"/>
      <c r="AP24" s="236"/>
      <c r="AQ24" s="236"/>
      <c r="AR24" s="232"/>
      <c r="AT24" s="232"/>
      <c r="AU24" s="236"/>
      <c r="AV24" s="236"/>
      <c r="AW24" s="232"/>
      <c r="AY24" s="232"/>
      <c r="AZ24" s="236"/>
      <c r="BA24" s="236"/>
      <c r="BB24" s="232"/>
      <c r="BD24" s="232"/>
      <c r="BE24" s="236"/>
      <c r="BF24" s="236"/>
      <c r="BG24" s="232"/>
      <c r="BH24" s="251"/>
      <c r="BK24" s="232">
        <f t="shared" si="6"/>
        <v>0</v>
      </c>
      <c r="BL24" s="236"/>
      <c r="BM24" s="236"/>
      <c r="BN24" s="232">
        <f t="shared" si="7"/>
        <v>0</v>
      </c>
      <c r="BO24" s="208"/>
      <c r="BP24" s="232"/>
      <c r="BQ24" s="236"/>
      <c r="BR24" s="236"/>
      <c r="BS24" s="232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32"/>
      <c r="CJ24" s="232">
        <f t="shared" si="8"/>
        <v>0</v>
      </c>
      <c r="CK24" s="236"/>
      <c r="CL24" s="236"/>
      <c r="CM24" s="232">
        <f t="shared" si="9"/>
        <v>0</v>
      </c>
      <c r="CO24" s="232"/>
      <c r="CP24" s="236"/>
      <c r="CQ24" s="236"/>
      <c r="CR24" s="232"/>
      <c r="CT24" s="232"/>
      <c r="CU24" s="236"/>
      <c r="CV24" s="236"/>
      <c r="CW24" s="232"/>
      <c r="CY24" s="232"/>
      <c r="CZ24" s="236"/>
      <c r="DA24" s="236"/>
      <c r="DB24" s="232"/>
      <c r="DD24" s="232"/>
      <c r="DE24" s="236"/>
      <c r="DF24" s="236"/>
      <c r="DG24" s="232"/>
      <c r="DI24" s="232">
        <f t="shared" si="0"/>
        <v>0</v>
      </c>
      <c r="DJ24" s="236"/>
      <c r="DK24" s="236"/>
      <c r="DL24" s="232">
        <f t="shared" si="1"/>
        <v>0</v>
      </c>
    </row>
    <row r="25" spans="1:116" hidden="1" x14ac:dyDescent="0.3">
      <c r="A25" s="224"/>
      <c r="B25" s="224"/>
      <c r="D25" s="225"/>
      <c r="E25" s="226"/>
      <c r="F25" s="226"/>
      <c r="G25" s="226"/>
      <c r="H25" s="226"/>
      <c r="J25" s="232">
        <f t="shared" si="2"/>
        <v>0</v>
      </c>
      <c r="K25" s="236"/>
      <c r="L25" s="236"/>
      <c r="M25" s="232">
        <f t="shared" si="3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H25" s="251"/>
      <c r="AJ25" s="232">
        <f t="shared" si="4"/>
        <v>0</v>
      </c>
      <c r="AK25" s="236"/>
      <c r="AL25" s="236"/>
      <c r="AM25" s="232">
        <f t="shared" si="5"/>
        <v>0</v>
      </c>
      <c r="AN25" s="208"/>
      <c r="AO25" s="232"/>
      <c r="AP25" s="236"/>
      <c r="AQ25" s="236"/>
      <c r="AR25" s="232"/>
      <c r="AT25" s="232"/>
      <c r="AU25" s="236"/>
      <c r="AV25" s="236"/>
      <c r="AW25" s="232"/>
      <c r="AY25" s="232"/>
      <c r="AZ25" s="236"/>
      <c r="BA25" s="236"/>
      <c r="BB25" s="232"/>
      <c r="BD25" s="232"/>
      <c r="BE25" s="236"/>
      <c r="BF25" s="236"/>
      <c r="BG25" s="232"/>
      <c r="BH25" s="251"/>
      <c r="BK25" s="232">
        <f t="shared" si="6"/>
        <v>0</v>
      </c>
      <c r="BL25" s="236"/>
      <c r="BM25" s="236"/>
      <c r="BN25" s="232">
        <f t="shared" si="7"/>
        <v>0</v>
      </c>
      <c r="BO25" s="208"/>
      <c r="BP25" s="232"/>
      <c r="BQ25" s="236"/>
      <c r="BR25" s="236"/>
      <c r="BS25" s="232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32"/>
      <c r="CJ25" s="232">
        <f t="shared" si="8"/>
        <v>0</v>
      </c>
      <c r="CK25" s="236"/>
      <c r="CL25" s="236"/>
      <c r="CM25" s="232">
        <f t="shared" si="9"/>
        <v>0</v>
      </c>
      <c r="CO25" s="232"/>
      <c r="CP25" s="236"/>
      <c r="CQ25" s="236"/>
      <c r="CR25" s="232"/>
      <c r="CT25" s="232"/>
      <c r="CU25" s="236"/>
      <c r="CV25" s="236"/>
      <c r="CW25" s="232"/>
      <c r="CY25" s="232"/>
      <c r="CZ25" s="236"/>
      <c r="DA25" s="236"/>
      <c r="DB25" s="232"/>
      <c r="DD25" s="232"/>
      <c r="DE25" s="236"/>
      <c r="DF25" s="236"/>
      <c r="DG25" s="232"/>
      <c r="DI25" s="232">
        <f t="shared" si="0"/>
        <v>0</v>
      </c>
      <c r="DJ25" s="236"/>
      <c r="DK25" s="236"/>
      <c r="DL25" s="232">
        <f t="shared" si="1"/>
        <v>0</v>
      </c>
    </row>
    <row r="26" spans="1:116" hidden="1" x14ac:dyDescent="0.3">
      <c r="A26" s="224"/>
      <c r="B26" s="224"/>
      <c r="D26" s="225"/>
      <c r="E26" s="226"/>
      <c r="F26" s="226"/>
      <c r="G26" s="226"/>
      <c r="H26" s="226"/>
      <c r="J26" s="232">
        <f t="shared" si="2"/>
        <v>0</v>
      </c>
      <c r="K26" s="236"/>
      <c r="L26" s="236"/>
      <c r="M26" s="232">
        <f t="shared" si="3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H26" s="251"/>
      <c r="AJ26" s="232">
        <f t="shared" si="4"/>
        <v>0</v>
      </c>
      <c r="AK26" s="236"/>
      <c r="AL26" s="236"/>
      <c r="AM26" s="232">
        <f t="shared" si="5"/>
        <v>0</v>
      </c>
      <c r="AN26" s="208"/>
      <c r="AO26" s="232"/>
      <c r="AP26" s="236"/>
      <c r="AQ26" s="236"/>
      <c r="AR26" s="232"/>
      <c r="AT26" s="232"/>
      <c r="AU26" s="236"/>
      <c r="AV26" s="236"/>
      <c r="AW26" s="232"/>
      <c r="AY26" s="232"/>
      <c r="AZ26" s="236"/>
      <c r="BA26" s="236"/>
      <c r="BB26" s="232"/>
      <c r="BD26" s="232"/>
      <c r="BE26" s="236"/>
      <c r="BF26" s="236"/>
      <c r="BG26" s="232"/>
      <c r="BH26" s="251"/>
      <c r="BK26" s="232">
        <f t="shared" si="6"/>
        <v>0</v>
      </c>
      <c r="BL26" s="236"/>
      <c r="BM26" s="236"/>
      <c r="BN26" s="232">
        <f t="shared" si="7"/>
        <v>0</v>
      </c>
      <c r="BO26" s="208"/>
      <c r="BP26" s="232"/>
      <c r="BQ26" s="236"/>
      <c r="BR26" s="236"/>
      <c r="BS26" s="232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32"/>
      <c r="CJ26" s="232">
        <f t="shared" si="8"/>
        <v>0</v>
      </c>
      <c r="CK26" s="236"/>
      <c r="CL26" s="236"/>
      <c r="CM26" s="232">
        <f t="shared" si="9"/>
        <v>0</v>
      </c>
      <c r="CO26" s="232"/>
      <c r="CP26" s="236"/>
      <c r="CQ26" s="236"/>
      <c r="CR26" s="232"/>
      <c r="CT26" s="232"/>
      <c r="CU26" s="236"/>
      <c r="CV26" s="236"/>
      <c r="CW26" s="232"/>
      <c r="CY26" s="232"/>
      <c r="CZ26" s="236"/>
      <c r="DA26" s="236"/>
      <c r="DB26" s="232"/>
      <c r="DD26" s="232"/>
      <c r="DE26" s="236"/>
      <c r="DF26" s="236"/>
      <c r="DG26" s="232"/>
      <c r="DI26" s="232">
        <f t="shared" si="0"/>
        <v>0</v>
      </c>
      <c r="DJ26" s="236"/>
      <c r="DK26" s="236"/>
      <c r="DL26" s="232">
        <f t="shared" si="1"/>
        <v>0</v>
      </c>
    </row>
    <row r="27" spans="1:116" s="208" customFormat="1" x14ac:dyDescent="0.3"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H27" s="251"/>
      <c r="AJ27" s="251"/>
      <c r="AK27" s="251"/>
      <c r="AL27" s="251"/>
      <c r="AM27" s="251"/>
      <c r="AO27" s="251"/>
      <c r="AP27" s="251"/>
      <c r="AQ27" s="251"/>
      <c r="AR27" s="251"/>
      <c r="AT27" s="251"/>
      <c r="AU27" s="251"/>
      <c r="AV27" s="251"/>
      <c r="AW27" s="251"/>
      <c r="AY27" s="251"/>
      <c r="AZ27" s="251"/>
      <c r="BA27" s="251"/>
      <c r="BB27" s="251"/>
      <c r="BD27" s="251"/>
      <c r="BE27" s="251"/>
      <c r="BF27" s="251"/>
      <c r="BG27" s="251"/>
      <c r="BH27" s="251"/>
      <c r="BK27" s="251"/>
      <c r="BL27" s="251"/>
      <c r="BM27" s="251"/>
      <c r="BN27" s="251"/>
      <c r="BP27" s="251"/>
      <c r="BQ27" s="251"/>
      <c r="BR27" s="251"/>
      <c r="BS27" s="251"/>
      <c r="BU27" s="251"/>
      <c r="BV27" s="251"/>
      <c r="BW27" s="251"/>
      <c r="BX27" s="251"/>
      <c r="BZ27" s="251"/>
      <c r="CA27" s="251"/>
      <c r="CB27" s="251"/>
      <c r="CC27" s="251"/>
      <c r="CE27" s="251"/>
      <c r="CF27" s="251"/>
      <c r="CG27" s="251"/>
      <c r="CH27" s="251"/>
      <c r="CJ27" s="251"/>
      <c r="CK27" s="251"/>
      <c r="CL27" s="251"/>
      <c r="CM27" s="251"/>
      <c r="CO27" s="251"/>
      <c r="CP27" s="251"/>
      <c r="CQ27" s="251"/>
      <c r="CR27" s="251"/>
      <c r="CT27" s="251"/>
      <c r="CU27" s="251"/>
      <c r="CV27" s="251"/>
      <c r="CW27" s="251"/>
      <c r="CY27" s="251"/>
      <c r="CZ27" s="251"/>
      <c r="DA27" s="251"/>
      <c r="DB27" s="251"/>
      <c r="DD27" s="251"/>
      <c r="DE27" s="251"/>
      <c r="DF27" s="251"/>
      <c r="DG27" s="251"/>
      <c r="DI27" s="251"/>
      <c r="DJ27" s="251"/>
      <c r="DK27" s="251"/>
      <c r="DL27" s="251"/>
    </row>
    <row r="28" spans="1:116" s="249" customFormat="1" ht="24" customHeight="1" x14ac:dyDescent="0.3">
      <c r="A28" s="219" t="s">
        <v>40</v>
      </c>
      <c r="B28" s="220" t="s">
        <v>181</v>
      </c>
      <c r="C28" s="220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H28" s="238"/>
      <c r="AJ28" s="238"/>
      <c r="AK28" s="238"/>
      <c r="AL28" s="238"/>
      <c r="AM28" s="238"/>
      <c r="AN28" s="221"/>
      <c r="AO28" s="238"/>
      <c r="AP28" s="238"/>
      <c r="AQ28" s="238"/>
      <c r="AR28" s="238"/>
      <c r="AS28" s="221"/>
      <c r="AT28" s="238"/>
      <c r="AU28" s="238"/>
      <c r="AV28" s="238"/>
      <c r="AW28" s="238"/>
      <c r="AX28" s="221"/>
      <c r="AY28" s="238"/>
      <c r="AZ28" s="238"/>
      <c r="BA28" s="238"/>
      <c r="BB28" s="238"/>
      <c r="BD28" s="238"/>
      <c r="BE28" s="238"/>
      <c r="BF28" s="238"/>
      <c r="BG28" s="238"/>
      <c r="BH28" s="238"/>
      <c r="BK28" s="238"/>
      <c r="BL28" s="238"/>
      <c r="BM28" s="238"/>
      <c r="BN28" s="238"/>
      <c r="BO28" s="221"/>
      <c r="BP28" s="238"/>
      <c r="BQ28" s="238"/>
      <c r="BR28" s="238"/>
      <c r="BS28" s="238"/>
      <c r="BT28" s="221"/>
      <c r="BU28" s="238"/>
      <c r="BV28" s="238"/>
      <c r="BW28" s="238"/>
      <c r="BX28" s="238"/>
      <c r="BY28" s="221"/>
      <c r="BZ28" s="238"/>
      <c r="CA28" s="238"/>
      <c r="CB28" s="238"/>
      <c r="CC28" s="238"/>
      <c r="CE28" s="238"/>
      <c r="CF28" s="238"/>
      <c r="CG28" s="238"/>
      <c r="CH28" s="238"/>
      <c r="CJ28" s="238"/>
      <c r="CK28" s="238"/>
      <c r="CL28" s="238"/>
      <c r="CM28" s="238"/>
      <c r="CO28" s="238"/>
      <c r="CP28" s="238"/>
      <c r="CQ28" s="238"/>
      <c r="CR28" s="238"/>
      <c r="CS28" s="221"/>
      <c r="CT28" s="238"/>
      <c r="CU28" s="238"/>
      <c r="CV28" s="238"/>
      <c r="CW28" s="238"/>
      <c r="CX28" s="221"/>
      <c r="CY28" s="238"/>
      <c r="CZ28" s="238"/>
      <c r="DA28" s="238"/>
      <c r="DB28" s="238"/>
      <c r="DD28" s="238"/>
      <c r="DE28" s="238"/>
      <c r="DF28" s="238"/>
      <c r="DG28" s="238"/>
      <c r="DI28" s="238"/>
      <c r="DJ28" s="238"/>
      <c r="DK28" s="238"/>
      <c r="DL28" s="238"/>
    </row>
    <row r="29" spans="1:116" x14ac:dyDescent="0.3">
      <c r="A29" s="224" t="s">
        <v>1003</v>
      </c>
      <c r="B29" s="224" t="s">
        <v>1013</v>
      </c>
      <c r="C29" s="231" t="s">
        <v>1039</v>
      </c>
      <c r="D29" s="344" t="s">
        <v>947</v>
      </c>
      <c r="E29" s="226"/>
      <c r="F29" s="226"/>
      <c r="G29" s="226"/>
      <c r="H29" s="226"/>
      <c r="J29" s="232">
        <f t="shared" si="2"/>
        <v>18</v>
      </c>
      <c r="K29" s="236"/>
      <c r="L29" s="236"/>
      <c r="M29" s="232">
        <f t="shared" si="3"/>
        <v>0</v>
      </c>
      <c r="O29" s="232">
        <v>18</v>
      </c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H29" s="232" t="s">
        <v>1054</v>
      </c>
      <c r="AJ29" s="302">
        <f t="shared" ref="AJ29:AJ44" si="10">SUM(AO29,AT29,AY29,BD29)</f>
        <v>0</v>
      </c>
      <c r="AK29" s="236"/>
      <c r="AL29" s="236"/>
      <c r="AM29" s="232">
        <f t="shared" ref="AM29:AM44" si="11">SUM(AR29,AW29,BB29,BG29)</f>
        <v>0</v>
      </c>
      <c r="AN29" s="208"/>
      <c r="AO29" s="232"/>
      <c r="AP29" s="236"/>
      <c r="AQ29" s="236"/>
      <c r="AR29" s="232"/>
      <c r="AT29" s="232"/>
      <c r="AU29" s="236"/>
      <c r="AV29" s="236"/>
      <c r="AW29" s="232"/>
      <c r="AY29" s="232"/>
      <c r="AZ29" s="236"/>
      <c r="BA29" s="236"/>
      <c r="BB29" s="232"/>
      <c r="BD29" s="232"/>
      <c r="BE29" s="236"/>
      <c r="BF29" s="236"/>
      <c r="BG29" s="232"/>
      <c r="BH29" s="232"/>
      <c r="BK29" s="302">
        <f t="shared" ref="BK29:BK44" si="12">SUM(BP29,BU29,BZ29,CE29)</f>
        <v>0</v>
      </c>
      <c r="BL29" s="236"/>
      <c r="BM29" s="236"/>
      <c r="BN29" s="232">
        <f t="shared" ref="BN29:BN44" si="13">SUM(BS29,BX29,CC29,CH29)</f>
        <v>0</v>
      </c>
      <c r="BO29" s="208"/>
      <c r="BP29" s="232"/>
      <c r="BQ29" s="236"/>
      <c r="BR29" s="236"/>
      <c r="BS29" s="232"/>
      <c r="BU29" s="232"/>
      <c r="BV29" s="236"/>
      <c r="BW29" s="236"/>
      <c r="BX29" s="232"/>
      <c r="BZ29" s="232"/>
      <c r="CA29" s="236"/>
      <c r="CB29" s="236"/>
      <c r="CC29" s="232"/>
      <c r="CE29" s="232"/>
      <c r="CF29" s="236"/>
      <c r="CG29" s="236"/>
      <c r="CH29" s="232"/>
      <c r="CJ29" s="232">
        <f>SUM(CO29,CT29,CY29,DD29)</f>
        <v>0</v>
      </c>
      <c r="CK29" s="236"/>
      <c r="CL29" s="236"/>
      <c r="CM29" s="232">
        <f>SUM(CR29,CW29,DB29,DG29)</f>
        <v>0</v>
      </c>
      <c r="CO29" s="232"/>
      <c r="CP29" s="236"/>
      <c r="CQ29" s="236"/>
      <c r="CR29" s="232"/>
      <c r="CT29" s="232"/>
      <c r="CU29" s="236"/>
      <c r="CV29" s="236"/>
      <c r="CW29" s="232"/>
      <c r="CY29" s="232"/>
      <c r="CZ29" s="236"/>
      <c r="DA29" s="236"/>
      <c r="DB29" s="232"/>
      <c r="DD29" s="232"/>
      <c r="DE29" s="236"/>
      <c r="DF29" s="236"/>
      <c r="DG29" s="232"/>
      <c r="DI29" s="232">
        <f t="shared" ref="DI29:DI44" si="14">SUM(J29,AJ29,BK29,CJ29)</f>
        <v>18</v>
      </c>
      <c r="DJ29" s="236"/>
      <c r="DK29" s="236"/>
      <c r="DL29" s="232">
        <f t="shared" ref="DL29:DL44" si="15">SUM(M29,AM29,BN29,CM29)</f>
        <v>0</v>
      </c>
    </row>
    <row r="30" spans="1:116" x14ac:dyDescent="0.3">
      <c r="A30" s="224" t="s">
        <v>981</v>
      </c>
      <c r="B30" s="224" t="s">
        <v>1013</v>
      </c>
      <c r="C30" s="231" t="s">
        <v>1040</v>
      </c>
      <c r="D30" s="344" t="s">
        <v>947</v>
      </c>
      <c r="E30" s="226"/>
      <c r="F30" s="226"/>
      <c r="G30" s="226"/>
      <c r="H30" s="226"/>
      <c r="J30" s="232">
        <f t="shared" si="2"/>
        <v>16</v>
      </c>
      <c r="K30" s="236"/>
      <c r="L30" s="236"/>
      <c r="M30" s="232">
        <f t="shared" si="3"/>
        <v>0</v>
      </c>
      <c r="O30" s="232"/>
      <c r="P30" s="236"/>
      <c r="Q30" s="236"/>
      <c r="R30" s="232"/>
      <c r="T30" s="232">
        <v>16</v>
      </c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H30" s="232" t="s">
        <v>1054</v>
      </c>
      <c r="AJ30" s="302">
        <f t="shared" si="10"/>
        <v>0</v>
      </c>
      <c r="AK30" s="236"/>
      <c r="AL30" s="236"/>
      <c r="AM30" s="232">
        <f t="shared" si="11"/>
        <v>0</v>
      </c>
      <c r="AN30" s="208"/>
      <c r="AO30" s="232"/>
      <c r="AP30" s="236"/>
      <c r="AQ30" s="236"/>
      <c r="AR30" s="232"/>
      <c r="AT30" s="232"/>
      <c r="AU30" s="236"/>
      <c r="AV30" s="236"/>
      <c r="AW30" s="232"/>
      <c r="AY30" s="232"/>
      <c r="AZ30" s="236"/>
      <c r="BA30" s="236"/>
      <c r="BB30" s="232"/>
      <c r="BD30" s="232"/>
      <c r="BE30" s="236"/>
      <c r="BF30" s="236"/>
      <c r="BG30" s="232"/>
      <c r="BH30" s="232"/>
      <c r="BK30" s="302">
        <f t="shared" si="12"/>
        <v>0</v>
      </c>
      <c r="BL30" s="236"/>
      <c r="BM30" s="236"/>
      <c r="BN30" s="232">
        <f t="shared" si="13"/>
        <v>0</v>
      </c>
      <c r="BO30" s="208"/>
      <c r="BP30" s="232"/>
      <c r="BQ30" s="236"/>
      <c r="BR30" s="236"/>
      <c r="BS30" s="232"/>
      <c r="BU30" s="232"/>
      <c r="BV30" s="236"/>
      <c r="BW30" s="236"/>
      <c r="BX30" s="232"/>
      <c r="BZ30" s="232"/>
      <c r="CA30" s="236"/>
      <c r="CB30" s="236"/>
      <c r="CC30" s="232"/>
      <c r="CE30" s="232"/>
      <c r="CF30" s="236"/>
      <c r="CG30" s="236"/>
      <c r="CH30" s="232"/>
      <c r="CJ30" s="232">
        <f t="shared" ref="CJ30:CJ44" si="16">SUM(CO30,CT30,CY30,DD30)</f>
        <v>0</v>
      </c>
      <c r="CK30" s="236"/>
      <c r="CL30" s="236"/>
      <c r="CM30" s="232">
        <f t="shared" ref="CM30:CM44" si="17">SUM(CR30,CW30,DB30,DG30)</f>
        <v>0</v>
      </c>
      <c r="CO30" s="232"/>
      <c r="CP30" s="236"/>
      <c r="CQ30" s="236"/>
      <c r="CR30" s="232"/>
      <c r="CT30" s="232"/>
      <c r="CU30" s="236"/>
      <c r="CV30" s="236"/>
      <c r="CW30" s="232"/>
      <c r="CY30" s="232"/>
      <c r="CZ30" s="236"/>
      <c r="DA30" s="236"/>
      <c r="DB30" s="232"/>
      <c r="DD30" s="232"/>
      <c r="DE30" s="236"/>
      <c r="DF30" s="236"/>
      <c r="DG30" s="232"/>
      <c r="DI30" s="232">
        <f t="shared" si="14"/>
        <v>16</v>
      </c>
      <c r="DJ30" s="236"/>
      <c r="DK30" s="236"/>
      <c r="DL30" s="232">
        <f t="shared" si="15"/>
        <v>0</v>
      </c>
    </row>
    <row r="31" spans="1:116" x14ac:dyDescent="0.3">
      <c r="A31" s="224" t="s">
        <v>982</v>
      </c>
      <c r="B31" s="224" t="s">
        <v>1013</v>
      </c>
      <c r="C31" s="231" t="s">
        <v>1041</v>
      </c>
      <c r="D31" s="344" t="s">
        <v>947</v>
      </c>
      <c r="E31" s="226"/>
      <c r="F31" s="226"/>
      <c r="G31" s="226"/>
      <c r="H31" s="226"/>
      <c r="J31" s="232">
        <f t="shared" si="2"/>
        <v>18</v>
      </c>
      <c r="K31" s="236"/>
      <c r="L31" s="236"/>
      <c r="M31" s="232">
        <f t="shared" si="3"/>
        <v>0</v>
      </c>
      <c r="O31" s="252"/>
      <c r="P31" s="236"/>
      <c r="Q31" s="236"/>
      <c r="R31" s="232"/>
      <c r="T31" s="252"/>
      <c r="U31" s="236"/>
      <c r="V31" s="236"/>
      <c r="W31" s="232"/>
      <c r="Y31" s="252">
        <v>18</v>
      </c>
      <c r="Z31" s="236"/>
      <c r="AA31" s="236"/>
      <c r="AB31" s="232"/>
      <c r="AD31" s="232"/>
      <c r="AE31" s="236"/>
      <c r="AF31" s="236"/>
      <c r="AG31" s="232"/>
      <c r="AH31" s="232" t="s">
        <v>1054</v>
      </c>
      <c r="AJ31" s="302">
        <f t="shared" si="10"/>
        <v>0</v>
      </c>
      <c r="AK31" s="236"/>
      <c r="AL31" s="236"/>
      <c r="AM31" s="232">
        <f t="shared" si="11"/>
        <v>0</v>
      </c>
      <c r="AN31" s="208"/>
      <c r="AO31" s="252"/>
      <c r="AP31" s="236"/>
      <c r="AQ31" s="236"/>
      <c r="AR31" s="232"/>
      <c r="AT31" s="252"/>
      <c r="AU31" s="236"/>
      <c r="AV31" s="236"/>
      <c r="AW31" s="232"/>
      <c r="AY31" s="252"/>
      <c r="AZ31" s="236"/>
      <c r="BA31" s="236"/>
      <c r="BB31" s="232"/>
      <c r="BD31" s="232"/>
      <c r="BE31" s="236"/>
      <c r="BF31" s="236"/>
      <c r="BG31" s="232"/>
      <c r="BH31" s="232"/>
      <c r="BK31" s="302">
        <f t="shared" si="12"/>
        <v>0</v>
      </c>
      <c r="BL31" s="236"/>
      <c r="BM31" s="236"/>
      <c r="BN31" s="232">
        <f t="shared" si="13"/>
        <v>0</v>
      </c>
      <c r="BO31" s="208"/>
      <c r="BP31" s="252"/>
      <c r="BQ31" s="236"/>
      <c r="BR31" s="236"/>
      <c r="BS31" s="232"/>
      <c r="BU31" s="252"/>
      <c r="BV31" s="236"/>
      <c r="BW31" s="236"/>
      <c r="BX31" s="232"/>
      <c r="BZ31" s="252"/>
      <c r="CA31" s="236"/>
      <c r="CB31" s="236"/>
      <c r="CC31" s="232"/>
      <c r="CE31" s="232"/>
      <c r="CF31" s="236"/>
      <c r="CG31" s="236"/>
      <c r="CH31" s="232"/>
      <c r="CJ31" s="232">
        <f t="shared" si="16"/>
        <v>0</v>
      </c>
      <c r="CK31" s="236"/>
      <c r="CL31" s="236"/>
      <c r="CM31" s="232">
        <f t="shared" si="17"/>
        <v>0</v>
      </c>
      <c r="CO31" s="252"/>
      <c r="CP31" s="236"/>
      <c r="CQ31" s="236"/>
      <c r="CR31" s="232"/>
      <c r="CT31" s="252"/>
      <c r="CU31" s="236"/>
      <c r="CV31" s="236"/>
      <c r="CW31" s="232"/>
      <c r="CY31" s="252"/>
      <c r="CZ31" s="236"/>
      <c r="DA31" s="236"/>
      <c r="DB31" s="232"/>
      <c r="DD31" s="232"/>
      <c r="DE31" s="236"/>
      <c r="DF31" s="236"/>
      <c r="DG31" s="232"/>
      <c r="DI31" s="232">
        <f t="shared" si="14"/>
        <v>18</v>
      </c>
      <c r="DJ31" s="236"/>
      <c r="DK31" s="236"/>
      <c r="DL31" s="232">
        <f t="shared" si="15"/>
        <v>0</v>
      </c>
    </row>
    <row r="32" spans="1:116" x14ac:dyDescent="0.3">
      <c r="A32" s="224" t="s">
        <v>983</v>
      </c>
      <c r="B32" s="224" t="s">
        <v>1013</v>
      </c>
      <c r="C32" s="231" t="s">
        <v>1042</v>
      </c>
      <c r="D32" s="344" t="s">
        <v>947</v>
      </c>
      <c r="E32" s="226"/>
      <c r="F32" s="226"/>
      <c r="G32" s="226"/>
      <c r="H32" s="226"/>
      <c r="J32" s="232">
        <f t="shared" si="2"/>
        <v>18</v>
      </c>
      <c r="K32" s="236"/>
      <c r="L32" s="236"/>
      <c r="M32" s="232">
        <f t="shared" si="3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>
        <v>18</v>
      </c>
      <c r="AE32" s="236"/>
      <c r="AF32" s="236"/>
      <c r="AG32" s="232"/>
      <c r="AH32" s="232" t="s">
        <v>1054</v>
      </c>
      <c r="AJ32" s="302">
        <f t="shared" si="10"/>
        <v>36</v>
      </c>
      <c r="AK32" s="236"/>
      <c r="AL32" s="236"/>
      <c r="AM32" s="232">
        <f t="shared" si="11"/>
        <v>0</v>
      </c>
      <c r="AN32" s="208"/>
      <c r="AO32" s="232">
        <v>36</v>
      </c>
      <c r="AP32" s="236"/>
      <c r="AQ32" s="236"/>
      <c r="AR32" s="232"/>
      <c r="AT32" s="232"/>
      <c r="AU32" s="236"/>
      <c r="AV32" s="236"/>
      <c r="AW32" s="232"/>
      <c r="AY32" s="232"/>
      <c r="AZ32" s="236"/>
      <c r="BA32" s="236"/>
      <c r="BB32" s="232"/>
      <c r="BD32" s="232"/>
      <c r="BE32" s="236"/>
      <c r="BF32" s="236"/>
      <c r="BG32" s="232"/>
      <c r="BH32" s="232"/>
      <c r="BK32" s="302">
        <f t="shared" si="12"/>
        <v>0</v>
      </c>
      <c r="BL32" s="236"/>
      <c r="BM32" s="236"/>
      <c r="BN32" s="232">
        <f t="shared" si="13"/>
        <v>0</v>
      </c>
      <c r="BO32" s="208"/>
      <c r="BP32" s="232"/>
      <c r="BQ32" s="236"/>
      <c r="BR32" s="236"/>
      <c r="BS32" s="232"/>
      <c r="BU32" s="232"/>
      <c r="BV32" s="236"/>
      <c r="BW32" s="236"/>
      <c r="BX32" s="232"/>
      <c r="BZ32" s="232"/>
      <c r="CA32" s="236"/>
      <c r="CB32" s="236"/>
      <c r="CC32" s="232"/>
      <c r="CE32" s="232"/>
      <c r="CF32" s="236"/>
      <c r="CG32" s="236"/>
      <c r="CH32" s="232"/>
      <c r="CJ32" s="232">
        <f t="shared" si="16"/>
        <v>0</v>
      </c>
      <c r="CK32" s="236"/>
      <c r="CL32" s="236"/>
      <c r="CM32" s="232">
        <f t="shared" si="17"/>
        <v>0</v>
      </c>
      <c r="CO32" s="232"/>
      <c r="CP32" s="236"/>
      <c r="CQ32" s="236"/>
      <c r="CR32" s="232"/>
      <c r="CT32" s="232"/>
      <c r="CU32" s="236"/>
      <c r="CV32" s="236"/>
      <c r="CW32" s="232"/>
      <c r="CY32" s="232"/>
      <c r="CZ32" s="236"/>
      <c r="DA32" s="236"/>
      <c r="DB32" s="232"/>
      <c r="DD32" s="232"/>
      <c r="DE32" s="236"/>
      <c r="DF32" s="236"/>
      <c r="DG32" s="232"/>
      <c r="DI32" s="232">
        <f t="shared" si="14"/>
        <v>54</v>
      </c>
      <c r="DJ32" s="236"/>
      <c r="DK32" s="236"/>
      <c r="DL32" s="232">
        <f t="shared" si="15"/>
        <v>0</v>
      </c>
    </row>
    <row r="33" spans="1:116" hidden="1" x14ac:dyDescent="0.3">
      <c r="A33" s="224" t="s">
        <v>986</v>
      </c>
      <c r="B33" s="224" t="s">
        <v>1013</v>
      </c>
      <c r="C33" s="231"/>
      <c r="D33" s="344" t="s">
        <v>947</v>
      </c>
      <c r="E33" s="226"/>
      <c r="F33" s="226"/>
      <c r="G33" s="226"/>
      <c r="H33" s="226"/>
      <c r="J33" s="232">
        <f t="shared" si="2"/>
        <v>0</v>
      </c>
      <c r="K33" s="236"/>
      <c r="L33" s="236"/>
      <c r="M33" s="232">
        <f t="shared" si="3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H33" s="232"/>
      <c r="AJ33" s="302">
        <f t="shared" si="10"/>
        <v>68</v>
      </c>
      <c r="AK33" s="236"/>
      <c r="AL33" s="236"/>
      <c r="AM33" s="232">
        <f t="shared" si="11"/>
        <v>0</v>
      </c>
      <c r="AN33" s="208"/>
      <c r="AO33" s="232"/>
      <c r="AP33" s="236"/>
      <c r="AQ33" s="236"/>
      <c r="AR33" s="232"/>
      <c r="AT33" s="232">
        <v>32</v>
      </c>
      <c r="AU33" s="236"/>
      <c r="AV33" s="236"/>
      <c r="AW33" s="232"/>
      <c r="AY33" s="232">
        <v>36</v>
      </c>
      <c r="AZ33" s="236"/>
      <c r="BA33" s="236"/>
      <c r="BB33" s="232"/>
      <c r="BD33" s="232"/>
      <c r="BE33" s="236"/>
      <c r="BF33" s="236"/>
      <c r="BG33" s="232"/>
      <c r="BH33" s="232"/>
      <c r="BK33" s="302">
        <f t="shared" si="12"/>
        <v>0</v>
      </c>
      <c r="BL33" s="236"/>
      <c r="BM33" s="236"/>
      <c r="BN33" s="232">
        <f t="shared" si="13"/>
        <v>0</v>
      </c>
      <c r="BO33" s="208"/>
      <c r="BP33" s="232"/>
      <c r="BQ33" s="236"/>
      <c r="BR33" s="236"/>
      <c r="BS33" s="232"/>
      <c r="BU33" s="232"/>
      <c r="BV33" s="236"/>
      <c r="BW33" s="236"/>
      <c r="BX33" s="232"/>
      <c r="BZ33" s="232"/>
      <c r="CA33" s="236"/>
      <c r="CB33" s="236"/>
      <c r="CC33" s="232"/>
      <c r="CE33" s="232"/>
      <c r="CF33" s="236"/>
      <c r="CG33" s="236"/>
      <c r="CH33" s="232"/>
      <c r="CJ33" s="232">
        <f t="shared" si="16"/>
        <v>0</v>
      </c>
      <c r="CK33" s="236"/>
      <c r="CL33" s="236"/>
      <c r="CM33" s="232">
        <f t="shared" si="17"/>
        <v>0</v>
      </c>
      <c r="CO33" s="232"/>
      <c r="CP33" s="236"/>
      <c r="CQ33" s="236"/>
      <c r="CR33" s="232"/>
      <c r="CT33" s="232"/>
      <c r="CU33" s="236"/>
      <c r="CV33" s="236"/>
      <c r="CW33" s="232"/>
      <c r="CY33" s="232"/>
      <c r="CZ33" s="236"/>
      <c r="DA33" s="236"/>
      <c r="DB33" s="232"/>
      <c r="DD33" s="232"/>
      <c r="DE33" s="236"/>
      <c r="DF33" s="236"/>
      <c r="DG33" s="232"/>
      <c r="DI33" s="232">
        <f t="shared" si="14"/>
        <v>68</v>
      </c>
      <c r="DJ33" s="236"/>
      <c r="DK33" s="236"/>
      <c r="DL33" s="232">
        <f t="shared" si="15"/>
        <v>0</v>
      </c>
    </row>
    <row r="34" spans="1:116" hidden="1" x14ac:dyDescent="0.3">
      <c r="A34" s="224" t="s">
        <v>988</v>
      </c>
      <c r="B34" s="224" t="s">
        <v>1014</v>
      </c>
      <c r="C34" s="231"/>
      <c r="D34" s="344" t="s">
        <v>947</v>
      </c>
      <c r="E34" s="226"/>
      <c r="F34" s="226"/>
      <c r="G34" s="226"/>
      <c r="H34" s="226"/>
      <c r="J34" s="232">
        <f t="shared" si="2"/>
        <v>0</v>
      </c>
      <c r="K34" s="236"/>
      <c r="L34" s="236"/>
      <c r="M34" s="232">
        <f t="shared" si="3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H34" s="232"/>
      <c r="AJ34" s="302">
        <f t="shared" si="10"/>
        <v>52</v>
      </c>
      <c r="AK34" s="236"/>
      <c r="AL34" s="236"/>
      <c r="AM34" s="232">
        <f t="shared" si="11"/>
        <v>0</v>
      </c>
      <c r="AN34" s="208"/>
      <c r="AO34" s="232">
        <v>18</v>
      </c>
      <c r="AP34" s="236"/>
      <c r="AQ34" s="236"/>
      <c r="AR34" s="232"/>
      <c r="AT34" s="232">
        <v>16</v>
      </c>
      <c r="AU34" s="236"/>
      <c r="AV34" s="236"/>
      <c r="AW34" s="232"/>
      <c r="AY34" s="232">
        <v>18</v>
      </c>
      <c r="AZ34" s="236"/>
      <c r="BA34" s="236"/>
      <c r="BB34" s="232"/>
      <c r="BD34" s="232"/>
      <c r="BE34" s="236"/>
      <c r="BF34" s="236"/>
      <c r="BG34" s="232"/>
      <c r="BH34" s="232"/>
      <c r="BK34" s="302">
        <f t="shared" si="12"/>
        <v>0</v>
      </c>
      <c r="BL34" s="236"/>
      <c r="BM34" s="236"/>
      <c r="BN34" s="232">
        <f t="shared" si="13"/>
        <v>0</v>
      </c>
      <c r="BO34" s="208"/>
      <c r="BP34" s="232"/>
      <c r="BQ34" s="236"/>
      <c r="BR34" s="236"/>
      <c r="BS34" s="232"/>
      <c r="BU34" s="232"/>
      <c r="BV34" s="236"/>
      <c r="BW34" s="236"/>
      <c r="BX34" s="232"/>
      <c r="BZ34" s="232"/>
      <c r="CA34" s="236"/>
      <c r="CB34" s="236"/>
      <c r="CC34" s="232"/>
      <c r="CE34" s="232"/>
      <c r="CF34" s="236"/>
      <c r="CG34" s="236"/>
      <c r="CH34" s="232"/>
      <c r="CJ34" s="232">
        <f t="shared" si="16"/>
        <v>0</v>
      </c>
      <c r="CK34" s="236"/>
      <c r="CL34" s="236"/>
      <c r="CM34" s="232">
        <f t="shared" si="17"/>
        <v>0</v>
      </c>
      <c r="CO34" s="232"/>
      <c r="CP34" s="236"/>
      <c r="CQ34" s="236"/>
      <c r="CR34" s="232"/>
      <c r="CT34" s="232"/>
      <c r="CU34" s="236"/>
      <c r="CV34" s="236"/>
      <c r="CW34" s="232"/>
      <c r="CY34" s="232"/>
      <c r="CZ34" s="236"/>
      <c r="DA34" s="236"/>
      <c r="DB34" s="232"/>
      <c r="DD34" s="232"/>
      <c r="DE34" s="236"/>
      <c r="DF34" s="236"/>
      <c r="DG34" s="232"/>
      <c r="DI34" s="232">
        <f t="shared" si="14"/>
        <v>52</v>
      </c>
      <c r="DJ34" s="236"/>
      <c r="DK34" s="236"/>
      <c r="DL34" s="232">
        <f t="shared" si="15"/>
        <v>0</v>
      </c>
    </row>
    <row r="35" spans="1:116" x14ac:dyDescent="0.3">
      <c r="A35" s="224" t="s">
        <v>961</v>
      </c>
      <c r="B35" s="224" t="s">
        <v>1015</v>
      </c>
      <c r="C35" s="231" t="s">
        <v>1052</v>
      </c>
      <c r="D35" s="344" t="s">
        <v>947</v>
      </c>
      <c r="E35" s="226"/>
      <c r="F35" s="226"/>
      <c r="G35" s="226"/>
      <c r="H35" s="226"/>
      <c r="J35" s="232">
        <f t="shared" si="2"/>
        <v>72</v>
      </c>
      <c r="K35" s="236"/>
      <c r="L35" s="236"/>
      <c r="M35" s="232">
        <f t="shared" si="3"/>
        <v>0</v>
      </c>
      <c r="O35" s="232">
        <v>27</v>
      </c>
      <c r="P35" s="236"/>
      <c r="Q35" s="236"/>
      <c r="R35" s="232"/>
      <c r="T35" s="232"/>
      <c r="U35" s="236"/>
      <c r="V35" s="236"/>
      <c r="W35" s="232"/>
      <c r="Y35" s="232">
        <v>18</v>
      </c>
      <c r="Z35" s="236"/>
      <c r="AA35" s="236"/>
      <c r="AB35" s="232"/>
      <c r="AD35" s="232">
        <v>27</v>
      </c>
      <c r="AE35" s="236"/>
      <c r="AF35" s="236"/>
      <c r="AG35" s="232"/>
      <c r="AH35" s="252" t="s">
        <v>1058</v>
      </c>
      <c r="AJ35" s="302">
        <f t="shared" si="10"/>
        <v>28</v>
      </c>
      <c r="AK35" s="236"/>
      <c r="AL35" s="236"/>
      <c r="AM35" s="232">
        <f t="shared" si="11"/>
        <v>0</v>
      </c>
      <c r="AN35" s="208"/>
      <c r="AO35" s="232"/>
      <c r="AP35" s="236"/>
      <c r="AQ35" s="236"/>
      <c r="AR35" s="232"/>
      <c r="AT35" s="232"/>
      <c r="AU35" s="236"/>
      <c r="AV35" s="236"/>
      <c r="AW35" s="232"/>
      <c r="AY35" s="232">
        <v>18</v>
      </c>
      <c r="AZ35" s="236"/>
      <c r="BA35" s="236"/>
      <c r="BB35" s="232"/>
      <c r="BD35" s="232">
        <v>10</v>
      </c>
      <c r="BE35" s="236"/>
      <c r="BF35" s="236"/>
      <c r="BG35" s="232"/>
      <c r="BH35" s="232"/>
      <c r="BK35" s="302">
        <f t="shared" si="12"/>
        <v>0</v>
      </c>
      <c r="BL35" s="236"/>
      <c r="BM35" s="236"/>
      <c r="BN35" s="232">
        <f t="shared" si="13"/>
        <v>0</v>
      </c>
      <c r="BO35" s="208"/>
      <c r="BP35" s="232"/>
      <c r="BQ35" s="236"/>
      <c r="BR35" s="236"/>
      <c r="BS35" s="232"/>
      <c r="BU35" s="232"/>
      <c r="BV35" s="236"/>
      <c r="BW35" s="236"/>
      <c r="BX35" s="232"/>
      <c r="BZ35" s="232"/>
      <c r="CA35" s="236"/>
      <c r="CB35" s="236"/>
      <c r="CC35" s="232"/>
      <c r="CE35" s="232"/>
      <c r="CF35" s="236"/>
      <c r="CG35" s="236"/>
      <c r="CH35" s="232"/>
      <c r="CJ35" s="232">
        <f t="shared" si="16"/>
        <v>0</v>
      </c>
      <c r="CK35" s="236"/>
      <c r="CL35" s="236"/>
      <c r="CM35" s="232">
        <f t="shared" si="17"/>
        <v>0</v>
      </c>
      <c r="CO35" s="232"/>
      <c r="CP35" s="236"/>
      <c r="CQ35" s="236"/>
      <c r="CR35" s="232"/>
      <c r="CT35" s="232"/>
      <c r="CU35" s="236"/>
      <c r="CV35" s="236"/>
      <c r="CW35" s="232"/>
      <c r="CY35" s="232"/>
      <c r="CZ35" s="236"/>
      <c r="DA35" s="236"/>
      <c r="DB35" s="232"/>
      <c r="DD35" s="232"/>
      <c r="DE35" s="236"/>
      <c r="DF35" s="236"/>
      <c r="DG35" s="232"/>
      <c r="DI35" s="232">
        <f t="shared" si="14"/>
        <v>100</v>
      </c>
      <c r="DJ35" s="236"/>
      <c r="DK35" s="236"/>
      <c r="DL35" s="232">
        <f t="shared" si="15"/>
        <v>0</v>
      </c>
    </row>
    <row r="36" spans="1:116" x14ac:dyDescent="0.3">
      <c r="A36" s="224" t="s">
        <v>987</v>
      </c>
      <c r="B36" s="224" t="s">
        <v>1016</v>
      </c>
      <c r="C36" s="231" t="s">
        <v>1043</v>
      </c>
      <c r="D36" s="344" t="s">
        <v>947</v>
      </c>
      <c r="E36" s="226"/>
      <c r="F36" s="226"/>
      <c r="G36" s="226"/>
      <c r="H36" s="226"/>
      <c r="J36" s="232">
        <f t="shared" si="2"/>
        <v>70</v>
      </c>
      <c r="K36" s="236"/>
      <c r="L36" s="236"/>
      <c r="M36" s="232">
        <f t="shared" si="3"/>
        <v>0</v>
      </c>
      <c r="O36" s="232">
        <v>18</v>
      </c>
      <c r="P36" s="236"/>
      <c r="Q36" s="236"/>
      <c r="R36" s="232"/>
      <c r="T36" s="232">
        <v>16</v>
      </c>
      <c r="U36" s="236"/>
      <c r="V36" s="236"/>
      <c r="W36" s="232"/>
      <c r="Y36" s="232">
        <v>18</v>
      </c>
      <c r="Z36" s="236"/>
      <c r="AA36" s="236"/>
      <c r="AB36" s="232"/>
      <c r="AD36" s="232">
        <v>18</v>
      </c>
      <c r="AE36" s="236"/>
      <c r="AF36" s="236"/>
      <c r="AG36" s="232"/>
      <c r="AH36" s="232" t="s">
        <v>1059</v>
      </c>
      <c r="AJ36" s="302">
        <f t="shared" si="10"/>
        <v>34</v>
      </c>
      <c r="AK36" s="236"/>
      <c r="AL36" s="236"/>
      <c r="AM36" s="232">
        <f t="shared" si="11"/>
        <v>0</v>
      </c>
      <c r="AN36" s="208"/>
      <c r="AO36" s="232">
        <v>18</v>
      </c>
      <c r="AP36" s="236"/>
      <c r="AQ36" s="236"/>
      <c r="AR36" s="232"/>
      <c r="AT36" s="232">
        <v>16</v>
      </c>
      <c r="AU36" s="236"/>
      <c r="AV36" s="236"/>
      <c r="AW36" s="232"/>
      <c r="AY36" s="232"/>
      <c r="AZ36" s="236"/>
      <c r="BA36" s="236"/>
      <c r="BB36" s="232"/>
      <c r="BD36" s="232"/>
      <c r="BE36" s="236"/>
      <c r="BF36" s="236"/>
      <c r="BG36" s="232"/>
      <c r="BH36" s="232"/>
      <c r="BK36" s="302">
        <f t="shared" si="12"/>
        <v>0</v>
      </c>
      <c r="BL36" s="236"/>
      <c r="BM36" s="236"/>
      <c r="BN36" s="232">
        <f t="shared" si="13"/>
        <v>0</v>
      </c>
      <c r="BO36" s="208"/>
      <c r="BP36" s="232"/>
      <c r="BQ36" s="236"/>
      <c r="BR36" s="236"/>
      <c r="BS36" s="232"/>
      <c r="BU36" s="232"/>
      <c r="BV36" s="236"/>
      <c r="BW36" s="236"/>
      <c r="BX36" s="232"/>
      <c r="BZ36" s="232"/>
      <c r="CA36" s="236"/>
      <c r="CB36" s="236"/>
      <c r="CC36" s="232"/>
      <c r="CE36" s="232"/>
      <c r="CF36" s="236"/>
      <c r="CG36" s="236"/>
      <c r="CH36" s="232"/>
      <c r="CJ36" s="232">
        <f t="shared" si="16"/>
        <v>0</v>
      </c>
      <c r="CK36" s="236"/>
      <c r="CL36" s="236"/>
      <c r="CM36" s="232">
        <f t="shared" si="17"/>
        <v>0</v>
      </c>
      <c r="CO36" s="232"/>
      <c r="CP36" s="236"/>
      <c r="CQ36" s="236"/>
      <c r="CR36" s="232"/>
      <c r="CT36" s="232"/>
      <c r="CU36" s="236"/>
      <c r="CV36" s="236"/>
      <c r="CW36" s="232"/>
      <c r="CY36" s="232"/>
      <c r="CZ36" s="236"/>
      <c r="DA36" s="236"/>
      <c r="DB36" s="232"/>
      <c r="DD36" s="232"/>
      <c r="DE36" s="236"/>
      <c r="DF36" s="236"/>
      <c r="DG36" s="232"/>
      <c r="DI36" s="232">
        <f t="shared" si="14"/>
        <v>104</v>
      </c>
      <c r="DJ36" s="236"/>
      <c r="DK36" s="236"/>
      <c r="DL36" s="232">
        <f t="shared" si="15"/>
        <v>0</v>
      </c>
    </row>
    <row r="37" spans="1:116" x14ac:dyDescent="0.3">
      <c r="A37" s="224" t="s">
        <v>962</v>
      </c>
      <c r="B37" s="390" t="s">
        <v>984</v>
      </c>
      <c r="C37" s="231" t="s">
        <v>1044</v>
      </c>
      <c r="D37" s="344" t="s">
        <v>947</v>
      </c>
      <c r="E37" s="226"/>
      <c r="F37" s="226"/>
      <c r="G37" s="226"/>
      <c r="H37" s="226"/>
      <c r="J37" s="232">
        <f t="shared" si="2"/>
        <v>140</v>
      </c>
      <c r="K37" s="236"/>
      <c r="L37" s="236"/>
      <c r="M37" s="232">
        <f t="shared" si="3"/>
        <v>0</v>
      </c>
      <c r="O37" s="232">
        <v>36</v>
      </c>
      <c r="P37" s="236"/>
      <c r="Q37" s="236"/>
      <c r="R37" s="232"/>
      <c r="T37" s="232">
        <v>32</v>
      </c>
      <c r="U37" s="236"/>
      <c r="V37" s="236"/>
      <c r="W37" s="232"/>
      <c r="Y37" s="232">
        <v>36</v>
      </c>
      <c r="Z37" s="236"/>
      <c r="AA37" s="236"/>
      <c r="AB37" s="232"/>
      <c r="AD37" s="232">
        <v>36</v>
      </c>
      <c r="AE37" s="236"/>
      <c r="AF37" s="236"/>
      <c r="AG37" s="232"/>
      <c r="AH37" s="232" t="s">
        <v>1056</v>
      </c>
      <c r="AJ37" s="302">
        <f t="shared" si="10"/>
        <v>62</v>
      </c>
      <c r="AK37" s="236"/>
      <c r="AL37" s="236"/>
      <c r="AM37" s="232">
        <f t="shared" si="11"/>
        <v>0</v>
      </c>
      <c r="AN37" s="208"/>
      <c r="AO37" s="232">
        <v>18</v>
      </c>
      <c r="AP37" s="236"/>
      <c r="AQ37" s="236"/>
      <c r="AR37" s="232"/>
      <c r="AT37" s="232">
        <v>16</v>
      </c>
      <c r="AU37" s="236"/>
      <c r="AV37" s="236"/>
      <c r="AW37" s="232"/>
      <c r="AY37" s="232">
        <v>18</v>
      </c>
      <c r="AZ37" s="236"/>
      <c r="BA37" s="236"/>
      <c r="BB37" s="232"/>
      <c r="BD37" s="252">
        <v>10</v>
      </c>
      <c r="BE37" s="236"/>
      <c r="BF37" s="236"/>
      <c r="BG37" s="232"/>
      <c r="BH37" s="232"/>
      <c r="BK37" s="302">
        <f t="shared" si="12"/>
        <v>0</v>
      </c>
      <c r="BL37" s="236"/>
      <c r="BM37" s="236"/>
      <c r="BN37" s="232">
        <f t="shared" si="13"/>
        <v>0</v>
      </c>
      <c r="BO37" s="208"/>
      <c r="BP37" s="232"/>
      <c r="BQ37" s="236"/>
      <c r="BR37" s="236"/>
      <c r="BS37" s="232"/>
      <c r="BU37" s="232"/>
      <c r="BV37" s="236"/>
      <c r="BW37" s="236"/>
      <c r="BX37" s="232"/>
      <c r="BZ37" s="232"/>
      <c r="CA37" s="236"/>
      <c r="CB37" s="236"/>
      <c r="CC37" s="232"/>
      <c r="CE37" s="252"/>
      <c r="CF37" s="236"/>
      <c r="CG37" s="236"/>
      <c r="CH37" s="232"/>
      <c r="CJ37" s="232">
        <f t="shared" si="16"/>
        <v>0</v>
      </c>
      <c r="CK37" s="236"/>
      <c r="CL37" s="236"/>
      <c r="CM37" s="232">
        <f t="shared" si="17"/>
        <v>0</v>
      </c>
      <c r="CO37" s="232"/>
      <c r="CP37" s="236"/>
      <c r="CQ37" s="236"/>
      <c r="CR37" s="232"/>
      <c r="CT37" s="232"/>
      <c r="CU37" s="236"/>
      <c r="CV37" s="236"/>
      <c r="CW37" s="232"/>
      <c r="CY37" s="232"/>
      <c r="CZ37" s="236"/>
      <c r="DA37" s="236"/>
      <c r="DB37" s="232"/>
      <c r="DD37" s="252"/>
      <c r="DE37" s="236"/>
      <c r="DF37" s="236"/>
      <c r="DG37" s="232"/>
      <c r="DI37" s="232">
        <f t="shared" si="14"/>
        <v>202</v>
      </c>
      <c r="DJ37" s="236"/>
      <c r="DK37" s="236"/>
      <c r="DL37" s="232">
        <f t="shared" si="15"/>
        <v>0</v>
      </c>
    </row>
    <row r="38" spans="1:116" x14ac:dyDescent="0.3">
      <c r="A38" s="224" t="s">
        <v>964</v>
      </c>
      <c r="B38" s="391"/>
      <c r="C38" s="231"/>
      <c r="D38" s="344" t="s">
        <v>947</v>
      </c>
      <c r="E38" s="226"/>
      <c r="F38" s="226"/>
      <c r="G38" s="226"/>
      <c r="H38" s="226"/>
      <c r="J38" s="232">
        <f t="shared" si="2"/>
        <v>0</v>
      </c>
      <c r="K38" s="236"/>
      <c r="L38" s="236"/>
      <c r="M38" s="232">
        <f t="shared" si="3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H38" s="232"/>
      <c r="AJ38" s="302">
        <f t="shared" si="10"/>
        <v>0</v>
      </c>
      <c r="AK38" s="236"/>
      <c r="AL38" s="236"/>
      <c r="AM38" s="232">
        <f t="shared" si="11"/>
        <v>0</v>
      </c>
      <c r="AN38" s="208"/>
      <c r="AO38" s="232"/>
      <c r="AP38" s="236"/>
      <c r="AQ38" s="236"/>
      <c r="AR38" s="232"/>
      <c r="AT38" s="232"/>
      <c r="AU38" s="236"/>
      <c r="AV38" s="236"/>
      <c r="AW38" s="232"/>
      <c r="AY38" s="232"/>
      <c r="AZ38" s="236"/>
      <c r="BA38" s="236"/>
      <c r="BB38" s="232"/>
      <c r="BD38" s="232"/>
      <c r="BE38" s="236"/>
      <c r="BF38" s="236"/>
      <c r="BG38" s="232"/>
      <c r="BH38" s="232"/>
      <c r="BK38" s="302">
        <f t="shared" si="12"/>
        <v>0</v>
      </c>
      <c r="BL38" s="236"/>
      <c r="BM38" s="236"/>
      <c r="BN38" s="232">
        <f t="shared" si="13"/>
        <v>0</v>
      </c>
      <c r="BO38" s="208"/>
      <c r="BP38" s="232"/>
      <c r="BQ38" s="236"/>
      <c r="BR38" s="236"/>
      <c r="BS38" s="232"/>
      <c r="BU38" s="232"/>
      <c r="BV38" s="236"/>
      <c r="BW38" s="236"/>
      <c r="BX38" s="232"/>
      <c r="BZ38" s="232"/>
      <c r="CA38" s="236"/>
      <c r="CB38" s="236"/>
      <c r="CC38" s="232"/>
      <c r="CE38" s="232"/>
      <c r="CF38" s="236"/>
      <c r="CG38" s="236"/>
      <c r="CH38" s="232"/>
      <c r="CJ38" s="232">
        <f t="shared" si="16"/>
        <v>0</v>
      </c>
      <c r="CK38" s="236"/>
      <c r="CL38" s="236"/>
      <c r="CM38" s="232">
        <f t="shared" si="17"/>
        <v>0</v>
      </c>
      <c r="CO38" s="232"/>
      <c r="CP38" s="236"/>
      <c r="CQ38" s="236"/>
      <c r="CR38" s="232"/>
      <c r="CT38" s="232"/>
      <c r="CU38" s="236"/>
      <c r="CV38" s="236"/>
      <c r="CW38" s="232"/>
      <c r="CY38" s="232"/>
      <c r="CZ38" s="236"/>
      <c r="DA38" s="236"/>
      <c r="DB38" s="232"/>
      <c r="DD38" s="232"/>
      <c r="DE38" s="236"/>
      <c r="DF38" s="236"/>
      <c r="DG38" s="232"/>
      <c r="DI38" s="232">
        <f t="shared" si="14"/>
        <v>0</v>
      </c>
      <c r="DJ38" s="236"/>
      <c r="DK38" s="236"/>
      <c r="DL38" s="232">
        <f t="shared" si="15"/>
        <v>0</v>
      </c>
    </row>
    <row r="39" spans="1:116" x14ac:dyDescent="0.3">
      <c r="A39" s="224" t="s">
        <v>963</v>
      </c>
      <c r="B39" s="391"/>
      <c r="C39" s="231"/>
      <c r="D39" s="344" t="s">
        <v>947</v>
      </c>
      <c r="E39" s="226"/>
      <c r="F39" s="226"/>
      <c r="G39" s="226"/>
      <c r="H39" s="226"/>
      <c r="J39" s="232">
        <f t="shared" si="2"/>
        <v>0</v>
      </c>
      <c r="K39" s="236"/>
      <c r="L39" s="236"/>
      <c r="M39" s="232">
        <f t="shared" si="3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H39" s="232"/>
      <c r="AJ39" s="302">
        <f t="shared" si="10"/>
        <v>0</v>
      </c>
      <c r="AK39" s="236"/>
      <c r="AL39" s="236"/>
      <c r="AM39" s="232">
        <f t="shared" si="11"/>
        <v>0</v>
      </c>
      <c r="AN39" s="208"/>
      <c r="AO39" s="232"/>
      <c r="AP39" s="236"/>
      <c r="AQ39" s="236"/>
      <c r="AR39" s="232"/>
      <c r="AT39" s="232"/>
      <c r="AU39" s="236"/>
      <c r="AV39" s="236"/>
      <c r="AW39" s="232"/>
      <c r="AY39" s="232"/>
      <c r="AZ39" s="236"/>
      <c r="BA39" s="236"/>
      <c r="BB39" s="232"/>
      <c r="BD39" s="232"/>
      <c r="BE39" s="236"/>
      <c r="BF39" s="236"/>
      <c r="BG39" s="232"/>
      <c r="BH39" s="232"/>
      <c r="BK39" s="302">
        <f t="shared" si="12"/>
        <v>0</v>
      </c>
      <c r="BL39" s="236"/>
      <c r="BM39" s="236"/>
      <c r="BN39" s="232">
        <f t="shared" si="13"/>
        <v>0</v>
      </c>
      <c r="BO39" s="208"/>
      <c r="BP39" s="232"/>
      <c r="BQ39" s="236"/>
      <c r="BR39" s="236"/>
      <c r="BS39" s="232"/>
      <c r="BU39" s="232"/>
      <c r="BV39" s="236"/>
      <c r="BW39" s="236"/>
      <c r="BX39" s="232"/>
      <c r="BZ39" s="232"/>
      <c r="CA39" s="236"/>
      <c r="CB39" s="236"/>
      <c r="CC39" s="232"/>
      <c r="CE39" s="232"/>
      <c r="CF39" s="236"/>
      <c r="CG39" s="236"/>
      <c r="CH39" s="232"/>
      <c r="CJ39" s="232">
        <f t="shared" si="16"/>
        <v>0</v>
      </c>
      <c r="CK39" s="236"/>
      <c r="CL39" s="236"/>
      <c r="CM39" s="232">
        <f t="shared" si="17"/>
        <v>0</v>
      </c>
      <c r="CO39" s="232"/>
      <c r="CP39" s="236"/>
      <c r="CQ39" s="236"/>
      <c r="CR39" s="232"/>
      <c r="CT39" s="232"/>
      <c r="CU39" s="236"/>
      <c r="CV39" s="236"/>
      <c r="CW39" s="232"/>
      <c r="CY39" s="232"/>
      <c r="CZ39" s="236"/>
      <c r="DA39" s="236"/>
      <c r="DB39" s="232"/>
      <c r="DD39" s="232"/>
      <c r="DE39" s="236"/>
      <c r="DF39" s="236"/>
      <c r="DG39" s="232"/>
      <c r="DI39" s="232">
        <f t="shared" si="14"/>
        <v>0</v>
      </c>
      <c r="DJ39" s="236"/>
      <c r="DK39" s="236"/>
      <c r="DL39" s="232">
        <f t="shared" si="15"/>
        <v>0</v>
      </c>
    </row>
    <row r="40" spans="1:116" x14ac:dyDescent="0.3">
      <c r="A40" s="224" t="s">
        <v>965</v>
      </c>
      <c r="B40" s="391"/>
      <c r="C40" s="231"/>
      <c r="D40" s="344" t="s">
        <v>947</v>
      </c>
      <c r="E40" s="226"/>
      <c r="F40" s="226"/>
      <c r="G40" s="226"/>
      <c r="H40" s="226"/>
      <c r="J40" s="232">
        <f t="shared" si="2"/>
        <v>0</v>
      </c>
      <c r="K40" s="236"/>
      <c r="L40" s="236"/>
      <c r="M40" s="232">
        <f t="shared" si="3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H40" s="232"/>
      <c r="AJ40" s="302">
        <f t="shared" si="10"/>
        <v>0</v>
      </c>
      <c r="AK40" s="236"/>
      <c r="AL40" s="236"/>
      <c r="AM40" s="232">
        <f t="shared" si="11"/>
        <v>0</v>
      </c>
      <c r="AN40" s="208"/>
      <c r="AO40" s="232"/>
      <c r="AP40" s="236"/>
      <c r="AQ40" s="236"/>
      <c r="AR40" s="232"/>
      <c r="AT40" s="232"/>
      <c r="AU40" s="236"/>
      <c r="AV40" s="236"/>
      <c r="AW40" s="232"/>
      <c r="AY40" s="232"/>
      <c r="AZ40" s="236"/>
      <c r="BA40" s="236"/>
      <c r="BB40" s="232"/>
      <c r="BD40" s="232"/>
      <c r="BE40" s="236"/>
      <c r="BF40" s="236"/>
      <c r="BG40" s="232"/>
      <c r="BH40" s="232"/>
      <c r="BK40" s="302">
        <f t="shared" si="12"/>
        <v>0</v>
      </c>
      <c r="BL40" s="236"/>
      <c r="BM40" s="236"/>
      <c r="BN40" s="232">
        <f t="shared" si="13"/>
        <v>0</v>
      </c>
      <c r="BO40" s="208"/>
      <c r="BP40" s="232"/>
      <c r="BQ40" s="236"/>
      <c r="BR40" s="236"/>
      <c r="BS40" s="232"/>
      <c r="BU40" s="232"/>
      <c r="BV40" s="236"/>
      <c r="BW40" s="236"/>
      <c r="BX40" s="232"/>
      <c r="BZ40" s="232"/>
      <c r="CA40" s="236"/>
      <c r="CB40" s="236"/>
      <c r="CC40" s="232"/>
      <c r="CE40" s="232"/>
      <c r="CF40" s="236"/>
      <c r="CG40" s="236"/>
      <c r="CH40" s="232"/>
      <c r="CJ40" s="232">
        <f t="shared" si="16"/>
        <v>0</v>
      </c>
      <c r="CK40" s="236"/>
      <c r="CL40" s="236"/>
      <c r="CM40" s="232">
        <f t="shared" si="17"/>
        <v>0</v>
      </c>
      <c r="CO40" s="232"/>
      <c r="CP40" s="236"/>
      <c r="CQ40" s="236"/>
      <c r="CR40" s="232"/>
      <c r="CT40" s="232"/>
      <c r="CU40" s="236"/>
      <c r="CV40" s="236"/>
      <c r="CW40" s="232"/>
      <c r="CY40" s="232"/>
      <c r="CZ40" s="236"/>
      <c r="DA40" s="236"/>
      <c r="DB40" s="232"/>
      <c r="DD40" s="232"/>
      <c r="DE40" s="236"/>
      <c r="DF40" s="236"/>
      <c r="DG40" s="232"/>
      <c r="DI40" s="232">
        <f t="shared" si="14"/>
        <v>0</v>
      </c>
      <c r="DJ40" s="236"/>
      <c r="DK40" s="236"/>
      <c r="DL40" s="232">
        <f t="shared" si="15"/>
        <v>0</v>
      </c>
    </row>
    <row r="41" spans="1:116" x14ac:dyDescent="0.3">
      <c r="A41" s="224" t="s">
        <v>966</v>
      </c>
      <c r="B41" s="392"/>
      <c r="C41" s="231"/>
      <c r="D41" s="344" t="s">
        <v>947</v>
      </c>
      <c r="E41" s="226"/>
      <c r="F41" s="226"/>
      <c r="G41" s="226"/>
      <c r="H41" s="226"/>
      <c r="J41" s="232">
        <f t="shared" si="2"/>
        <v>0</v>
      </c>
      <c r="K41" s="236"/>
      <c r="L41" s="236"/>
      <c r="M41" s="232">
        <f t="shared" si="3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H41" s="232"/>
      <c r="AJ41" s="302">
        <f t="shared" si="10"/>
        <v>0</v>
      </c>
      <c r="AK41" s="236"/>
      <c r="AL41" s="236"/>
      <c r="AM41" s="232">
        <f t="shared" si="11"/>
        <v>0</v>
      </c>
      <c r="AN41" s="208"/>
      <c r="AO41" s="232"/>
      <c r="AP41" s="236"/>
      <c r="AQ41" s="236"/>
      <c r="AR41" s="232"/>
      <c r="AT41" s="232"/>
      <c r="AU41" s="236"/>
      <c r="AV41" s="236"/>
      <c r="AW41" s="232"/>
      <c r="AY41" s="232"/>
      <c r="AZ41" s="236"/>
      <c r="BA41" s="236"/>
      <c r="BB41" s="232"/>
      <c r="BD41" s="232"/>
      <c r="BE41" s="236"/>
      <c r="BF41" s="236"/>
      <c r="BG41" s="232"/>
      <c r="BH41" s="232"/>
      <c r="BK41" s="302">
        <f t="shared" si="12"/>
        <v>0</v>
      </c>
      <c r="BL41" s="236"/>
      <c r="BM41" s="236"/>
      <c r="BN41" s="232">
        <f t="shared" si="13"/>
        <v>0</v>
      </c>
      <c r="BO41" s="208"/>
      <c r="BP41" s="232"/>
      <c r="BQ41" s="236"/>
      <c r="BR41" s="236"/>
      <c r="BS41" s="232"/>
      <c r="BU41" s="232"/>
      <c r="BV41" s="236"/>
      <c r="BW41" s="236"/>
      <c r="BX41" s="232"/>
      <c r="BZ41" s="232"/>
      <c r="CA41" s="236"/>
      <c r="CB41" s="236"/>
      <c r="CC41" s="232"/>
      <c r="CE41" s="232"/>
      <c r="CF41" s="236"/>
      <c r="CG41" s="236"/>
      <c r="CH41" s="232"/>
      <c r="CJ41" s="232">
        <f t="shared" si="16"/>
        <v>0</v>
      </c>
      <c r="CK41" s="236"/>
      <c r="CL41" s="236"/>
      <c r="CM41" s="232">
        <f t="shared" si="17"/>
        <v>0</v>
      </c>
      <c r="CO41" s="232"/>
      <c r="CP41" s="236"/>
      <c r="CQ41" s="236"/>
      <c r="CR41" s="232"/>
      <c r="CT41" s="232"/>
      <c r="CU41" s="236"/>
      <c r="CV41" s="236"/>
      <c r="CW41" s="232"/>
      <c r="CY41" s="232"/>
      <c r="CZ41" s="236"/>
      <c r="DA41" s="236"/>
      <c r="DB41" s="232"/>
      <c r="DD41" s="232"/>
      <c r="DE41" s="236"/>
      <c r="DF41" s="236"/>
      <c r="DG41" s="232"/>
      <c r="DI41" s="232">
        <f t="shared" si="14"/>
        <v>0</v>
      </c>
      <c r="DJ41" s="236"/>
      <c r="DK41" s="236"/>
      <c r="DL41" s="232">
        <f t="shared" si="15"/>
        <v>0</v>
      </c>
    </row>
    <row r="42" spans="1:116" x14ac:dyDescent="0.3">
      <c r="A42" s="224" t="s">
        <v>1009</v>
      </c>
      <c r="B42" s="224" t="s">
        <v>1017</v>
      </c>
      <c r="C42" s="231" t="s">
        <v>1063</v>
      </c>
      <c r="D42" s="344" t="s">
        <v>947</v>
      </c>
      <c r="E42" s="226"/>
      <c r="F42" s="226"/>
      <c r="G42" s="226"/>
      <c r="H42" s="226"/>
      <c r="J42" s="232">
        <f t="shared" si="2"/>
        <v>17</v>
      </c>
      <c r="K42" s="236"/>
      <c r="L42" s="236"/>
      <c r="M42" s="232"/>
      <c r="O42" s="232">
        <v>9</v>
      </c>
      <c r="P42" s="236"/>
      <c r="Q42" s="236"/>
      <c r="R42" s="232"/>
      <c r="T42" s="232">
        <v>8</v>
      </c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H42" s="232" t="s">
        <v>1008</v>
      </c>
      <c r="AJ42" s="341"/>
      <c r="AK42" s="236"/>
      <c r="AL42" s="236"/>
      <c r="AM42" s="232"/>
      <c r="AN42" s="208"/>
      <c r="AO42" s="232"/>
      <c r="AP42" s="236"/>
      <c r="AQ42" s="236"/>
      <c r="AR42" s="232"/>
      <c r="AT42" s="232"/>
      <c r="AU42" s="236"/>
      <c r="AV42" s="236"/>
      <c r="AW42" s="232"/>
      <c r="AY42" s="232"/>
      <c r="AZ42" s="236"/>
      <c r="BA42" s="236"/>
      <c r="BB42" s="232"/>
      <c r="BD42" s="232"/>
      <c r="BE42" s="236"/>
      <c r="BF42" s="236"/>
      <c r="BG42" s="232"/>
      <c r="BH42" s="232"/>
      <c r="BK42" s="341"/>
      <c r="BL42" s="236"/>
      <c r="BM42" s="236"/>
      <c r="BN42" s="232"/>
      <c r="BO42" s="208"/>
      <c r="BP42" s="232"/>
      <c r="BQ42" s="236"/>
      <c r="BR42" s="236"/>
      <c r="BS42" s="232"/>
      <c r="BU42" s="232"/>
      <c r="BV42" s="236"/>
      <c r="BW42" s="236"/>
      <c r="BX42" s="232"/>
      <c r="BZ42" s="232"/>
      <c r="CA42" s="236"/>
      <c r="CB42" s="236"/>
      <c r="CC42" s="232"/>
      <c r="CE42" s="232"/>
      <c r="CF42" s="236"/>
      <c r="CG42" s="236"/>
      <c r="CH42" s="232"/>
      <c r="CJ42" s="232"/>
      <c r="CK42" s="236"/>
      <c r="CL42" s="236"/>
      <c r="CM42" s="232"/>
      <c r="CO42" s="232"/>
      <c r="CP42" s="236"/>
      <c r="CQ42" s="236"/>
      <c r="CR42" s="232"/>
      <c r="CT42" s="232"/>
      <c r="CU42" s="236"/>
      <c r="CV42" s="236"/>
      <c r="CW42" s="232"/>
      <c r="CY42" s="232"/>
      <c r="CZ42" s="236"/>
      <c r="DA42" s="236"/>
      <c r="DB42" s="232"/>
      <c r="DD42" s="232"/>
      <c r="DE42" s="236"/>
      <c r="DF42" s="236"/>
      <c r="DG42" s="232"/>
      <c r="DI42" s="232"/>
      <c r="DJ42" s="236"/>
      <c r="DK42" s="236"/>
      <c r="DL42" s="232"/>
    </row>
    <row r="43" spans="1:116" x14ac:dyDescent="0.3">
      <c r="A43" s="224" t="s">
        <v>968</v>
      </c>
      <c r="B43" s="224" t="s">
        <v>1018</v>
      </c>
      <c r="C43" s="231" t="s">
        <v>1045</v>
      </c>
      <c r="D43" s="344" t="s">
        <v>947</v>
      </c>
      <c r="E43" s="226"/>
      <c r="F43" s="226"/>
      <c r="G43" s="226"/>
      <c r="H43" s="226"/>
      <c r="J43" s="232">
        <f t="shared" si="2"/>
        <v>35</v>
      </c>
      <c r="K43" s="236"/>
      <c r="L43" s="236"/>
      <c r="M43" s="232">
        <f t="shared" si="3"/>
        <v>0</v>
      </c>
      <c r="O43" s="232">
        <v>9</v>
      </c>
      <c r="P43" s="236"/>
      <c r="Q43" s="236"/>
      <c r="R43" s="232"/>
      <c r="T43" s="232">
        <v>8</v>
      </c>
      <c r="U43" s="236"/>
      <c r="V43" s="236"/>
      <c r="W43" s="232"/>
      <c r="Y43" s="232">
        <v>9</v>
      </c>
      <c r="Z43" s="236"/>
      <c r="AA43" s="236"/>
      <c r="AB43" s="232"/>
      <c r="AD43" s="232">
        <v>9</v>
      </c>
      <c r="AE43" s="236"/>
      <c r="AF43" s="236"/>
      <c r="AG43" s="232"/>
      <c r="AH43" s="232" t="s">
        <v>1059</v>
      </c>
      <c r="AJ43" s="302">
        <f t="shared" si="10"/>
        <v>26</v>
      </c>
      <c r="AK43" s="236"/>
      <c r="AL43" s="236"/>
      <c r="AM43" s="232">
        <f t="shared" si="11"/>
        <v>0</v>
      </c>
      <c r="AN43" s="208"/>
      <c r="AO43" s="232">
        <v>9</v>
      </c>
      <c r="AP43" s="236"/>
      <c r="AQ43" s="236"/>
      <c r="AR43" s="232"/>
      <c r="AT43" s="232">
        <v>8</v>
      </c>
      <c r="AU43" s="236"/>
      <c r="AV43" s="236"/>
      <c r="AW43" s="232"/>
      <c r="AY43" s="232">
        <v>9</v>
      </c>
      <c r="AZ43" s="236"/>
      <c r="BA43" s="236"/>
      <c r="BB43" s="232"/>
      <c r="BD43" s="232"/>
      <c r="BE43" s="236"/>
      <c r="BF43" s="236"/>
      <c r="BG43" s="232"/>
      <c r="BH43" s="232"/>
      <c r="BK43" s="302">
        <f t="shared" si="12"/>
        <v>0</v>
      </c>
      <c r="BL43" s="236"/>
      <c r="BM43" s="236"/>
      <c r="BN43" s="232">
        <f t="shared" si="13"/>
        <v>0</v>
      </c>
      <c r="BO43" s="208"/>
      <c r="BP43" s="232"/>
      <c r="BQ43" s="236"/>
      <c r="BR43" s="236"/>
      <c r="BS43" s="232"/>
      <c r="BU43" s="232"/>
      <c r="BV43" s="236"/>
      <c r="BW43" s="236"/>
      <c r="BX43" s="232"/>
      <c r="BZ43" s="232"/>
      <c r="CA43" s="236"/>
      <c r="CB43" s="236"/>
      <c r="CC43" s="232"/>
      <c r="CE43" s="232"/>
      <c r="CF43" s="236"/>
      <c r="CG43" s="236"/>
      <c r="CH43" s="232"/>
      <c r="CJ43" s="232">
        <f t="shared" si="16"/>
        <v>0</v>
      </c>
      <c r="CK43" s="236"/>
      <c r="CL43" s="236"/>
      <c r="CM43" s="232">
        <f t="shared" si="17"/>
        <v>0</v>
      </c>
      <c r="CO43" s="232"/>
      <c r="CP43" s="236"/>
      <c r="CQ43" s="236"/>
      <c r="CR43" s="232"/>
      <c r="CT43" s="232"/>
      <c r="CU43" s="236"/>
      <c r="CV43" s="236"/>
      <c r="CW43" s="232"/>
      <c r="CY43" s="232"/>
      <c r="CZ43" s="236"/>
      <c r="DA43" s="236"/>
      <c r="DB43" s="232"/>
      <c r="DD43" s="232"/>
      <c r="DE43" s="236"/>
      <c r="DF43" s="236"/>
      <c r="DG43" s="232"/>
      <c r="DI43" s="232">
        <f t="shared" si="14"/>
        <v>61</v>
      </c>
      <c r="DJ43" s="236"/>
      <c r="DK43" s="236"/>
      <c r="DL43" s="232">
        <f t="shared" si="15"/>
        <v>0</v>
      </c>
    </row>
    <row r="44" spans="1:116" x14ac:dyDescent="0.3">
      <c r="A44" s="224" t="s">
        <v>969</v>
      </c>
      <c r="B44" s="224" t="s">
        <v>1019</v>
      </c>
      <c r="C44" s="231" t="s">
        <v>1046</v>
      </c>
      <c r="D44" s="344" t="s">
        <v>947</v>
      </c>
      <c r="E44" s="226"/>
      <c r="F44" s="226"/>
      <c r="G44" s="226"/>
      <c r="H44" s="226"/>
      <c r="J44" s="232">
        <f t="shared" si="2"/>
        <v>45</v>
      </c>
      <c r="K44" s="236"/>
      <c r="L44" s="236"/>
      <c r="M44" s="232">
        <f t="shared" si="3"/>
        <v>0</v>
      </c>
      <c r="O44" s="232">
        <v>45</v>
      </c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H44" s="232" t="s">
        <v>1057</v>
      </c>
      <c r="AJ44" s="232">
        <f t="shared" si="10"/>
        <v>0</v>
      </c>
      <c r="AK44" s="236"/>
      <c r="AL44" s="236"/>
      <c r="AM44" s="232">
        <f t="shared" si="11"/>
        <v>0</v>
      </c>
      <c r="AN44" s="208"/>
      <c r="AO44" s="232"/>
      <c r="AP44" s="236"/>
      <c r="AQ44" s="236"/>
      <c r="AR44" s="232"/>
      <c r="AT44" s="232"/>
      <c r="AU44" s="236"/>
      <c r="AV44" s="236"/>
      <c r="AW44" s="232"/>
      <c r="AY44" s="232"/>
      <c r="AZ44" s="236"/>
      <c r="BA44" s="236"/>
      <c r="BB44" s="232"/>
      <c r="BD44" s="232"/>
      <c r="BE44" s="236"/>
      <c r="BF44" s="236"/>
      <c r="BG44" s="232"/>
      <c r="BH44" s="232"/>
      <c r="BK44" s="232">
        <f t="shared" si="12"/>
        <v>0</v>
      </c>
      <c r="BL44" s="236"/>
      <c r="BM44" s="236"/>
      <c r="BN44" s="232">
        <f t="shared" si="13"/>
        <v>0</v>
      </c>
      <c r="BO44" s="208"/>
      <c r="BP44" s="232"/>
      <c r="BQ44" s="236"/>
      <c r="BR44" s="236"/>
      <c r="BS44" s="232"/>
      <c r="BU44" s="232"/>
      <c r="BV44" s="236"/>
      <c r="BW44" s="236"/>
      <c r="BX44" s="232"/>
      <c r="BZ44" s="232"/>
      <c r="CA44" s="236"/>
      <c r="CB44" s="236"/>
      <c r="CC44" s="232"/>
      <c r="CE44" s="232"/>
      <c r="CF44" s="236"/>
      <c r="CG44" s="236"/>
      <c r="CH44" s="232"/>
      <c r="CJ44" s="232">
        <f t="shared" si="16"/>
        <v>0</v>
      </c>
      <c r="CK44" s="236"/>
      <c r="CL44" s="236"/>
      <c r="CM44" s="232">
        <f t="shared" si="17"/>
        <v>0</v>
      </c>
      <c r="CO44" s="232"/>
      <c r="CP44" s="236"/>
      <c r="CQ44" s="236"/>
      <c r="CR44" s="232"/>
      <c r="CT44" s="232"/>
      <c r="CU44" s="236"/>
      <c r="CV44" s="236"/>
      <c r="CW44" s="232"/>
      <c r="CY44" s="232"/>
      <c r="CZ44" s="236"/>
      <c r="DA44" s="236"/>
      <c r="DB44" s="232"/>
      <c r="DD44" s="232"/>
      <c r="DE44" s="236"/>
      <c r="DF44" s="236"/>
      <c r="DG44" s="232"/>
      <c r="DI44" s="232">
        <f t="shared" si="14"/>
        <v>45</v>
      </c>
      <c r="DJ44" s="236"/>
      <c r="DK44" s="236"/>
      <c r="DL44" s="232">
        <f t="shared" si="15"/>
        <v>0</v>
      </c>
    </row>
    <row r="45" spans="1:116" x14ac:dyDescent="0.3">
      <c r="A45" s="224" t="s">
        <v>985</v>
      </c>
      <c r="B45" s="224" t="s">
        <v>1020</v>
      </c>
      <c r="C45" s="231" t="s">
        <v>1039</v>
      </c>
      <c r="D45" s="338"/>
      <c r="E45" s="251"/>
      <c r="F45" s="251"/>
      <c r="G45" s="251"/>
      <c r="H45" s="251"/>
      <c r="J45" s="232">
        <f t="shared" si="2"/>
        <v>18</v>
      </c>
      <c r="K45" s="330"/>
      <c r="L45" s="330"/>
      <c r="M45" s="251"/>
      <c r="O45" s="232">
        <v>18</v>
      </c>
      <c r="P45" s="330"/>
      <c r="Q45" s="330"/>
      <c r="R45" s="251"/>
      <c r="T45" s="232"/>
      <c r="U45" s="330"/>
      <c r="V45" s="330"/>
      <c r="W45" s="251"/>
      <c r="Y45" s="232"/>
      <c r="Z45" s="330"/>
      <c r="AA45" s="330"/>
      <c r="AB45" s="251"/>
      <c r="AD45" s="232"/>
      <c r="AE45" s="330"/>
      <c r="AF45" s="330"/>
      <c r="AG45" s="251"/>
      <c r="AH45" s="232" t="s">
        <v>1060</v>
      </c>
      <c r="AJ45" s="251"/>
      <c r="AK45" s="330"/>
      <c r="AL45" s="330"/>
      <c r="AM45" s="251"/>
      <c r="AN45" s="208"/>
      <c r="AO45" s="251"/>
      <c r="AP45" s="330"/>
      <c r="AQ45" s="330"/>
      <c r="AR45" s="251"/>
      <c r="AT45" s="251"/>
      <c r="AU45" s="330"/>
      <c r="AV45" s="330"/>
      <c r="AW45" s="251"/>
      <c r="AY45" s="251"/>
      <c r="AZ45" s="330"/>
      <c r="BA45" s="330"/>
      <c r="BB45" s="251"/>
      <c r="BD45" s="251"/>
      <c r="BE45" s="330"/>
      <c r="BF45" s="330"/>
      <c r="BG45" s="251"/>
      <c r="BH45" s="251"/>
      <c r="BK45" s="251"/>
      <c r="BL45" s="330"/>
      <c r="BM45" s="330"/>
      <c r="BN45" s="251"/>
      <c r="BO45" s="208"/>
      <c r="BP45" s="251"/>
      <c r="BQ45" s="330"/>
      <c r="BR45" s="330"/>
      <c r="BS45" s="251"/>
      <c r="BU45" s="251"/>
      <c r="BV45" s="330"/>
      <c r="BW45" s="330"/>
      <c r="BX45" s="251"/>
      <c r="BZ45" s="251"/>
      <c r="CA45" s="330"/>
      <c r="CB45" s="330"/>
      <c r="CC45" s="251"/>
      <c r="CE45" s="251"/>
      <c r="CF45" s="330"/>
      <c r="CG45" s="330"/>
      <c r="CH45" s="251"/>
      <c r="CJ45" s="251"/>
      <c r="CK45" s="330"/>
      <c r="CL45" s="330"/>
      <c r="CM45" s="251"/>
      <c r="CO45" s="251"/>
      <c r="CP45" s="330"/>
      <c r="CQ45" s="330"/>
      <c r="CR45" s="251"/>
      <c r="CT45" s="251"/>
      <c r="CU45" s="330"/>
      <c r="CV45" s="330"/>
      <c r="CW45" s="251"/>
      <c r="CY45" s="251"/>
      <c r="CZ45" s="330"/>
      <c r="DA45" s="330"/>
      <c r="DB45" s="251"/>
      <c r="DD45" s="251"/>
      <c r="DE45" s="330"/>
      <c r="DF45" s="330"/>
      <c r="DG45" s="251"/>
      <c r="DI45" s="251"/>
      <c r="DJ45" s="330"/>
      <c r="DK45" s="330"/>
      <c r="DL45" s="251"/>
    </row>
    <row r="46" spans="1:116" s="208" customFormat="1" x14ac:dyDescent="0.3">
      <c r="A46" s="227"/>
      <c r="B46" s="227"/>
      <c r="D46" s="218"/>
      <c r="J46" s="251"/>
      <c r="K46" s="251"/>
      <c r="L46" s="251"/>
      <c r="M46" s="251"/>
      <c r="O46" s="251"/>
      <c r="P46" s="251"/>
      <c r="Q46" s="251"/>
      <c r="R46" s="251"/>
      <c r="T46" s="251"/>
      <c r="U46" s="251"/>
      <c r="V46" s="251"/>
      <c r="W46" s="251"/>
      <c r="Y46" s="251"/>
      <c r="Z46" s="251"/>
      <c r="AA46" s="251"/>
      <c r="AB46" s="251"/>
      <c r="AD46" s="251"/>
      <c r="AE46" s="251"/>
      <c r="AF46" s="251"/>
      <c r="AG46" s="251"/>
      <c r="AH46" s="251"/>
      <c r="AJ46" s="251"/>
      <c r="AK46" s="251"/>
      <c r="AL46" s="251"/>
      <c r="AM46" s="251"/>
      <c r="AO46" s="251"/>
      <c r="AP46" s="251"/>
      <c r="AQ46" s="251"/>
      <c r="AR46" s="251"/>
      <c r="AT46" s="251"/>
      <c r="AU46" s="251"/>
      <c r="AV46" s="251"/>
      <c r="AW46" s="251"/>
      <c r="AY46" s="251"/>
      <c r="AZ46" s="251"/>
      <c r="BA46" s="251"/>
      <c r="BB46" s="251"/>
      <c r="BD46" s="251"/>
      <c r="BE46" s="251"/>
      <c r="BF46" s="251"/>
      <c r="BG46" s="251"/>
      <c r="BH46" s="251"/>
      <c r="BK46" s="251"/>
      <c r="BL46" s="251"/>
      <c r="BM46" s="251"/>
      <c r="BN46" s="251"/>
      <c r="BP46" s="251"/>
      <c r="BQ46" s="251"/>
      <c r="BR46" s="251"/>
      <c r="BS46" s="251"/>
      <c r="BU46" s="251"/>
      <c r="BV46" s="251"/>
      <c r="BW46" s="251"/>
      <c r="BX46" s="251"/>
      <c r="BZ46" s="251"/>
      <c r="CA46" s="251"/>
      <c r="CB46" s="251"/>
      <c r="CC46" s="251"/>
      <c r="CE46" s="251"/>
      <c r="CF46" s="251"/>
      <c r="CG46" s="251"/>
      <c r="CH46" s="251"/>
      <c r="CJ46" s="251"/>
      <c r="CK46" s="251"/>
      <c r="CL46" s="251"/>
      <c r="CM46" s="251"/>
      <c r="CO46" s="251"/>
      <c r="CP46" s="251"/>
      <c r="CQ46" s="251"/>
      <c r="CR46" s="251"/>
      <c r="CT46" s="251"/>
      <c r="CU46" s="251"/>
      <c r="CV46" s="251"/>
      <c r="CW46" s="251"/>
      <c r="CY46" s="251"/>
      <c r="CZ46" s="251"/>
      <c r="DA46" s="251"/>
      <c r="DB46" s="251"/>
      <c r="DD46" s="251"/>
      <c r="DE46" s="251"/>
      <c r="DF46" s="251"/>
      <c r="DG46" s="251"/>
      <c r="DI46" s="251"/>
      <c r="DJ46" s="251"/>
      <c r="DK46" s="251"/>
      <c r="DL46" s="251"/>
    </row>
    <row r="47" spans="1:116" s="249" customFormat="1" x14ac:dyDescent="0.3">
      <c r="A47" s="219" t="s">
        <v>178</v>
      </c>
      <c r="B47" s="220" t="s">
        <v>181</v>
      </c>
      <c r="C47" s="350"/>
      <c r="D47" s="222"/>
      <c r="E47" s="223"/>
      <c r="F47" s="223"/>
      <c r="G47" s="223"/>
      <c r="H47" s="223"/>
      <c r="I47" s="221"/>
      <c r="J47" s="238"/>
      <c r="K47" s="238"/>
      <c r="L47" s="238"/>
      <c r="M47" s="238"/>
      <c r="N47" s="221"/>
      <c r="O47" s="238"/>
      <c r="P47" s="238"/>
      <c r="Q47" s="238"/>
      <c r="R47" s="238"/>
      <c r="S47" s="221"/>
      <c r="T47" s="238"/>
      <c r="U47" s="238"/>
      <c r="V47" s="238"/>
      <c r="W47" s="238"/>
      <c r="X47" s="221"/>
      <c r="Y47" s="238"/>
      <c r="Z47" s="238"/>
      <c r="AA47" s="238"/>
      <c r="AB47" s="238"/>
      <c r="AD47" s="238"/>
      <c r="AE47" s="238"/>
      <c r="AF47" s="238"/>
      <c r="AG47" s="238"/>
      <c r="AH47" s="238"/>
      <c r="AJ47" s="238"/>
      <c r="AK47" s="238"/>
      <c r="AL47" s="238"/>
      <c r="AM47" s="238"/>
      <c r="AN47" s="221"/>
      <c r="AO47" s="238"/>
      <c r="AP47" s="238"/>
      <c r="AQ47" s="238"/>
      <c r="AR47" s="238"/>
      <c r="AS47" s="221"/>
      <c r="AT47" s="238"/>
      <c r="AU47" s="238"/>
      <c r="AV47" s="238"/>
      <c r="AW47" s="238"/>
      <c r="AX47" s="221"/>
      <c r="AY47" s="238"/>
      <c r="AZ47" s="238"/>
      <c r="BA47" s="238"/>
      <c r="BB47" s="238"/>
      <c r="BD47" s="238"/>
      <c r="BE47" s="238"/>
      <c r="BF47" s="238"/>
      <c r="BG47" s="238"/>
      <c r="BH47" s="238"/>
      <c r="BK47" s="238"/>
      <c r="BL47" s="238"/>
      <c r="BM47" s="238"/>
      <c r="BN47" s="238"/>
      <c r="BO47" s="221"/>
      <c r="BP47" s="238"/>
      <c r="BQ47" s="238"/>
      <c r="BR47" s="238"/>
      <c r="BS47" s="238"/>
      <c r="BT47" s="221"/>
      <c r="BU47" s="238"/>
      <c r="BV47" s="238"/>
      <c r="BW47" s="238"/>
      <c r="BX47" s="238"/>
      <c r="BY47" s="221"/>
      <c r="BZ47" s="238"/>
      <c r="CA47" s="238"/>
      <c r="CB47" s="238"/>
      <c r="CC47" s="238"/>
      <c r="CE47" s="238"/>
      <c r="CF47" s="238"/>
      <c r="CG47" s="238"/>
      <c r="CH47" s="238"/>
      <c r="CJ47" s="238"/>
      <c r="CK47" s="238"/>
      <c r="CL47" s="238"/>
      <c r="CM47" s="238"/>
      <c r="CO47" s="238"/>
      <c r="CP47" s="238"/>
      <c r="CQ47" s="238"/>
      <c r="CR47" s="238"/>
      <c r="CS47" s="221"/>
      <c r="CT47" s="238"/>
      <c r="CU47" s="238"/>
      <c r="CV47" s="238"/>
      <c r="CW47" s="238"/>
      <c r="CX47" s="221"/>
      <c r="CY47" s="238"/>
      <c r="CZ47" s="238"/>
      <c r="DA47" s="238"/>
      <c r="DB47" s="238"/>
      <c r="DD47" s="238"/>
      <c r="DE47" s="238"/>
      <c r="DF47" s="238"/>
      <c r="DG47" s="238"/>
      <c r="DI47" s="238"/>
      <c r="DJ47" s="238"/>
      <c r="DK47" s="238"/>
      <c r="DL47" s="238"/>
    </row>
    <row r="48" spans="1:116" x14ac:dyDescent="0.3">
      <c r="A48" s="224" t="s">
        <v>959</v>
      </c>
      <c r="B48" s="343" t="s">
        <v>1021</v>
      </c>
      <c r="C48" s="231" t="s">
        <v>1045</v>
      </c>
      <c r="D48" s="347" t="s">
        <v>931</v>
      </c>
      <c r="E48" s="229"/>
      <c r="F48" s="229"/>
      <c r="G48" s="229"/>
      <c r="H48" s="229"/>
      <c r="J48" s="232">
        <f t="shared" si="2"/>
        <v>35</v>
      </c>
      <c r="K48" s="236"/>
      <c r="L48" s="236"/>
      <c r="M48" s="232">
        <f t="shared" si="3"/>
        <v>0</v>
      </c>
      <c r="O48" s="232">
        <v>9</v>
      </c>
      <c r="P48" s="236"/>
      <c r="Q48" s="236"/>
      <c r="R48" s="232"/>
      <c r="T48" s="232">
        <v>8</v>
      </c>
      <c r="U48" s="236"/>
      <c r="V48" s="236"/>
      <c r="W48" s="232"/>
      <c r="Y48" s="232">
        <v>9</v>
      </c>
      <c r="Z48" s="236"/>
      <c r="AA48" s="236"/>
      <c r="AB48" s="232"/>
      <c r="AD48" s="232">
        <v>9</v>
      </c>
      <c r="AE48" s="236"/>
      <c r="AF48" s="236"/>
      <c r="AG48" s="232"/>
      <c r="AH48" s="232" t="s">
        <v>1055</v>
      </c>
      <c r="AJ48" s="302">
        <f t="shared" ref="AJ48:AJ50" si="18">SUM(AO48,AT48,AY48,BD48)</f>
        <v>36</v>
      </c>
      <c r="AK48" s="236"/>
      <c r="AL48" s="236"/>
      <c r="AM48" s="232">
        <f t="shared" ref="AM48:AM50" si="19">SUM(AR48,AW48,BB48,BG48)</f>
        <v>0</v>
      </c>
      <c r="AN48" s="208"/>
      <c r="AO48" s="232">
        <v>9</v>
      </c>
      <c r="AP48" s="236"/>
      <c r="AQ48" s="236"/>
      <c r="AR48" s="232"/>
      <c r="AT48" s="232">
        <v>8</v>
      </c>
      <c r="AU48" s="236">
        <v>100</v>
      </c>
      <c r="AV48" s="236"/>
      <c r="AW48" s="232"/>
      <c r="AY48" s="232">
        <v>9</v>
      </c>
      <c r="AZ48" s="236">
        <v>100</v>
      </c>
      <c r="BA48" s="236"/>
      <c r="BB48" s="232"/>
      <c r="BD48" s="232">
        <v>10</v>
      </c>
      <c r="BE48" s="236"/>
      <c r="BF48" s="236"/>
      <c r="BG48" s="232"/>
      <c r="BH48" s="232" t="s">
        <v>979</v>
      </c>
      <c r="BK48" s="302">
        <f t="shared" ref="BK48:BK50" si="20">SUM(BP48,BU48,BZ48,CE48)</f>
        <v>0</v>
      </c>
      <c r="BL48" s="236"/>
      <c r="BM48" s="236"/>
      <c r="BN48" s="232">
        <f t="shared" ref="BN48:BN50" si="21">SUM(BS48,BX48,CC48,CH48)</f>
        <v>0</v>
      </c>
      <c r="BO48" s="208"/>
      <c r="BP48" s="232"/>
      <c r="BQ48" s="236"/>
      <c r="BR48" s="236"/>
      <c r="BS48" s="232"/>
      <c r="BU48" s="232"/>
      <c r="BV48" s="236"/>
      <c r="BW48" s="236"/>
      <c r="BX48" s="232"/>
      <c r="BZ48" s="232"/>
      <c r="CA48" s="236"/>
      <c r="CB48" s="236"/>
      <c r="CC48" s="232"/>
      <c r="CE48" s="232"/>
      <c r="CF48" s="236"/>
      <c r="CG48" s="236"/>
      <c r="CH48" s="232"/>
      <c r="CJ48" s="232">
        <f>SUM(CO48,CT48,CY48,DD48)</f>
        <v>0</v>
      </c>
      <c r="CK48" s="236"/>
      <c r="CL48" s="236"/>
      <c r="CM48" s="232">
        <f>SUM(CR48,CW48,DB48,DG48)</f>
        <v>0</v>
      </c>
      <c r="CO48" s="232"/>
      <c r="CP48" s="236"/>
      <c r="CQ48" s="236"/>
      <c r="CR48" s="232"/>
      <c r="CT48" s="232"/>
      <c r="CU48" s="236"/>
      <c r="CV48" s="236"/>
      <c r="CW48" s="232"/>
      <c r="CY48" s="232"/>
      <c r="CZ48" s="236"/>
      <c r="DA48" s="236"/>
      <c r="DB48" s="232"/>
      <c r="DD48" s="232"/>
      <c r="DE48" s="236"/>
      <c r="DF48" s="236"/>
      <c r="DG48" s="232"/>
      <c r="DI48" s="232">
        <f>SUM(J48,AJ48,BK48,CJ48)</f>
        <v>71</v>
      </c>
      <c r="DJ48" s="236"/>
      <c r="DK48" s="236"/>
      <c r="DL48" s="232">
        <f>SUM(M48,AM48,BN48,CM48)</f>
        <v>0</v>
      </c>
    </row>
    <row r="49" spans="1:116" x14ac:dyDescent="0.3">
      <c r="A49" s="224" t="s">
        <v>992</v>
      </c>
      <c r="B49" s="343" t="s">
        <v>1022</v>
      </c>
      <c r="C49" s="231"/>
      <c r="D49" s="347" t="s">
        <v>931</v>
      </c>
      <c r="E49" s="229"/>
      <c r="F49" s="229"/>
      <c r="G49" s="229"/>
      <c r="H49" s="229"/>
      <c r="J49" s="232">
        <f t="shared" si="2"/>
        <v>0</v>
      </c>
      <c r="K49" s="236"/>
      <c r="L49" s="236"/>
      <c r="M49" s="232">
        <f t="shared" si="3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H49" s="232"/>
      <c r="AJ49" s="302">
        <f t="shared" si="18"/>
        <v>0</v>
      </c>
      <c r="AK49" s="236"/>
      <c r="AL49" s="236"/>
      <c r="AM49" s="232">
        <f t="shared" si="19"/>
        <v>0</v>
      </c>
      <c r="AN49" s="208"/>
      <c r="AO49" s="232"/>
      <c r="AP49" s="236"/>
      <c r="AQ49" s="236"/>
      <c r="AR49" s="232"/>
      <c r="AT49" s="232"/>
      <c r="AU49" s="236"/>
      <c r="AV49" s="236"/>
      <c r="AW49" s="232"/>
      <c r="AY49" s="232"/>
      <c r="AZ49" s="236"/>
      <c r="BA49" s="236"/>
      <c r="BB49" s="232"/>
      <c r="BD49" s="232"/>
      <c r="BE49" s="236"/>
      <c r="BF49" s="236"/>
      <c r="BG49" s="232"/>
      <c r="BH49" s="232"/>
      <c r="BK49" s="302">
        <f t="shared" si="20"/>
        <v>0</v>
      </c>
      <c r="BL49" s="236"/>
      <c r="BM49" s="236"/>
      <c r="BN49" s="232">
        <f t="shared" si="21"/>
        <v>0</v>
      </c>
      <c r="BO49" s="208"/>
      <c r="BP49" s="232"/>
      <c r="BQ49" s="236"/>
      <c r="BR49" s="236"/>
      <c r="BS49" s="232"/>
      <c r="BU49" s="232"/>
      <c r="BV49" s="236"/>
      <c r="BW49" s="236"/>
      <c r="BX49" s="232"/>
      <c r="BZ49" s="232"/>
      <c r="CA49" s="236"/>
      <c r="CB49" s="236"/>
      <c r="CC49" s="232"/>
      <c r="CE49" s="232"/>
      <c r="CF49" s="236"/>
      <c r="CG49" s="236"/>
      <c r="CH49" s="232"/>
      <c r="CJ49" s="232">
        <f t="shared" ref="CJ49:CJ50" si="22">SUM(CO49,CT49,CY49,DD49)</f>
        <v>0</v>
      </c>
      <c r="CK49" s="236"/>
      <c r="CL49" s="236"/>
      <c r="CM49" s="232">
        <f t="shared" ref="CM49:CM50" si="23">SUM(CR49,CW49,DB49,DG49)</f>
        <v>0</v>
      </c>
      <c r="CO49" s="232"/>
      <c r="CP49" s="236"/>
      <c r="CQ49" s="236"/>
      <c r="CR49" s="232"/>
      <c r="CT49" s="232"/>
      <c r="CU49" s="236"/>
      <c r="CV49" s="236"/>
      <c r="CW49" s="232"/>
      <c r="CY49" s="232"/>
      <c r="CZ49" s="236"/>
      <c r="DA49" s="236"/>
      <c r="DB49" s="232"/>
      <c r="DD49" s="232"/>
      <c r="DE49" s="236"/>
      <c r="DF49" s="236"/>
      <c r="DG49" s="232"/>
      <c r="DI49" s="232">
        <f>SUM(J49,AJ49,BK49,CJ49)</f>
        <v>0</v>
      </c>
      <c r="DJ49" s="236"/>
      <c r="DK49" s="236"/>
      <c r="DL49" s="232">
        <f>SUM(M49,AM49,BN49,CM49)</f>
        <v>0</v>
      </c>
    </row>
    <row r="50" spans="1:116" x14ac:dyDescent="0.3">
      <c r="A50" s="224" t="s">
        <v>960</v>
      </c>
      <c r="B50" s="343" t="s">
        <v>1023</v>
      </c>
      <c r="C50" s="231"/>
      <c r="D50" s="347" t="s">
        <v>931</v>
      </c>
      <c r="E50" s="229"/>
      <c r="F50" s="229"/>
      <c r="G50" s="229"/>
      <c r="H50" s="229"/>
      <c r="J50" s="232">
        <f t="shared" si="2"/>
        <v>0</v>
      </c>
      <c r="K50" s="236"/>
      <c r="L50" s="236"/>
      <c r="M50" s="232">
        <f t="shared" si="3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H50" s="232"/>
      <c r="AJ50" s="302">
        <f t="shared" si="18"/>
        <v>93</v>
      </c>
      <c r="AK50" s="236"/>
      <c r="AL50" s="236"/>
      <c r="AM50" s="232">
        <f t="shared" si="19"/>
        <v>0</v>
      </c>
      <c r="AN50" s="208"/>
      <c r="AO50" s="232">
        <v>27</v>
      </c>
      <c r="AP50" s="236"/>
      <c r="AQ50" s="236"/>
      <c r="AR50" s="232"/>
      <c r="AT50" s="232">
        <v>24</v>
      </c>
      <c r="AU50" s="236"/>
      <c r="AV50" s="236"/>
      <c r="AW50" s="232"/>
      <c r="AY50" s="232">
        <v>27</v>
      </c>
      <c r="AZ50" s="236"/>
      <c r="BA50" s="236"/>
      <c r="BB50" s="232"/>
      <c r="BD50" s="232">
        <v>15</v>
      </c>
      <c r="BE50" s="236"/>
      <c r="BF50" s="236"/>
      <c r="BG50" s="232"/>
      <c r="BH50" s="232"/>
      <c r="BK50" s="302">
        <f t="shared" si="20"/>
        <v>0</v>
      </c>
      <c r="BL50" s="236"/>
      <c r="BM50" s="236"/>
      <c r="BN50" s="232">
        <f t="shared" si="21"/>
        <v>0</v>
      </c>
      <c r="BO50" s="208"/>
      <c r="BP50" s="232"/>
      <c r="BQ50" s="236"/>
      <c r="BR50" s="236"/>
      <c r="BS50" s="232"/>
      <c r="BU50" s="232"/>
      <c r="BV50" s="236"/>
      <c r="BW50" s="236"/>
      <c r="BX50" s="232"/>
      <c r="BZ50" s="232"/>
      <c r="CA50" s="236"/>
      <c r="CB50" s="236"/>
      <c r="CC50" s="232"/>
      <c r="CE50" s="232"/>
      <c r="CF50" s="236"/>
      <c r="CG50" s="236"/>
      <c r="CH50" s="232"/>
      <c r="CJ50" s="232">
        <f t="shared" si="22"/>
        <v>0</v>
      </c>
      <c r="CK50" s="236"/>
      <c r="CL50" s="236"/>
      <c r="CM50" s="232">
        <f t="shared" si="23"/>
        <v>0</v>
      </c>
      <c r="CO50" s="232"/>
      <c r="CP50" s="236"/>
      <c r="CQ50" s="236"/>
      <c r="CR50" s="232"/>
      <c r="CT50" s="232"/>
      <c r="CU50" s="236"/>
      <c r="CV50" s="236"/>
      <c r="CW50" s="232"/>
      <c r="CY50" s="232"/>
      <c r="CZ50" s="236"/>
      <c r="DA50" s="236"/>
      <c r="DB50" s="232"/>
      <c r="DD50" s="232"/>
      <c r="DE50" s="236"/>
      <c r="DF50" s="236"/>
      <c r="DG50" s="232"/>
      <c r="DI50" s="232">
        <f>SUM(J50,AJ50,BK50,CJ50)</f>
        <v>93</v>
      </c>
      <c r="DJ50" s="236"/>
      <c r="DK50" s="236"/>
      <c r="DL50" s="232">
        <f>SUM(M50,AM50,BN50,CM50)</f>
        <v>0</v>
      </c>
    </row>
    <row r="51" spans="1:116" s="230" customFormat="1" x14ac:dyDescent="0.3">
      <c r="A51" s="224" t="s">
        <v>980</v>
      </c>
      <c r="B51" s="343"/>
      <c r="C51" s="346"/>
      <c r="D51" s="347"/>
      <c r="E51" s="229"/>
      <c r="F51" s="229"/>
      <c r="G51" s="229"/>
      <c r="H51" s="229"/>
      <c r="I51" s="208"/>
      <c r="J51" s="232"/>
      <c r="K51" s="236"/>
      <c r="L51" s="236"/>
      <c r="M51" s="232"/>
      <c r="O51" s="339">
        <f>SUM(O17:O50)/9</f>
        <v>26</v>
      </c>
      <c r="P51" s="236"/>
      <c r="Q51" s="236"/>
      <c r="R51" s="232"/>
      <c r="T51" s="339">
        <f>SUM(T17:T50)/8</f>
        <v>17</v>
      </c>
      <c r="U51" s="236"/>
      <c r="V51" s="236"/>
      <c r="W51" s="232"/>
      <c r="Y51" s="339">
        <f>SUM(Y17:Y50)/9</f>
        <v>15</v>
      </c>
      <c r="Z51" s="236"/>
      <c r="AA51" s="236"/>
      <c r="AB51" s="232"/>
      <c r="AD51" s="339">
        <f>SUM(AD17:AD50)/9</f>
        <v>16</v>
      </c>
      <c r="AE51" s="236"/>
      <c r="AF51" s="236"/>
      <c r="AG51" s="232"/>
      <c r="AH51" s="232"/>
      <c r="AJ51" s="302"/>
      <c r="AK51" s="236"/>
      <c r="AL51" s="236"/>
      <c r="AM51" s="232"/>
      <c r="AO51" s="339">
        <f>SUM(AO17:AO50)/9</f>
        <v>18</v>
      </c>
      <c r="AP51" s="236"/>
      <c r="AQ51" s="236"/>
      <c r="AR51" s="232"/>
      <c r="AT51" s="339">
        <f>SUM(AT17:AT50)/8</f>
        <v>18</v>
      </c>
      <c r="AU51" s="236"/>
      <c r="AV51" s="236"/>
      <c r="AW51" s="232"/>
      <c r="AY51" s="339">
        <f>SUM(AY17:AY50)/9</f>
        <v>17.444444444444443</v>
      </c>
      <c r="AZ51" s="236"/>
      <c r="BA51" s="236"/>
      <c r="BB51" s="232"/>
      <c r="BD51" s="339">
        <f>SUM(BD17:BD50)/5</f>
        <v>9</v>
      </c>
      <c r="BE51" s="236"/>
      <c r="BF51" s="236"/>
      <c r="BG51" s="232"/>
      <c r="BH51" s="232"/>
      <c r="BK51" s="302"/>
      <c r="BL51" s="236"/>
      <c r="BM51" s="236"/>
      <c r="BN51" s="232"/>
      <c r="BP51" s="232"/>
      <c r="BQ51" s="236"/>
      <c r="BR51" s="236"/>
      <c r="BS51" s="232"/>
      <c r="BU51" s="232"/>
      <c r="BV51" s="236"/>
      <c r="BW51" s="236"/>
      <c r="BX51" s="232"/>
      <c r="BZ51" s="232"/>
      <c r="CA51" s="236"/>
      <c r="CB51" s="236"/>
      <c r="CC51" s="232"/>
      <c r="CE51" s="232"/>
      <c r="CF51" s="236"/>
      <c r="CG51" s="236"/>
      <c r="CH51" s="232"/>
      <c r="CJ51" s="232"/>
      <c r="CK51" s="236"/>
      <c r="CL51" s="236"/>
      <c r="CM51" s="232"/>
      <c r="CO51" s="232"/>
      <c r="CP51" s="236"/>
      <c r="CQ51" s="236"/>
      <c r="CR51" s="232"/>
      <c r="CT51" s="232"/>
      <c r="CU51" s="236"/>
      <c r="CV51" s="236"/>
      <c r="CW51" s="232"/>
      <c r="CY51" s="232"/>
      <c r="CZ51" s="236"/>
      <c r="DA51" s="236"/>
      <c r="DB51" s="232"/>
      <c r="DD51" s="232"/>
      <c r="DE51" s="236"/>
      <c r="DF51" s="236"/>
      <c r="DG51" s="232"/>
      <c r="DI51" s="232"/>
      <c r="DJ51" s="236"/>
      <c r="DK51" s="236"/>
      <c r="DL51" s="232"/>
    </row>
    <row r="52" spans="1:116" s="208" customFormat="1" x14ac:dyDescent="0.3">
      <c r="D52" s="218"/>
      <c r="J52" s="251"/>
      <c r="K52" s="251"/>
      <c r="L52" s="251"/>
      <c r="M52" s="251"/>
      <c r="O52" s="251"/>
      <c r="P52" s="251"/>
      <c r="Q52" s="251"/>
      <c r="R52" s="251"/>
      <c r="T52" s="251"/>
      <c r="U52" s="251"/>
      <c r="V52" s="251"/>
      <c r="W52" s="251"/>
      <c r="Y52" s="251"/>
      <c r="Z52" s="251"/>
      <c r="AA52" s="251"/>
      <c r="AB52" s="251"/>
      <c r="AD52" s="251"/>
      <c r="AE52" s="251"/>
      <c r="AF52" s="251"/>
      <c r="AG52" s="251"/>
      <c r="AH52" s="251"/>
      <c r="AJ52" s="251"/>
      <c r="AK52" s="251"/>
      <c r="AL52" s="251"/>
      <c r="AM52" s="251"/>
      <c r="AO52" s="251"/>
      <c r="AP52" s="251"/>
      <c r="AQ52" s="251"/>
      <c r="AR52" s="251"/>
      <c r="AT52" s="251"/>
      <c r="AU52" s="251"/>
      <c r="AV52" s="251"/>
      <c r="AW52" s="251"/>
      <c r="AY52" s="251"/>
      <c r="AZ52" s="251"/>
      <c r="BA52" s="251"/>
      <c r="BB52" s="251"/>
      <c r="BD52" s="251"/>
      <c r="BE52" s="251"/>
      <c r="BF52" s="251"/>
      <c r="BG52" s="251"/>
      <c r="BH52" s="251"/>
      <c r="BK52" s="251"/>
      <c r="BL52" s="251"/>
      <c r="BM52" s="251"/>
      <c r="BN52" s="251"/>
      <c r="BP52" s="251"/>
      <c r="BQ52" s="251"/>
      <c r="BR52" s="251"/>
      <c r="BS52" s="251"/>
      <c r="BU52" s="251"/>
      <c r="BV52" s="251"/>
      <c r="BW52" s="251"/>
      <c r="BX52" s="251"/>
      <c r="BZ52" s="251"/>
      <c r="CA52" s="251"/>
      <c r="CB52" s="251"/>
      <c r="CC52" s="251"/>
      <c r="CE52" s="251"/>
      <c r="CF52" s="251"/>
      <c r="CG52" s="251"/>
      <c r="CH52" s="251"/>
      <c r="CJ52" s="251"/>
      <c r="CK52" s="251"/>
      <c r="CL52" s="251"/>
      <c r="CM52" s="251"/>
      <c r="CO52" s="251"/>
      <c r="CP52" s="251"/>
      <c r="CQ52" s="251"/>
      <c r="CR52" s="251"/>
      <c r="CT52" s="251"/>
      <c r="CU52" s="251"/>
      <c r="CV52" s="251"/>
      <c r="CW52" s="251"/>
      <c r="CY52" s="251"/>
      <c r="CZ52" s="251"/>
      <c r="DA52" s="251"/>
      <c r="DB52" s="251"/>
      <c r="DD52" s="251"/>
      <c r="DE52" s="251"/>
      <c r="DF52" s="251"/>
      <c r="DG52" s="251"/>
      <c r="DI52" s="251"/>
      <c r="DJ52" s="251"/>
      <c r="DK52" s="251"/>
      <c r="DL52" s="251"/>
    </row>
    <row r="53" spans="1:116" s="249" customFormat="1" x14ac:dyDescent="0.3">
      <c r="A53" s="219" t="s">
        <v>0</v>
      </c>
      <c r="B53" s="220" t="s">
        <v>181</v>
      </c>
      <c r="C53" s="350"/>
      <c r="D53" s="222"/>
      <c r="E53" s="223"/>
      <c r="F53" s="223"/>
      <c r="G53" s="223"/>
      <c r="H53" s="223"/>
      <c r="I53" s="221"/>
      <c r="J53" s="238"/>
      <c r="K53" s="238"/>
      <c r="L53" s="238"/>
      <c r="M53" s="238"/>
      <c r="N53" s="221"/>
      <c r="O53" s="238"/>
      <c r="P53" s="238"/>
      <c r="Q53" s="238"/>
      <c r="R53" s="238"/>
      <c r="S53" s="221"/>
      <c r="T53" s="238"/>
      <c r="U53" s="238"/>
      <c r="V53" s="238"/>
      <c r="W53" s="238"/>
      <c r="X53" s="221"/>
      <c r="Y53" s="238"/>
      <c r="Z53" s="238"/>
      <c r="AA53" s="238"/>
      <c r="AB53" s="238"/>
      <c r="AD53" s="238"/>
      <c r="AE53" s="238"/>
      <c r="AF53" s="238"/>
      <c r="AG53" s="238"/>
      <c r="AH53" s="238"/>
      <c r="AJ53" s="238"/>
      <c r="AK53" s="238"/>
      <c r="AL53" s="238"/>
      <c r="AM53" s="238"/>
      <c r="AN53" s="221"/>
      <c r="AO53" s="238"/>
      <c r="AP53" s="238"/>
      <c r="AQ53" s="238"/>
      <c r="AR53" s="238"/>
      <c r="AS53" s="221"/>
      <c r="AT53" s="238"/>
      <c r="AU53" s="238"/>
      <c r="AV53" s="238"/>
      <c r="AW53" s="238"/>
      <c r="AX53" s="221"/>
      <c r="AY53" s="238"/>
      <c r="AZ53" s="238"/>
      <c r="BA53" s="238"/>
      <c r="BB53" s="238"/>
      <c r="BD53" s="238"/>
      <c r="BE53" s="238"/>
      <c r="BF53" s="238"/>
      <c r="BG53" s="238"/>
      <c r="BH53" s="238"/>
      <c r="BK53" s="238"/>
      <c r="BL53" s="238"/>
      <c r="BM53" s="238"/>
      <c r="BN53" s="238"/>
      <c r="BO53" s="221"/>
      <c r="BP53" s="238"/>
      <c r="BQ53" s="238"/>
      <c r="BR53" s="238"/>
      <c r="BS53" s="238"/>
      <c r="BT53" s="221"/>
      <c r="BU53" s="238"/>
      <c r="BV53" s="238"/>
      <c r="BW53" s="238"/>
      <c r="BX53" s="238"/>
      <c r="BY53" s="221"/>
      <c r="BZ53" s="238"/>
      <c r="CA53" s="238"/>
      <c r="CB53" s="238"/>
      <c r="CC53" s="238"/>
      <c r="CE53" s="238"/>
      <c r="CF53" s="238"/>
      <c r="CG53" s="238"/>
      <c r="CH53" s="238"/>
      <c r="CJ53" s="238"/>
      <c r="CK53" s="238"/>
      <c r="CL53" s="238"/>
      <c r="CM53" s="238"/>
      <c r="CO53" s="238"/>
      <c r="CP53" s="238"/>
      <c r="CQ53" s="238"/>
      <c r="CR53" s="238"/>
      <c r="CS53" s="221"/>
      <c r="CT53" s="238"/>
      <c r="CU53" s="238"/>
      <c r="CV53" s="238"/>
      <c r="CW53" s="238"/>
      <c r="CX53" s="221"/>
      <c r="CY53" s="238"/>
      <c r="CZ53" s="238"/>
      <c r="DA53" s="238"/>
      <c r="DB53" s="238"/>
      <c r="DD53" s="238"/>
      <c r="DE53" s="238"/>
      <c r="DF53" s="238"/>
      <c r="DG53" s="238"/>
      <c r="DI53" s="238"/>
      <c r="DJ53" s="238"/>
      <c r="DK53" s="238"/>
      <c r="DL53" s="238"/>
    </row>
    <row r="54" spans="1:116" x14ac:dyDescent="0.3">
      <c r="A54" s="231" t="s">
        <v>989</v>
      </c>
      <c r="B54" s="348" t="s">
        <v>1024</v>
      </c>
      <c r="C54" s="231"/>
      <c r="D54" s="347" t="s">
        <v>0</v>
      </c>
      <c r="E54" s="229"/>
      <c r="F54" s="229"/>
      <c r="G54" s="229"/>
      <c r="H54" s="229"/>
      <c r="J54" s="236"/>
      <c r="K54" s="232">
        <f>SUM(P54,U54,Z54,AE54)</f>
        <v>240</v>
      </c>
      <c r="L54" s="236"/>
      <c r="M54" s="236"/>
      <c r="O54" s="236"/>
      <c r="P54" s="232"/>
      <c r="Q54" s="236"/>
      <c r="R54" s="236"/>
      <c r="T54" s="236"/>
      <c r="U54" s="232">
        <v>240</v>
      </c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H54" s="330"/>
      <c r="AJ54" s="303"/>
      <c r="AK54" s="232">
        <f>SUM(AP54,AU54,AZ54,BE54)</f>
        <v>0</v>
      </c>
      <c r="AL54" s="236"/>
      <c r="AM54" s="236"/>
      <c r="AN54" s="208"/>
      <c r="AO54" s="236"/>
      <c r="AP54" s="232"/>
      <c r="AQ54" s="236"/>
      <c r="AR54" s="236"/>
      <c r="AT54" s="236"/>
      <c r="AU54" s="232"/>
      <c r="AV54" s="236"/>
      <c r="AW54" s="236"/>
      <c r="AY54" s="236"/>
      <c r="AZ54" s="232"/>
      <c r="BA54" s="236"/>
      <c r="BB54" s="236"/>
      <c r="BD54" s="236"/>
      <c r="BE54" s="232"/>
      <c r="BF54" s="236"/>
      <c r="BG54" s="236"/>
      <c r="BH54" s="330"/>
      <c r="BK54" s="303"/>
      <c r="BL54" s="232">
        <f>SUM(BQ54,BV54,CA54,CF54)</f>
        <v>0</v>
      </c>
      <c r="BM54" s="236"/>
      <c r="BN54" s="236"/>
      <c r="BO54" s="208"/>
      <c r="BP54" s="236"/>
      <c r="BQ54" s="232"/>
      <c r="BR54" s="236"/>
      <c r="BS54" s="236"/>
      <c r="BU54" s="236"/>
      <c r="BV54" s="232"/>
      <c r="BW54" s="236"/>
      <c r="BX54" s="236"/>
      <c r="BZ54" s="236"/>
      <c r="CA54" s="232"/>
      <c r="CB54" s="236"/>
      <c r="CC54" s="236"/>
      <c r="CE54" s="236"/>
      <c r="CF54" s="232"/>
      <c r="CG54" s="236"/>
      <c r="CH54" s="236"/>
      <c r="CJ54" s="236"/>
      <c r="CK54" s="232">
        <f>SUM(CP54,CU54,CZ54,DE54)</f>
        <v>0</v>
      </c>
      <c r="CL54" s="236"/>
      <c r="CM54" s="236"/>
      <c r="CO54" s="236"/>
      <c r="CP54" s="232"/>
      <c r="CQ54" s="236"/>
      <c r="CR54" s="236"/>
      <c r="CT54" s="236"/>
      <c r="CU54" s="232"/>
      <c r="CV54" s="236"/>
      <c r="CW54" s="236"/>
      <c r="CY54" s="236"/>
      <c r="CZ54" s="232"/>
      <c r="DA54" s="236"/>
      <c r="DB54" s="236"/>
      <c r="DD54" s="236"/>
      <c r="DE54" s="232"/>
      <c r="DF54" s="236"/>
      <c r="DG54" s="236"/>
      <c r="DI54" s="236"/>
      <c r="DJ54" s="232">
        <f>SUM(K54,AK54,BL54,CK54)</f>
        <v>240</v>
      </c>
      <c r="DK54" s="236"/>
      <c r="DL54" s="236"/>
    </row>
    <row r="55" spans="1:116" x14ac:dyDescent="0.3">
      <c r="A55" s="231" t="s">
        <v>990</v>
      </c>
      <c r="B55" s="348" t="s">
        <v>1024</v>
      </c>
      <c r="C55" s="231"/>
      <c r="D55" s="347" t="s">
        <v>0</v>
      </c>
      <c r="E55" s="229"/>
      <c r="F55" s="229"/>
      <c r="G55" s="229"/>
      <c r="H55" s="229"/>
      <c r="J55" s="236"/>
      <c r="K55" s="232">
        <f t="shared" ref="K55:K58" si="24">SUM(P55,U55,Z55,AE55)</f>
        <v>160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>
        <v>160</v>
      </c>
      <c r="AF55" s="236"/>
      <c r="AG55" s="236"/>
      <c r="AH55" s="330"/>
      <c r="AJ55" s="303"/>
      <c r="AK55" s="232">
        <f t="shared" ref="AK55:AK58" si="25">SUM(AP55,AU55,AZ55,BE55)</f>
        <v>0</v>
      </c>
      <c r="AL55" s="236"/>
      <c r="AM55" s="236"/>
      <c r="AN55" s="208"/>
      <c r="AO55" s="236"/>
      <c r="AP55" s="232"/>
      <c r="AQ55" s="236"/>
      <c r="AR55" s="236"/>
      <c r="AT55" s="236"/>
      <c r="AU55" s="232"/>
      <c r="AV55" s="236"/>
      <c r="AW55" s="236"/>
      <c r="AY55" s="236"/>
      <c r="AZ55" s="232"/>
      <c r="BA55" s="236"/>
      <c r="BB55" s="236"/>
      <c r="BD55" s="236"/>
      <c r="BE55" s="232"/>
      <c r="BF55" s="236"/>
      <c r="BG55" s="236"/>
      <c r="BH55" s="330"/>
      <c r="BK55" s="303"/>
      <c r="BL55" s="232">
        <f t="shared" ref="BL55:BL58" si="26">SUM(BQ55,BV55,CA55,CF55)</f>
        <v>0</v>
      </c>
      <c r="BM55" s="236"/>
      <c r="BN55" s="236"/>
      <c r="BO55" s="208"/>
      <c r="BP55" s="236"/>
      <c r="BQ55" s="232"/>
      <c r="BR55" s="236"/>
      <c r="BS55" s="236"/>
      <c r="BU55" s="236"/>
      <c r="BV55" s="232"/>
      <c r="BW55" s="236"/>
      <c r="BX55" s="236"/>
      <c r="BZ55" s="236"/>
      <c r="CA55" s="232"/>
      <c r="CB55" s="236"/>
      <c r="CC55" s="236"/>
      <c r="CE55" s="236"/>
      <c r="CF55" s="232"/>
      <c r="CG55" s="236"/>
      <c r="CH55" s="236"/>
      <c r="CJ55" s="236"/>
      <c r="CK55" s="232">
        <f t="shared" ref="CK55:CK58" si="27">SUM(CP55,CU55,CZ55,DE55)</f>
        <v>0</v>
      </c>
      <c r="CL55" s="236"/>
      <c r="CM55" s="236"/>
      <c r="CO55" s="236"/>
      <c r="CP55" s="232"/>
      <c r="CQ55" s="236"/>
      <c r="CR55" s="236"/>
      <c r="CT55" s="236"/>
      <c r="CU55" s="232"/>
      <c r="CV55" s="236"/>
      <c r="CW55" s="236"/>
      <c r="CY55" s="236"/>
      <c r="CZ55" s="232"/>
      <c r="DA55" s="236"/>
      <c r="DB55" s="236"/>
      <c r="DD55" s="236"/>
      <c r="DE55" s="232"/>
      <c r="DF55" s="236"/>
      <c r="DG55" s="236"/>
      <c r="DI55" s="236"/>
      <c r="DJ55" s="232">
        <f>SUM(K55,AK55,BL55,CK55)</f>
        <v>160</v>
      </c>
      <c r="DK55" s="236"/>
      <c r="DL55" s="236"/>
    </row>
    <row r="56" spans="1:116" x14ac:dyDescent="0.3">
      <c r="A56" s="231" t="s">
        <v>978</v>
      </c>
      <c r="B56" s="348"/>
      <c r="C56" s="231"/>
      <c r="D56" s="347" t="s">
        <v>0</v>
      </c>
      <c r="E56" s="229"/>
      <c r="F56" s="229"/>
      <c r="G56" s="229"/>
      <c r="H56" s="229"/>
      <c r="J56" s="236"/>
      <c r="K56" s="232">
        <f t="shared" si="24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H56" s="330"/>
      <c r="AJ56" s="303"/>
      <c r="AK56" s="232">
        <f t="shared" si="25"/>
        <v>528</v>
      </c>
      <c r="AL56" s="236"/>
      <c r="AM56" s="236"/>
      <c r="AN56" s="208"/>
      <c r="AO56" s="236"/>
      <c r="AP56" s="232">
        <v>132</v>
      </c>
      <c r="AQ56" s="236"/>
      <c r="AR56" s="236"/>
      <c r="AT56" s="236"/>
      <c r="AU56" s="232">
        <v>132</v>
      </c>
      <c r="AV56" s="236"/>
      <c r="AW56" s="236"/>
      <c r="AY56" s="236"/>
      <c r="AZ56" s="232">
        <v>132</v>
      </c>
      <c r="BA56" s="236"/>
      <c r="BB56" s="236"/>
      <c r="BD56" s="236"/>
      <c r="BE56" s="232">
        <v>132</v>
      </c>
      <c r="BF56" s="236"/>
      <c r="BG56" s="236"/>
      <c r="BH56" s="330"/>
      <c r="BK56" s="303"/>
      <c r="BL56" s="232">
        <f t="shared" si="26"/>
        <v>0</v>
      </c>
      <c r="BM56" s="236"/>
      <c r="BN56" s="236"/>
      <c r="BO56" s="208"/>
      <c r="BP56" s="236"/>
      <c r="BQ56" s="232"/>
      <c r="BR56" s="236"/>
      <c r="BS56" s="236"/>
      <c r="BU56" s="236"/>
      <c r="BV56" s="232"/>
      <c r="BW56" s="236"/>
      <c r="BX56" s="236"/>
      <c r="BZ56" s="236"/>
      <c r="CA56" s="232"/>
      <c r="CB56" s="236"/>
      <c r="CC56" s="236"/>
      <c r="CE56" s="236"/>
      <c r="CF56" s="232"/>
      <c r="CG56" s="236"/>
      <c r="CH56" s="236"/>
      <c r="CJ56" s="236"/>
      <c r="CK56" s="232">
        <f t="shared" si="27"/>
        <v>0</v>
      </c>
      <c r="CL56" s="236"/>
      <c r="CM56" s="236"/>
      <c r="CO56" s="236"/>
      <c r="CP56" s="232"/>
      <c r="CQ56" s="236"/>
      <c r="CR56" s="236"/>
      <c r="CT56" s="236"/>
      <c r="CU56" s="232"/>
      <c r="CV56" s="236"/>
      <c r="CW56" s="236"/>
      <c r="CY56" s="236"/>
      <c r="CZ56" s="232"/>
      <c r="DA56" s="236"/>
      <c r="DB56" s="236"/>
      <c r="DD56" s="236"/>
      <c r="DE56" s="232"/>
      <c r="DF56" s="236"/>
      <c r="DG56" s="236"/>
      <c r="DI56" s="236"/>
      <c r="DJ56" s="232">
        <f>SUM(K56,AK56,BL56,CK56)</f>
        <v>528</v>
      </c>
      <c r="DK56" s="236"/>
      <c r="DL56" s="236"/>
    </row>
    <row r="57" spans="1:116" hidden="1" x14ac:dyDescent="0.3">
      <c r="A57" s="231" t="s">
        <v>85</v>
      </c>
      <c r="B57" s="348"/>
      <c r="C57" s="231"/>
      <c r="D57" s="347" t="s">
        <v>0</v>
      </c>
      <c r="E57" s="229"/>
      <c r="F57" s="229"/>
      <c r="G57" s="229"/>
      <c r="H57" s="229"/>
      <c r="J57" s="236"/>
      <c r="K57" s="232">
        <f t="shared" si="24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H57" s="330"/>
      <c r="AJ57" s="303"/>
      <c r="AK57" s="232">
        <f t="shared" si="25"/>
        <v>0</v>
      </c>
      <c r="AL57" s="236"/>
      <c r="AM57" s="236"/>
      <c r="AN57" s="208"/>
      <c r="AO57" s="236"/>
      <c r="AP57" s="232"/>
      <c r="AQ57" s="236"/>
      <c r="AR57" s="236"/>
      <c r="AT57" s="236"/>
      <c r="AU57" s="232"/>
      <c r="AV57" s="236"/>
      <c r="AW57" s="236"/>
      <c r="AY57" s="236"/>
      <c r="AZ57" s="232"/>
      <c r="BA57" s="236"/>
      <c r="BB57" s="236"/>
      <c r="BD57" s="236"/>
      <c r="BE57" s="232"/>
      <c r="BF57" s="236"/>
      <c r="BG57" s="236"/>
      <c r="BH57" s="330"/>
      <c r="BK57" s="303"/>
      <c r="BL57" s="232">
        <f t="shared" si="26"/>
        <v>0</v>
      </c>
      <c r="BM57" s="236"/>
      <c r="BN57" s="236"/>
      <c r="BO57" s="208"/>
      <c r="BP57" s="236"/>
      <c r="BQ57" s="232"/>
      <c r="BR57" s="236"/>
      <c r="BS57" s="236"/>
      <c r="BU57" s="236"/>
      <c r="BV57" s="232"/>
      <c r="BW57" s="236"/>
      <c r="BX57" s="236"/>
      <c r="BZ57" s="236"/>
      <c r="CA57" s="232"/>
      <c r="CB57" s="236"/>
      <c r="CC57" s="236"/>
      <c r="CE57" s="236"/>
      <c r="CF57" s="232"/>
      <c r="CG57" s="236"/>
      <c r="CH57" s="236"/>
      <c r="CJ57" s="236"/>
      <c r="CK57" s="232">
        <f t="shared" si="27"/>
        <v>0</v>
      </c>
      <c r="CL57" s="236"/>
      <c r="CM57" s="236"/>
      <c r="CO57" s="236"/>
      <c r="CP57" s="232"/>
      <c r="CQ57" s="236"/>
      <c r="CR57" s="236"/>
      <c r="CT57" s="236"/>
      <c r="CU57" s="232"/>
      <c r="CV57" s="236"/>
      <c r="CW57" s="236"/>
      <c r="CY57" s="236"/>
      <c r="CZ57" s="232"/>
      <c r="DA57" s="236"/>
      <c r="DB57" s="236"/>
      <c r="DD57" s="236"/>
      <c r="DE57" s="232"/>
      <c r="DF57" s="236"/>
      <c r="DG57" s="236"/>
      <c r="DI57" s="236"/>
      <c r="DJ57" s="232">
        <f>SUM(K57,AK57,BL57,CK57)</f>
        <v>0</v>
      </c>
      <c r="DK57" s="236"/>
      <c r="DL57" s="236"/>
    </row>
    <row r="58" spans="1:116" hidden="1" x14ac:dyDescent="0.3">
      <c r="A58" s="231" t="s">
        <v>86</v>
      </c>
      <c r="B58" s="348"/>
      <c r="C58" s="231"/>
      <c r="D58" s="347" t="s">
        <v>0</v>
      </c>
      <c r="E58" s="229"/>
      <c r="F58" s="229"/>
      <c r="G58" s="229"/>
      <c r="H58" s="229"/>
      <c r="J58" s="236"/>
      <c r="K58" s="232">
        <f t="shared" si="24"/>
        <v>0</v>
      </c>
      <c r="L58" s="236"/>
      <c r="M58" s="236"/>
      <c r="O58" s="236"/>
      <c r="P58" s="232"/>
      <c r="Q58" s="236"/>
      <c r="R58" s="236"/>
      <c r="T58" s="236"/>
      <c r="U58" s="232"/>
      <c r="V58" s="236"/>
      <c r="W58" s="236"/>
      <c r="Y58" s="236"/>
      <c r="Z58" s="232"/>
      <c r="AA58" s="236"/>
      <c r="AB58" s="236"/>
      <c r="AD58" s="236"/>
      <c r="AE58" s="232"/>
      <c r="AF58" s="236"/>
      <c r="AG58" s="236"/>
      <c r="AH58" s="330"/>
      <c r="AJ58" s="236"/>
      <c r="AK58" s="232">
        <f t="shared" si="25"/>
        <v>0</v>
      </c>
      <c r="AL58" s="236"/>
      <c r="AM58" s="236"/>
      <c r="AN58" s="208"/>
      <c r="AO58" s="236"/>
      <c r="AP58" s="232"/>
      <c r="AQ58" s="236"/>
      <c r="AR58" s="236"/>
      <c r="AT58" s="236"/>
      <c r="AU58" s="232"/>
      <c r="AV58" s="236"/>
      <c r="AW58" s="236"/>
      <c r="AY58" s="236"/>
      <c r="AZ58" s="232"/>
      <c r="BA58" s="236"/>
      <c r="BB58" s="236"/>
      <c r="BD58" s="236"/>
      <c r="BE58" s="232"/>
      <c r="BF58" s="236"/>
      <c r="BG58" s="236"/>
      <c r="BH58" s="330"/>
      <c r="BK58" s="236"/>
      <c r="BL58" s="232">
        <f t="shared" si="26"/>
        <v>0</v>
      </c>
      <c r="BM58" s="236"/>
      <c r="BN58" s="236"/>
      <c r="BO58" s="208"/>
      <c r="BP58" s="236"/>
      <c r="BQ58" s="232"/>
      <c r="BR58" s="236"/>
      <c r="BS58" s="236"/>
      <c r="BU58" s="236"/>
      <c r="BV58" s="232"/>
      <c r="BW58" s="236"/>
      <c r="BX58" s="236"/>
      <c r="BZ58" s="236"/>
      <c r="CA58" s="232"/>
      <c r="CB58" s="236"/>
      <c r="CC58" s="236"/>
      <c r="CE58" s="236"/>
      <c r="CF58" s="232"/>
      <c r="CG58" s="236"/>
      <c r="CH58" s="236"/>
      <c r="CJ58" s="236"/>
      <c r="CK58" s="232">
        <f t="shared" si="27"/>
        <v>0</v>
      </c>
      <c r="CL58" s="236"/>
      <c r="CM58" s="236"/>
      <c r="CO58" s="236"/>
      <c r="CP58" s="232"/>
      <c r="CQ58" s="236"/>
      <c r="CR58" s="236"/>
      <c r="CT58" s="236"/>
      <c r="CU58" s="232"/>
      <c r="CV58" s="236"/>
      <c r="CW58" s="236"/>
      <c r="CY58" s="236"/>
      <c r="CZ58" s="232"/>
      <c r="DA58" s="236"/>
      <c r="DB58" s="236"/>
      <c r="DD58" s="236"/>
      <c r="DE58" s="232"/>
      <c r="DF58" s="236"/>
      <c r="DG58" s="236"/>
      <c r="DI58" s="236"/>
      <c r="DJ58" s="232">
        <f>SUM(K58,AK58,BL58,CK58)</f>
        <v>0</v>
      </c>
      <c r="DK58" s="236"/>
      <c r="DL58" s="236"/>
    </row>
    <row r="59" spans="1:116" s="208" customFormat="1" outlineLevel="1" x14ac:dyDescent="0.3">
      <c r="D59" s="218"/>
      <c r="J59" s="251"/>
      <c r="K59" s="251"/>
      <c r="L59" s="251"/>
      <c r="M59" s="251"/>
      <c r="O59" s="251"/>
      <c r="P59" s="251"/>
      <c r="Q59" s="251"/>
      <c r="R59" s="251"/>
      <c r="T59" s="251"/>
      <c r="U59" s="251"/>
      <c r="V59" s="251"/>
      <c r="W59" s="251"/>
      <c r="Y59" s="251"/>
      <c r="Z59" s="251"/>
      <c r="AA59" s="251"/>
      <c r="AB59" s="251"/>
      <c r="AD59" s="251"/>
      <c r="AE59" s="251"/>
      <c r="AF59" s="251"/>
      <c r="AG59" s="251"/>
      <c r="AH59" s="251"/>
      <c r="AJ59" s="251"/>
      <c r="AK59" s="251"/>
      <c r="AL59" s="251"/>
      <c r="AM59" s="251"/>
      <c r="AO59" s="251"/>
      <c r="AP59" s="251"/>
      <c r="AQ59" s="251"/>
      <c r="AR59" s="251"/>
      <c r="AT59" s="251"/>
      <c r="AU59" s="251"/>
      <c r="AV59" s="251"/>
      <c r="AW59" s="251"/>
      <c r="AY59" s="251"/>
      <c r="AZ59" s="251"/>
      <c r="BA59" s="251"/>
      <c r="BB59" s="251"/>
      <c r="BD59" s="251"/>
      <c r="BE59" s="251"/>
      <c r="BF59" s="251"/>
      <c r="BG59" s="251"/>
      <c r="BH59" s="251"/>
      <c r="BK59" s="251"/>
      <c r="BL59" s="251"/>
      <c r="BM59" s="251"/>
      <c r="BN59" s="251"/>
      <c r="BP59" s="251"/>
      <c r="BQ59" s="251"/>
      <c r="BR59" s="251"/>
      <c r="BS59" s="251"/>
      <c r="BU59" s="251"/>
      <c r="BV59" s="251"/>
      <c r="BW59" s="251"/>
      <c r="BX59" s="251"/>
      <c r="BZ59" s="251"/>
      <c r="CA59" s="251"/>
      <c r="CB59" s="251"/>
      <c r="CC59" s="251"/>
      <c r="CE59" s="251"/>
      <c r="CF59" s="251"/>
      <c r="CG59" s="251"/>
      <c r="CH59" s="251"/>
      <c r="CJ59" s="251"/>
      <c r="CK59" s="251"/>
      <c r="CL59" s="251"/>
      <c r="CM59" s="251"/>
      <c r="CO59" s="251"/>
      <c r="CP59" s="251"/>
      <c r="CQ59" s="251"/>
      <c r="CR59" s="251"/>
      <c r="CT59" s="251"/>
      <c r="CU59" s="251"/>
      <c r="CV59" s="251"/>
      <c r="CW59" s="251"/>
      <c r="CY59" s="251"/>
      <c r="CZ59" s="251"/>
      <c r="DA59" s="251"/>
      <c r="DB59" s="251"/>
      <c r="DD59" s="251"/>
      <c r="DE59" s="251"/>
      <c r="DF59" s="251"/>
      <c r="DG59" s="251"/>
      <c r="DI59" s="251"/>
      <c r="DJ59" s="251"/>
      <c r="DK59" s="251"/>
      <c r="DL59" s="251"/>
    </row>
    <row r="60" spans="1:116" s="249" customFormat="1" hidden="1" outlineLevel="1" x14ac:dyDescent="0.3">
      <c r="A60" s="219" t="s">
        <v>197</v>
      </c>
      <c r="B60" s="219"/>
      <c r="C60" s="221"/>
      <c r="D60" s="222"/>
      <c r="E60" s="223"/>
      <c r="F60" s="223"/>
      <c r="G60" s="223"/>
      <c r="H60" s="223"/>
      <c r="I60" s="221"/>
      <c r="J60" s="238"/>
      <c r="K60" s="238"/>
      <c r="L60" s="238"/>
      <c r="M60" s="238"/>
      <c r="N60" s="221"/>
      <c r="O60" s="238"/>
      <c r="P60" s="238"/>
      <c r="Q60" s="238"/>
      <c r="R60" s="238"/>
      <c r="S60" s="221"/>
      <c r="T60" s="238"/>
      <c r="U60" s="238"/>
      <c r="V60" s="238"/>
      <c r="W60" s="238"/>
      <c r="X60" s="221"/>
      <c r="Y60" s="238"/>
      <c r="Z60" s="238"/>
      <c r="AA60" s="238"/>
      <c r="AB60" s="238"/>
      <c r="AD60" s="238"/>
      <c r="AE60" s="238"/>
      <c r="AF60" s="238"/>
      <c r="AG60" s="238"/>
      <c r="AH60" s="238"/>
      <c r="AJ60" s="238"/>
      <c r="AK60" s="238"/>
      <c r="AL60" s="238"/>
      <c r="AM60" s="238"/>
      <c r="AN60" s="221"/>
      <c r="AO60" s="238"/>
      <c r="AP60" s="238"/>
      <c r="AQ60" s="238"/>
      <c r="AR60" s="238"/>
      <c r="AS60" s="221"/>
      <c r="AT60" s="238"/>
      <c r="AU60" s="238"/>
      <c r="AV60" s="238"/>
      <c r="AW60" s="238"/>
      <c r="AX60" s="221"/>
      <c r="AY60" s="238"/>
      <c r="AZ60" s="238"/>
      <c r="BA60" s="238"/>
      <c r="BB60" s="238"/>
      <c r="BD60" s="238"/>
      <c r="BE60" s="238"/>
      <c r="BF60" s="238"/>
      <c r="BG60" s="238"/>
      <c r="BH60" s="238"/>
      <c r="BK60" s="238"/>
      <c r="BL60" s="238"/>
      <c r="BM60" s="238"/>
      <c r="BN60" s="238"/>
      <c r="BO60" s="221"/>
      <c r="BP60" s="238"/>
      <c r="BQ60" s="238"/>
      <c r="BR60" s="238"/>
      <c r="BS60" s="238"/>
      <c r="BT60" s="221"/>
      <c r="BU60" s="238"/>
      <c r="BV60" s="238"/>
      <c r="BW60" s="238"/>
      <c r="BX60" s="238"/>
      <c r="BY60" s="221"/>
      <c r="BZ60" s="238"/>
      <c r="CA60" s="238"/>
      <c r="CB60" s="238"/>
      <c r="CC60" s="238"/>
      <c r="CE60" s="238"/>
      <c r="CF60" s="238"/>
      <c r="CG60" s="238"/>
      <c r="CH60" s="238"/>
      <c r="CJ60" s="238"/>
      <c r="CK60" s="238"/>
      <c r="CL60" s="238"/>
      <c r="CM60" s="238"/>
      <c r="CO60" s="238"/>
      <c r="CP60" s="238"/>
      <c r="CQ60" s="238"/>
      <c r="CR60" s="238"/>
      <c r="CS60" s="221"/>
      <c r="CT60" s="238"/>
      <c r="CU60" s="238"/>
      <c r="CV60" s="238"/>
      <c r="CW60" s="238"/>
      <c r="CX60" s="221"/>
      <c r="CY60" s="238"/>
      <c r="CZ60" s="238"/>
      <c r="DA60" s="238"/>
      <c r="DB60" s="238"/>
      <c r="DD60" s="238"/>
      <c r="DE60" s="238"/>
      <c r="DF60" s="238"/>
      <c r="DG60" s="238"/>
      <c r="DI60" s="238"/>
      <c r="DJ60" s="238"/>
      <c r="DK60" s="238"/>
      <c r="DL60" s="238"/>
    </row>
    <row r="61" spans="1:116" hidden="1" outlineLevel="1" x14ac:dyDescent="0.3">
      <c r="A61" s="232" t="s">
        <v>200</v>
      </c>
      <c r="B61" s="232"/>
      <c r="D61" s="228"/>
      <c r="E61" s="229"/>
      <c r="F61" s="229"/>
      <c r="G61" s="229"/>
      <c r="H61" s="229"/>
      <c r="I61" s="251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H61" s="330"/>
      <c r="AJ61" s="236"/>
      <c r="AK61" s="236"/>
      <c r="AL61" s="236"/>
      <c r="AM61" s="236"/>
      <c r="AN61" s="208"/>
      <c r="AO61" s="236"/>
      <c r="AP61" s="236"/>
      <c r="AQ61" s="236"/>
      <c r="AR61" s="236"/>
      <c r="AT61" s="236"/>
      <c r="AU61" s="236"/>
      <c r="AV61" s="236"/>
      <c r="AW61" s="236"/>
      <c r="AY61" s="236"/>
      <c r="AZ61" s="236"/>
      <c r="BA61" s="236"/>
      <c r="BB61" s="236"/>
      <c r="BD61" s="236"/>
      <c r="BE61" s="236"/>
      <c r="BF61" s="236"/>
      <c r="BG61" s="236"/>
      <c r="BH61" s="330"/>
      <c r="BK61" s="236"/>
      <c r="BL61" s="236"/>
      <c r="BM61" s="236"/>
      <c r="BN61" s="236"/>
      <c r="BO61" s="208"/>
      <c r="BP61" s="236"/>
      <c r="BQ61" s="236"/>
      <c r="BR61" s="236"/>
      <c r="BS61" s="236"/>
      <c r="BU61" s="236"/>
      <c r="BV61" s="236"/>
      <c r="BW61" s="236"/>
      <c r="BX61" s="236"/>
      <c r="BZ61" s="236"/>
      <c r="CA61" s="236"/>
      <c r="CB61" s="236"/>
      <c r="CC61" s="236"/>
      <c r="CE61" s="236"/>
      <c r="CF61" s="236"/>
      <c r="CG61" s="236"/>
      <c r="CH61" s="236"/>
      <c r="CJ61" s="236"/>
      <c r="CK61" s="236"/>
      <c r="CL61" s="236"/>
      <c r="CM61" s="236"/>
      <c r="CN61" s="304"/>
      <c r="CO61" s="236"/>
      <c r="CP61" s="236"/>
      <c r="CQ61" s="236"/>
      <c r="CR61" s="236"/>
      <c r="CT61" s="236"/>
      <c r="CU61" s="236"/>
      <c r="CV61" s="236"/>
      <c r="CW61" s="236"/>
      <c r="CY61" s="236"/>
      <c r="CZ61" s="236"/>
      <c r="DA61" s="236"/>
      <c r="DB61" s="236"/>
      <c r="DD61" s="236"/>
      <c r="DE61" s="236"/>
      <c r="DF61" s="236"/>
      <c r="DG61" s="236"/>
      <c r="DI61" s="236"/>
      <c r="DJ61" s="236"/>
      <c r="DK61" s="236"/>
      <c r="DL61" s="236"/>
    </row>
    <row r="62" spans="1:116" hidden="1" outlineLevel="1" x14ac:dyDescent="0.3">
      <c r="A62" s="232" t="s">
        <v>194</v>
      </c>
      <c r="B62" s="232"/>
      <c r="D62" s="228"/>
      <c r="E62" s="229"/>
      <c r="F62" s="229"/>
      <c r="G62" s="229"/>
      <c r="H62" s="229"/>
      <c r="I62" s="251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H62" s="330"/>
      <c r="AJ62" s="236"/>
      <c r="AK62" s="236"/>
      <c r="AL62" s="236"/>
      <c r="AM62" s="236"/>
      <c r="AN62" s="208"/>
      <c r="AO62" s="236"/>
      <c r="AP62" s="236"/>
      <c r="AQ62" s="236"/>
      <c r="AR62" s="236"/>
      <c r="AT62" s="236"/>
      <c r="AU62" s="236"/>
      <c r="AV62" s="236"/>
      <c r="AW62" s="236"/>
      <c r="AY62" s="236"/>
      <c r="AZ62" s="236"/>
      <c r="BA62" s="236"/>
      <c r="BB62" s="236"/>
      <c r="BD62" s="236"/>
      <c r="BE62" s="236"/>
      <c r="BF62" s="236"/>
      <c r="BG62" s="236"/>
      <c r="BH62" s="330"/>
      <c r="BK62" s="236"/>
      <c r="BL62" s="236"/>
      <c r="BM62" s="236"/>
      <c r="BN62" s="236"/>
      <c r="BO62" s="208"/>
      <c r="BP62" s="236"/>
      <c r="BQ62" s="236"/>
      <c r="BR62" s="236"/>
      <c r="BS62" s="236"/>
      <c r="BU62" s="236"/>
      <c r="BV62" s="236"/>
      <c r="BW62" s="236"/>
      <c r="BX62" s="236"/>
      <c r="BZ62" s="236"/>
      <c r="CA62" s="236"/>
      <c r="CB62" s="236"/>
      <c r="CC62" s="236"/>
      <c r="CE62" s="236"/>
      <c r="CF62" s="236"/>
      <c r="CG62" s="236"/>
      <c r="CH62" s="236"/>
      <c r="CJ62" s="236"/>
      <c r="CK62" s="236"/>
      <c r="CL62" s="236"/>
      <c r="CM62" s="236"/>
      <c r="CO62" s="236"/>
      <c r="CP62" s="236"/>
      <c r="CQ62" s="236"/>
      <c r="CR62" s="236"/>
      <c r="CT62" s="236"/>
      <c r="CU62" s="236"/>
      <c r="CV62" s="236"/>
      <c r="CW62" s="236"/>
      <c r="CY62" s="236"/>
      <c r="CZ62" s="236"/>
      <c r="DA62" s="236"/>
      <c r="DB62" s="236"/>
      <c r="DD62" s="236"/>
      <c r="DE62" s="236"/>
      <c r="DF62" s="236"/>
      <c r="DG62" s="236"/>
      <c r="DI62" s="236"/>
      <c r="DJ62" s="236"/>
      <c r="DK62" s="236"/>
      <c r="DL62" s="236"/>
    </row>
    <row r="63" spans="1:116" hidden="1" outlineLevel="1" x14ac:dyDescent="0.3">
      <c r="A63" s="232" t="s">
        <v>195</v>
      </c>
      <c r="B63" s="232"/>
      <c r="D63" s="228"/>
      <c r="E63" s="229"/>
      <c r="F63" s="229"/>
      <c r="G63" s="229"/>
      <c r="H63" s="229"/>
      <c r="I63" s="251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H63" s="330"/>
      <c r="AJ63" s="236"/>
      <c r="AK63" s="236"/>
      <c r="AL63" s="236"/>
      <c r="AM63" s="236"/>
      <c r="AN63" s="208"/>
      <c r="AO63" s="236"/>
      <c r="AP63" s="236"/>
      <c r="AQ63" s="236"/>
      <c r="AR63" s="236"/>
      <c r="AT63" s="236"/>
      <c r="AU63" s="236"/>
      <c r="AV63" s="236"/>
      <c r="AW63" s="236"/>
      <c r="AY63" s="236"/>
      <c r="AZ63" s="236"/>
      <c r="BA63" s="236"/>
      <c r="BB63" s="236"/>
      <c r="BD63" s="236"/>
      <c r="BE63" s="236"/>
      <c r="BF63" s="236"/>
      <c r="BG63" s="236"/>
      <c r="BH63" s="330"/>
      <c r="BK63" s="236"/>
      <c r="BL63" s="236"/>
      <c r="BM63" s="236"/>
      <c r="BN63" s="236"/>
      <c r="BO63" s="208"/>
      <c r="BP63" s="236"/>
      <c r="BQ63" s="236"/>
      <c r="BR63" s="236"/>
      <c r="BS63" s="236"/>
      <c r="BU63" s="236"/>
      <c r="BV63" s="236"/>
      <c r="BW63" s="236"/>
      <c r="BX63" s="236"/>
      <c r="BZ63" s="236"/>
      <c r="CA63" s="236"/>
      <c r="CB63" s="236"/>
      <c r="CC63" s="236"/>
      <c r="CE63" s="236"/>
      <c r="CF63" s="236"/>
      <c r="CG63" s="236"/>
      <c r="CH63" s="236"/>
      <c r="CJ63" s="236"/>
      <c r="CK63" s="236"/>
      <c r="CL63" s="236"/>
      <c r="CM63" s="236"/>
      <c r="CO63" s="236"/>
      <c r="CP63" s="236"/>
      <c r="CQ63" s="236"/>
      <c r="CR63" s="236"/>
      <c r="CT63" s="236"/>
      <c r="CU63" s="236"/>
      <c r="CV63" s="236"/>
      <c r="CW63" s="236"/>
      <c r="CY63" s="236"/>
      <c r="CZ63" s="236"/>
      <c r="DA63" s="236"/>
      <c r="DB63" s="236"/>
      <c r="DD63" s="236"/>
      <c r="DE63" s="236"/>
      <c r="DF63" s="236"/>
      <c r="DG63" s="236"/>
      <c r="DI63" s="236"/>
      <c r="DJ63" s="236"/>
      <c r="DK63" s="236"/>
      <c r="DL63" s="236"/>
    </row>
    <row r="64" spans="1:116" hidden="1" outlineLevel="1" x14ac:dyDescent="0.3">
      <c r="A64" s="232" t="s">
        <v>196</v>
      </c>
      <c r="B64" s="232"/>
      <c r="D64" s="228"/>
      <c r="E64" s="229"/>
      <c r="F64" s="229"/>
      <c r="G64" s="229"/>
      <c r="H64" s="229"/>
      <c r="I64" s="251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H64" s="330"/>
      <c r="AJ64" s="236"/>
      <c r="AK64" s="236"/>
      <c r="AL64" s="236"/>
      <c r="AM64" s="236"/>
      <c r="AN64" s="208"/>
      <c r="AO64" s="236"/>
      <c r="AP64" s="236"/>
      <c r="AQ64" s="236"/>
      <c r="AR64" s="236"/>
      <c r="AT64" s="236"/>
      <c r="AU64" s="236"/>
      <c r="AV64" s="236"/>
      <c r="AW64" s="236"/>
      <c r="AY64" s="236"/>
      <c r="AZ64" s="236"/>
      <c r="BA64" s="236"/>
      <c r="BB64" s="236"/>
      <c r="BD64" s="236"/>
      <c r="BE64" s="236"/>
      <c r="BF64" s="236"/>
      <c r="BG64" s="236"/>
      <c r="BH64" s="330"/>
      <c r="BK64" s="236"/>
      <c r="BL64" s="236"/>
      <c r="BM64" s="236"/>
      <c r="BN64" s="236"/>
      <c r="BO64" s="208"/>
      <c r="BP64" s="236"/>
      <c r="BQ64" s="236"/>
      <c r="BR64" s="236"/>
      <c r="BS64" s="236"/>
      <c r="BU64" s="236"/>
      <c r="BV64" s="236"/>
      <c r="BW64" s="236"/>
      <c r="BX64" s="236"/>
      <c r="BZ64" s="236"/>
      <c r="CA64" s="236"/>
      <c r="CB64" s="236"/>
      <c r="CC64" s="236"/>
      <c r="CE64" s="236"/>
      <c r="CF64" s="236"/>
      <c r="CG64" s="236"/>
      <c r="CH64" s="236"/>
      <c r="CJ64" s="236"/>
      <c r="CK64" s="236"/>
      <c r="CL64" s="236"/>
      <c r="CM64" s="236"/>
      <c r="CO64" s="236"/>
      <c r="CP64" s="236"/>
      <c r="CQ64" s="236"/>
      <c r="CR64" s="236"/>
      <c r="CT64" s="236"/>
      <c r="CU64" s="236"/>
      <c r="CV64" s="236"/>
      <c r="CW64" s="236"/>
      <c r="CY64" s="236"/>
      <c r="CZ64" s="236"/>
      <c r="DA64" s="236"/>
      <c r="DB64" s="236"/>
      <c r="DD64" s="236"/>
      <c r="DE64" s="236"/>
      <c r="DF64" s="236"/>
      <c r="DG64" s="236"/>
      <c r="DI64" s="236"/>
      <c r="DJ64" s="236"/>
      <c r="DK64" s="236"/>
      <c r="DL64" s="236"/>
    </row>
    <row r="65" spans="1:116" hidden="1" outlineLevel="1" x14ac:dyDescent="0.3">
      <c r="A65" s="232" t="s">
        <v>177</v>
      </c>
      <c r="B65" s="232"/>
      <c r="D65" s="228"/>
      <c r="E65" s="229"/>
      <c r="F65" s="229"/>
      <c r="G65" s="229"/>
      <c r="H65" s="229"/>
      <c r="I65" s="251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H65" s="330"/>
      <c r="AJ65" s="236"/>
      <c r="AK65" s="236"/>
      <c r="AL65" s="236"/>
      <c r="AM65" s="236"/>
      <c r="AN65" s="208"/>
      <c r="AO65" s="236"/>
      <c r="AP65" s="236"/>
      <c r="AQ65" s="236"/>
      <c r="AR65" s="236"/>
      <c r="AT65" s="236"/>
      <c r="AU65" s="236"/>
      <c r="AV65" s="236"/>
      <c r="AW65" s="236"/>
      <c r="AY65" s="236"/>
      <c r="AZ65" s="236"/>
      <c r="BA65" s="236"/>
      <c r="BB65" s="236"/>
      <c r="BD65" s="236"/>
      <c r="BE65" s="236"/>
      <c r="BF65" s="236"/>
      <c r="BG65" s="236"/>
      <c r="BH65" s="330"/>
      <c r="BK65" s="236"/>
      <c r="BL65" s="236"/>
      <c r="BM65" s="236"/>
      <c r="BN65" s="236"/>
      <c r="BO65" s="208"/>
      <c r="BP65" s="236"/>
      <c r="BQ65" s="236"/>
      <c r="BR65" s="236"/>
      <c r="BS65" s="236"/>
      <c r="BU65" s="236"/>
      <c r="BV65" s="236"/>
      <c r="BW65" s="236"/>
      <c r="BX65" s="236"/>
      <c r="BZ65" s="236"/>
      <c r="CA65" s="236"/>
      <c r="CB65" s="236"/>
      <c r="CC65" s="236"/>
      <c r="CE65" s="236"/>
      <c r="CF65" s="236"/>
      <c r="CG65" s="236"/>
      <c r="CH65" s="236"/>
      <c r="CJ65" s="236"/>
      <c r="CK65" s="236"/>
      <c r="CL65" s="236"/>
      <c r="CM65" s="236"/>
      <c r="CO65" s="236"/>
      <c r="CP65" s="236"/>
      <c r="CQ65" s="236"/>
      <c r="CR65" s="236"/>
      <c r="CT65" s="236"/>
      <c r="CU65" s="236"/>
      <c r="CV65" s="236"/>
      <c r="CW65" s="236"/>
      <c r="CY65" s="236"/>
      <c r="CZ65" s="236"/>
      <c r="DA65" s="236"/>
      <c r="DB65" s="236"/>
      <c r="DD65" s="236"/>
      <c r="DE65" s="236"/>
      <c r="DF65" s="236"/>
      <c r="DG65" s="236"/>
      <c r="DI65" s="236"/>
      <c r="DJ65" s="236"/>
      <c r="DK65" s="236"/>
      <c r="DL65" s="236"/>
    </row>
    <row r="66" spans="1:116" hidden="1" outlineLevel="1" x14ac:dyDescent="0.3">
      <c r="A66" s="232" t="s">
        <v>189</v>
      </c>
      <c r="B66" s="232"/>
      <c r="D66" s="228"/>
      <c r="E66" s="229"/>
      <c r="F66" s="229"/>
      <c r="G66" s="229"/>
      <c r="H66" s="229"/>
      <c r="I66" s="251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H66" s="330"/>
      <c r="AJ66" s="236"/>
      <c r="AK66" s="236"/>
      <c r="AL66" s="236"/>
      <c r="AM66" s="236"/>
      <c r="AN66" s="208"/>
      <c r="AO66" s="236"/>
      <c r="AP66" s="236"/>
      <c r="AQ66" s="236"/>
      <c r="AR66" s="236"/>
      <c r="AT66" s="236"/>
      <c r="AU66" s="236"/>
      <c r="AV66" s="236"/>
      <c r="AW66" s="236"/>
      <c r="AY66" s="236"/>
      <c r="AZ66" s="236"/>
      <c r="BA66" s="236"/>
      <c r="BB66" s="236"/>
      <c r="BD66" s="236"/>
      <c r="BE66" s="236"/>
      <c r="BF66" s="236"/>
      <c r="BG66" s="236"/>
      <c r="BH66" s="330"/>
      <c r="BK66" s="236"/>
      <c r="BL66" s="236"/>
      <c r="BM66" s="236"/>
      <c r="BN66" s="236"/>
      <c r="BO66" s="208"/>
      <c r="BP66" s="236"/>
      <c r="BQ66" s="236"/>
      <c r="BR66" s="236"/>
      <c r="BS66" s="236"/>
      <c r="BU66" s="236"/>
      <c r="BV66" s="236"/>
      <c r="BW66" s="236"/>
      <c r="BX66" s="236"/>
      <c r="BZ66" s="236"/>
      <c r="CA66" s="236"/>
      <c r="CB66" s="236"/>
      <c r="CC66" s="236"/>
      <c r="CE66" s="236"/>
      <c r="CF66" s="236"/>
      <c r="CG66" s="236"/>
      <c r="CH66" s="236"/>
      <c r="CJ66" s="236"/>
      <c r="CK66" s="236"/>
      <c r="CL66" s="236"/>
      <c r="CM66" s="236"/>
      <c r="CO66" s="236"/>
      <c r="CP66" s="236"/>
      <c r="CQ66" s="236"/>
      <c r="CR66" s="236"/>
      <c r="CT66" s="236"/>
      <c r="CU66" s="236"/>
      <c r="CV66" s="236"/>
      <c r="CW66" s="236"/>
      <c r="CY66" s="236"/>
      <c r="CZ66" s="236"/>
      <c r="DA66" s="236"/>
      <c r="DB66" s="236"/>
      <c r="DD66" s="236"/>
      <c r="DE66" s="236"/>
      <c r="DF66" s="236"/>
      <c r="DG66" s="236"/>
      <c r="DI66" s="236"/>
      <c r="DJ66" s="236"/>
      <c r="DK66" s="236"/>
      <c r="DL66" s="236"/>
    </row>
    <row r="67" spans="1:116" hidden="1" outlineLevel="1" x14ac:dyDescent="0.3">
      <c r="A67" s="232" t="s">
        <v>190</v>
      </c>
      <c r="B67" s="232"/>
      <c r="D67" s="228"/>
      <c r="E67" s="229"/>
      <c r="F67" s="229"/>
      <c r="G67" s="229"/>
      <c r="H67" s="229"/>
      <c r="I67" s="251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H67" s="330"/>
      <c r="AJ67" s="236"/>
      <c r="AK67" s="236"/>
      <c r="AL67" s="236"/>
      <c r="AM67" s="236"/>
      <c r="AN67" s="208"/>
      <c r="AO67" s="236"/>
      <c r="AP67" s="236"/>
      <c r="AQ67" s="236"/>
      <c r="AR67" s="236"/>
      <c r="AT67" s="236"/>
      <c r="AU67" s="236"/>
      <c r="AV67" s="236"/>
      <c r="AW67" s="236"/>
      <c r="AY67" s="236"/>
      <c r="AZ67" s="236"/>
      <c r="BA67" s="236"/>
      <c r="BB67" s="236"/>
      <c r="BD67" s="236"/>
      <c r="BE67" s="236"/>
      <c r="BF67" s="236"/>
      <c r="BG67" s="236"/>
      <c r="BH67" s="330"/>
      <c r="BK67" s="236"/>
      <c r="BL67" s="236"/>
      <c r="BM67" s="236"/>
      <c r="BN67" s="236"/>
      <c r="BO67" s="208"/>
      <c r="BP67" s="236"/>
      <c r="BQ67" s="236"/>
      <c r="BR67" s="236"/>
      <c r="BS67" s="236"/>
      <c r="BU67" s="236"/>
      <c r="BV67" s="236"/>
      <c r="BW67" s="236"/>
      <c r="BX67" s="236"/>
      <c r="BZ67" s="236"/>
      <c r="CA67" s="236"/>
      <c r="CB67" s="236"/>
      <c r="CC67" s="236"/>
      <c r="CE67" s="236"/>
      <c r="CF67" s="236"/>
      <c r="CG67" s="236"/>
      <c r="CH67" s="236"/>
      <c r="CJ67" s="236"/>
      <c r="CK67" s="236"/>
      <c r="CL67" s="236"/>
      <c r="CM67" s="236"/>
      <c r="CO67" s="236"/>
      <c r="CP67" s="236"/>
      <c r="CQ67" s="236"/>
      <c r="CR67" s="236"/>
      <c r="CT67" s="236"/>
      <c r="CU67" s="236"/>
      <c r="CV67" s="236"/>
      <c r="CW67" s="236"/>
      <c r="CY67" s="236"/>
      <c r="CZ67" s="236"/>
      <c r="DA67" s="236"/>
      <c r="DB67" s="236"/>
      <c r="DD67" s="236"/>
      <c r="DE67" s="236"/>
      <c r="DF67" s="236"/>
      <c r="DG67" s="236"/>
      <c r="DI67" s="236"/>
      <c r="DJ67" s="236"/>
      <c r="DK67" s="236"/>
      <c r="DL67" s="236"/>
    </row>
    <row r="68" spans="1:116" hidden="1" outlineLevel="1" x14ac:dyDescent="0.3">
      <c r="A68" s="232" t="s">
        <v>191</v>
      </c>
      <c r="B68" s="232"/>
      <c r="D68" s="228"/>
      <c r="E68" s="229"/>
      <c r="F68" s="229"/>
      <c r="G68" s="229"/>
      <c r="H68" s="229"/>
      <c r="I68" s="251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H68" s="330"/>
      <c r="AJ68" s="236"/>
      <c r="AK68" s="236"/>
      <c r="AL68" s="236"/>
      <c r="AM68" s="236"/>
      <c r="AN68" s="208"/>
      <c r="AO68" s="236"/>
      <c r="AP68" s="236"/>
      <c r="AQ68" s="236"/>
      <c r="AR68" s="236"/>
      <c r="AT68" s="236"/>
      <c r="AU68" s="236"/>
      <c r="AV68" s="236"/>
      <c r="AW68" s="236"/>
      <c r="AY68" s="236"/>
      <c r="AZ68" s="236"/>
      <c r="BA68" s="236"/>
      <c r="BB68" s="236"/>
      <c r="BD68" s="236"/>
      <c r="BE68" s="236"/>
      <c r="BF68" s="236"/>
      <c r="BG68" s="236"/>
      <c r="BH68" s="330"/>
      <c r="BK68" s="236"/>
      <c r="BL68" s="236"/>
      <c r="BM68" s="236"/>
      <c r="BN68" s="236"/>
      <c r="BO68" s="208"/>
      <c r="BP68" s="236"/>
      <c r="BQ68" s="236"/>
      <c r="BR68" s="236"/>
      <c r="BS68" s="236"/>
      <c r="BU68" s="236"/>
      <c r="BV68" s="236"/>
      <c r="BW68" s="236"/>
      <c r="BX68" s="236"/>
      <c r="BZ68" s="236"/>
      <c r="CA68" s="236"/>
      <c r="CB68" s="236"/>
      <c r="CC68" s="236"/>
      <c r="CE68" s="236"/>
      <c r="CF68" s="236"/>
      <c r="CG68" s="236"/>
      <c r="CH68" s="236"/>
      <c r="CJ68" s="236"/>
      <c r="CK68" s="236"/>
      <c r="CL68" s="236"/>
      <c r="CM68" s="236"/>
      <c r="CO68" s="236"/>
      <c r="CP68" s="236"/>
      <c r="CQ68" s="236"/>
      <c r="CR68" s="236"/>
      <c r="CT68" s="236"/>
      <c r="CU68" s="236"/>
      <c r="CV68" s="236"/>
      <c r="CW68" s="236"/>
      <c r="CY68" s="236"/>
      <c r="CZ68" s="236"/>
      <c r="DA68" s="236"/>
      <c r="DB68" s="236"/>
      <c r="DD68" s="236"/>
      <c r="DE68" s="236"/>
      <c r="DF68" s="236"/>
      <c r="DG68" s="236"/>
      <c r="DI68" s="236"/>
      <c r="DJ68" s="236"/>
      <c r="DK68" s="236"/>
      <c r="DL68" s="236"/>
    </row>
    <row r="69" spans="1:116" hidden="1" outlineLevel="1" x14ac:dyDescent="0.3">
      <c r="A69" s="231" t="s">
        <v>192</v>
      </c>
      <c r="B69" s="231"/>
      <c r="D69" s="228"/>
      <c r="E69" s="229"/>
      <c r="F69" s="229"/>
      <c r="G69" s="229"/>
      <c r="H69" s="229"/>
      <c r="J69" s="236"/>
      <c r="K69" s="236"/>
      <c r="L69" s="236"/>
      <c r="M69" s="236"/>
      <c r="O69" s="236"/>
      <c r="P69" s="236"/>
      <c r="Q69" s="236"/>
      <c r="R69" s="236"/>
      <c r="T69" s="236"/>
      <c r="U69" s="236"/>
      <c r="V69" s="236"/>
      <c r="W69" s="236"/>
      <c r="Y69" s="236"/>
      <c r="Z69" s="236"/>
      <c r="AA69" s="236"/>
      <c r="AB69" s="236"/>
      <c r="AD69" s="236"/>
      <c r="AE69" s="236"/>
      <c r="AF69" s="236"/>
      <c r="AG69" s="236"/>
      <c r="AH69" s="330"/>
      <c r="AJ69" s="236"/>
      <c r="AK69" s="236"/>
      <c r="AL69" s="236"/>
      <c r="AM69" s="236"/>
      <c r="AN69" s="208"/>
      <c r="AO69" s="236"/>
      <c r="AP69" s="236"/>
      <c r="AQ69" s="236"/>
      <c r="AR69" s="236"/>
      <c r="AT69" s="236"/>
      <c r="AU69" s="236"/>
      <c r="AV69" s="236"/>
      <c r="AW69" s="236"/>
      <c r="AY69" s="236"/>
      <c r="AZ69" s="236"/>
      <c r="BA69" s="236"/>
      <c r="BB69" s="236"/>
      <c r="BD69" s="236"/>
      <c r="BE69" s="236"/>
      <c r="BF69" s="236"/>
      <c r="BG69" s="236"/>
      <c r="BH69" s="330"/>
      <c r="BK69" s="236"/>
      <c r="BL69" s="236"/>
      <c r="BM69" s="236"/>
      <c r="BN69" s="236"/>
      <c r="BO69" s="208"/>
      <c r="BP69" s="236"/>
      <c r="BQ69" s="236"/>
      <c r="BR69" s="236"/>
      <c r="BS69" s="236"/>
      <c r="BU69" s="236"/>
      <c r="BV69" s="236"/>
      <c r="BW69" s="236"/>
      <c r="BX69" s="236"/>
      <c r="BZ69" s="236"/>
      <c r="CA69" s="236"/>
      <c r="CB69" s="236"/>
      <c r="CC69" s="236"/>
      <c r="CE69" s="236"/>
      <c r="CF69" s="236"/>
      <c r="CG69" s="236"/>
      <c r="CH69" s="236"/>
      <c r="CJ69" s="236"/>
      <c r="CK69" s="236"/>
      <c r="CL69" s="236"/>
      <c r="CM69" s="236"/>
      <c r="CO69" s="236"/>
      <c r="CP69" s="236"/>
      <c r="CQ69" s="236"/>
      <c r="CR69" s="236"/>
      <c r="CT69" s="236"/>
      <c r="CU69" s="236"/>
      <c r="CV69" s="236"/>
      <c r="CW69" s="236"/>
      <c r="CY69" s="236"/>
      <c r="CZ69" s="236"/>
      <c r="DA69" s="236"/>
      <c r="DB69" s="236"/>
      <c r="DD69" s="236"/>
      <c r="DE69" s="236"/>
      <c r="DF69" s="236"/>
      <c r="DG69" s="236"/>
      <c r="DI69" s="236"/>
      <c r="DJ69" s="236"/>
      <c r="DK69" s="236"/>
      <c r="DL69" s="236"/>
    </row>
    <row r="70" spans="1:116" s="208" customFormat="1" ht="18" hidden="1" customHeight="1" x14ac:dyDescent="0.3">
      <c r="A70" s="221" t="s">
        <v>199</v>
      </c>
      <c r="D70" s="218"/>
      <c r="J70" s="251"/>
      <c r="K70" s="251"/>
      <c r="L70" s="251"/>
      <c r="M70" s="251"/>
      <c r="O70" s="251"/>
      <c r="P70" s="251"/>
      <c r="Q70" s="251"/>
      <c r="R70" s="251"/>
      <c r="T70" s="251"/>
      <c r="U70" s="251"/>
      <c r="V70" s="251"/>
      <c r="W70" s="251"/>
      <c r="Y70" s="251"/>
      <c r="Z70" s="251"/>
      <c r="AA70" s="251"/>
      <c r="AB70" s="251"/>
      <c r="AD70" s="251"/>
      <c r="AE70" s="251"/>
      <c r="AF70" s="251"/>
      <c r="AG70" s="251"/>
      <c r="AH70" s="251"/>
      <c r="AJ70" s="251"/>
      <c r="AK70" s="251"/>
      <c r="AL70" s="251"/>
      <c r="AM70" s="251"/>
      <c r="AO70" s="251"/>
      <c r="AP70" s="251"/>
      <c r="AQ70" s="251"/>
      <c r="AR70" s="251"/>
      <c r="AT70" s="251"/>
      <c r="AU70" s="251"/>
      <c r="AV70" s="251"/>
      <c r="AW70" s="251"/>
      <c r="AY70" s="251"/>
      <c r="AZ70" s="251"/>
      <c r="BA70" s="251"/>
      <c r="BB70" s="251"/>
      <c r="BD70" s="251"/>
      <c r="BE70" s="251"/>
      <c r="BF70" s="251"/>
      <c r="BG70" s="251"/>
      <c r="BH70" s="251"/>
      <c r="BK70" s="251"/>
      <c r="BL70" s="251"/>
      <c r="BM70" s="251"/>
      <c r="BN70" s="251"/>
      <c r="BP70" s="251"/>
      <c r="BQ70" s="251"/>
      <c r="BR70" s="251"/>
      <c r="BS70" s="251"/>
      <c r="BU70" s="251"/>
      <c r="BV70" s="251"/>
      <c r="BW70" s="251"/>
      <c r="BX70" s="251"/>
      <c r="BZ70" s="251"/>
      <c r="CA70" s="251"/>
      <c r="CB70" s="251"/>
      <c r="CC70" s="251"/>
      <c r="CE70" s="251"/>
      <c r="CF70" s="251"/>
      <c r="CG70" s="251"/>
      <c r="CH70" s="251"/>
      <c r="CJ70" s="251"/>
      <c r="CK70" s="251"/>
      <c r="CL70" s="251"/>
      <c r="CM70" s="251"/>
      <c r="CO70" s="251"/>
      <c r="CP70" s="251"/>
      <c r="CQ70" s="251"/>
      <c r="CR70" s="251"/>
      <c r="CT70" s="251"/>
      <c r="CU70" s="251"/>
      <c r="CV70" s="251"/>
      <c r="CW70" s="251"/>
      <c r="CY70" s="251"/>
      <c r="CZ70" s="251"/>
      <c r="DA70" s="251"/>
      <c r="DB70" s="251"/>
      <c r="DD70" s="251"/>
      <c r="DE70" s="251"/>
      <c r="DF70" s="251"/>
      <c r="DG70" s="251"/>
      <c r="DI70" s="251"/>
      <c r="DJ70" s="251"/>
      <c r="DK70" s="251"/>
      <c r="DL70" s="251"/>
    </row>
    <row r="71" spans="1:116" s="249" customFormat="1" x14ac:dyDescent="0.3">
      <c r="A71" s="219" t="s">
        <v>1</v>
      </c>
      <c r="B71" s="219"/>
      <c r="C71" s="221"/>
      <c r="D71" s="222"/>
      <c r="E71" s="223"/>
      <c r="F71" s="223"/>
      <c r="G71" s="223"/>
      <c r="H71" s="223"/>
      <c r="I71" s="221"/>
      <c r="J71" s="238"/>
      <c r="K71" s="238"/>
      <c r="L71" s="238"/>
      <c r="M71" s="238"/>
      <c r="N71" s="221"/>
      <c r="O71" s="238"/>
      <c r="P71" s="238"/>
      <c r="Q71" s="238"/>
      <c r="R71" s="238"/>
      <c r="S71" s="221"/>
      <c r="T71" s="238"/>
      <c r="U71" s="238"/>
      <c r="V71" s="238"/>
      <c r="W71" s="238"/>
      <c r="X71" s="221"/>
      <c r="Y71" s="238"/>
      <c r="Z71" s="238"/>
      <c r="AA71" s="238"/>
      <c r="AB71" s="238"/>
      <c r="AD71" s="238"/>
      <c r="AE71" s="238"/>
      <c r="AF71" s="238"/>
      <c r="AG71" s="238"/>
      <c r="AH71" s="238"/>
      <c r="AJ71" s="238"/>
      <c r="AK71" s="238"/>
      <c r="AL71" s="238"/>
      <c r="AM71" s="238"/>
      <c r="AN71" s="221"/>
      <c r="AO71" s="238"/>
      <c r="AP71" s="238"/>
      <c r="AQ71" s="238"/>
      <c r="AR71" s="238"/>
      <c r="AS71" s="221"/>
      <c r="AT71" s="238"/>
      <c r="AU71" s="238"/>
      <c r="AV71" s="238"/>
      <c r="AW71" s="238"/>
      <c r="AX71" s="221"/>
      <c r="AY71" s="238"/>
      <c r="AZ71" s="238"/>
      <c r="BA71" s="238"/>
      <c r="BB71" s="238"/>
      <c r="BD71" s="238"/>
      <c r="BE71" s="238"/>
      <c r="BF71" s="238"/>
      <c r="BG71" s="238"/>
      <c r="BH71" s="238"/>
      <c r="BK71" s="238"/>
      <c r="BL71" s="238"/>
      <c r="BM71" s="238"/>
      <c r="BN71" s="238"/>
      <c r="BO71" s="221"/>
      <c r="BP71" s="238"/>
      <c r="BQ71" s="238"/>
      <c r="BR71" s="238"/>
      <c r="BS71" s="238"/>
      <c r="BT71" s="221"/>
      <c r="BU71" s="238"/>
      <c r="BV71" s="238"/>
      <c r="BW71" s="238"/>
      <c r="BX71" s="238"/>
      <c r="BY71" s="221"/>
      <c r="BZ71" s="238"/>
      <c r="CA71" s="238"/>
      <c r="CB71" s="238"/>
      <c r="CC71" s="238"/>
      <c r="CE71" s="238"/>
      <c r="CF71" s="238"/>
      <c r="CG71" s="238"/>
      <c r="CH71" s="238"/>
      <c r="CJ71" s="238"/>
      <c r="CK71" s="238"/>
      <c r="CL71" s="238"/>
      <c r="CM71" s="238"/>
      <c r="CO71" s="238"/>
      <c r="CP71" s="238"/>
      <c r="CQ71" s="238"/>
      <c r="CR71" s="238"/>
      <c r="CS71" s="221"/>
      <c r="CT71" s="238"/>
      <c r="CU71" s="238"/>
      <c r="CV71" s="238"/>
      <c r="CW71" s="238"/>
      <c r="CX71" s="221"/>
      <c r="CY71" s="238"/>
      <c r="CZ71" s="238"/>
      <c r="DA71" s="238"/>
      <c r="DB71" s="238"/>
      <c r="DD71" s="238"/>
      <c r="DE71" s="238"/>
      <c r="DF71" s="238"/>
      <c r="DG71" s="238"/>
      <c r="DI71" s="238"/>
      <c r="DJ71" s="238"/>
      <c r="DK71" s="238"/>
      <c r="DL71" s="238"/>
    </row>
    <row r="72" spans="1:116" x14ac:dyDescent="0.3">
      <c r="A72" s="231" t="s">
        <v>919</v>
      </c>
      <c r="B72" s="231"/>
      <c r="D72" s="233"/>
      <c r="E72" s="234"/>
      <c r="F72" s="234"/>
      <c r="G72" s="234"/>
      <c r="H72" s="234"/>
      <c r="I72" s="251"/>
      <c r="J72" s="236"/>
      <c r="K72" s="236"/>
      <c r="L72" s="232">
        <f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H72" s="330"/>
      <c r="AJ72" s="236"/>
      <c r="AK72" s="236"/>
      <c r="AL72" s="232">
        <f>SUM(AQ72,AV72,BA72,BF72)</f>
        <v>2</v>
      </c>
      <c r="AM72" s="236"/>
      <c r="AN72" s="208"/>
      <c r="AO72" s="236"/>
      <c r="AP72" s="236"/>
      <c r="AQ72" s="232"/>
      <c r="AR72" s="236"/>
      <c r="AT72" s="236"/>
      <c r="AU72" s="236"/>
      <c r="AV72" s="232">
        <v>2</v>
      </c>
      <c r="AW72" s="236"/>
      <c r="AY72" s="236"/>
      <c r="AZ72" s="236"/>
      <c r="BA72" s="232"/>
      <c r="BB72" s="236"/>
      <c r="BD72" s="236"/>
      <c r="BE72" s="236"/>
      <c r="BF72" s="232"/>
      <c r="BG72" s="236"/>
      <c r="BH72" s="330"/>
      <c r="BK72" s="236"/>
      <c r="BL72" s="236"/>
      <c r="BM72" s="232">
        <f>SUM(BR72,BW72,CB72,CG72)</f>
        <v>0</v>
      </c>
      <c r="BN72" s="236"/>
      <c r="BO72" s="208"/>
      <c r="BP72" s="236"/>
      <c r="BQ72" s="236"/>
      <c r="BR72" s="232"/>
      <c r="BS72" s="236"/>
      <c r="BU72" s="236"/>
      <c r="BV72" s="236"/>
      <c r="BW72" s="232"/>
      <c r="BX72" s="236"/>
      <c r="BZ72" s="236"/>
      <c r="CA72" s="236"/>
      <c r="CB72" s="232"/>
      <c r="CC72" s="236"/>
      <c r="CE72" s="236"/>
      <c r="CF72" s="236"/>
      <c r="CG72" s="232"/>
      <c r="CH72" s="236"/>
      <c r="CJ72" s="236"/>
      <c r="CK72" s="236"/>
      <c r="CL72" s="232">
        <f>SUM(CQ72,CV72,DA72,DF72)</f>
        <v>0</v>
      </c>
      <c r="CM72" s="236"/>
      <c r="CO72" s="236"/>
      <c r="CP72" s="236"/>
      <c r="CQ72" s="232"/>
      <c r="CR72" s="236"/>
      <c r="CT72" s="236"/>
      <c r="CU72" s="236"/>
      <c r="CV72" s="232"/>
      <c r="CW72" s="236"/>
      <c r="CY72" s="236"/>
      <c r="CZ72" s="236"/>
      <c r="DA72" s="232"/>
      <c r="DB72" s="236"/>
      <c r="DD72" s="236"/>
      <c r="DE72" s="236"/>
      <c r="DF72" s="232"/>
      <c r="DG72" s="236"/>
      <c r="DI72" s="236"/>
      <c r="DJ72" s="236"/>
      <c r="DK72" s="232">
        <f t="shared" ref="DK72:DK87" si="28">SUM(L72,AL72,BM72,CL72)</f>
        <v>2</v>
      </c>
      <c r="DL72" s="236"/>
    </row>
    <row r="73" spans="1:116" x14ac:dyDescent="0.3">
      <c r="A73" s="231" t="s">
        <v>920</v>
      </c>
      <c r="B73" s="231"/>
      <c r="D73" s="235"/>
      <c r="E73" s="236"/>
      <c r="F73" s="236"/>
      <c r="G73" s="236"/>
      <c r="H73" s="236"/>
      <c r="I73" s="251"/>
      <c r="J73" s="236"/>
      <c r="K73" s="236"/>
      <c r="L73" s="232">
        <f t="shared" ref="L73:L87" si="29">SUM(Q73,V73,AA73,AF73)</f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H73" s="330"/>
      <c r="AJ73" s="236"/>
      <c r="AK73" s="236"/>
      <c r="AL73" s="232">
        <f t="shared" ref="AL73:AL87" si="30">SUM(AQ73,AV73,BA73,BF73)</f>
        <v>1</v>
      </c>
      <c r="AM73" s="236"/>
      <c r="AN73" s="208"/>
      <c r="AO73" s="236"/>
      <c r="AP73" s="236"/>
      <c r="AQ73" s="232">
        <v>1</v>
      </c>
      <c r="AR73" s="236"/>
      <c r="AT73" s="236"/>
      <c r="AU73" s="236"/>
      <c r="AV73" s="232"/>
      <c r="AW73" s="236"/>
      <c r="AY73" s="236"/>
      <c r="AZ73" s="236"/>
      <c r="BA73" s="232"/>
      <c r="BB73" s="236"/>
      <c r="BD73" s="236"/>
      <c r="BE73" s="236"/>
      <c r="BF73" s="232"/>
      <c r="BG73" s="236"/>
      <c r="BH73" s="330"/>
      <c r="BK73" s="236"/>
      <c r="BL73" s="236"/>
      <c r="BM73" s="232">
        <f t="shared" ref="BM73:BM87" si="31">SUM(BR73,BW73,CB73,CG73)</f>
        <v>0</v>
      </c>
      <c r="BN73" s="236"/>
      <c r="BO73" s="208"/>
      <c r="BP73" s="236"/>
      <c r="BQ73" s="236"/>
      <c r="BR73" s="232"/>
      <c r="BS73" s="236"/>
      <c r="BU73" s="236"/>
      <c r="BV73" s="236"/>
      <c r="BW73" s="232"/>
      <c r="BX73" s="236"/>
      <c r="BZ73" s="236"/>
      <c r="CA73" s="236"/>
      <c r="CB73" s="232"/>
      <c r="CC73" s="236"/>
      <c r="CE73" s="236"/>
      <c r="CF73" s="236"/>
      <c r="CG73" s="232"/>
      <c r="CH73" s="236"/>
      <c r="CJ73" s="236"/>
      <c r="CK73" s="236"/>
      <c r="CL73" s="232">
        <f t="shared" ref="CL73:CL87" si="32">SUM(CQ73,CV73,DA73,DF73)</f>
        <v>0</v>
      </c>
      <c r="CM73" s="236"/>
      <c r="CO73" s="236"/>
      <c r="CP73" s="236"/>
      <c r="CQ73" s="232"/>
      <c r="CR73" s="236"/>
      <c r="CT73" s="236"/>
      <c r="CU73" s="236"/>
      <c r="CV73" s="232"/>
      <c r="CW73" s="236"/>
      <c r="CY73" s="236"/>
      <c r="CZ73" s="236"/>
      <c r="DA73" s="232"/>
      <c r="DB73" s="236"/>
      <c r="DD73" s="236"/>
      <c r="DE73" s="236"/>
      <c r="DF73" s="232"/>
      <c r="DG73" s="236"/>
      <c r="DI73" s="236"/>
      <c r="DJ73" s="236"/>
      <c r="DK73" s="232">
        <f t="shared" si="28"/>
        <v>1</v>
      </c>
      <c r="DL73" s="236"/>
    </row>
    <row r="74" spans="1:116" x14ac:dyDescent="0.3">
      <c r="A74" s="231" t="s">
        <v>921</v>
      </c>
      <c r="B74" s="231"/>
      <c r="D74" s="235"/>
      <c r="E74" s="236"/>
      <c r="F74" s="236"/>
      <c r="G74" s="236"/>
      <c r="H74" s="236"/>
      <c r="I74" s="251"/>
      <c r="J74" s="236"/>
      <c r="K74" s="236"/>
      <c r="L74" s="232">
        <f t="shared" si="29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H74" s="330"/>
      <c r="AJ74" s="236"/>
      <c r="AK74" s="236"/>
      <c r="AL74" s="232">
        <f t="shared" si="30"/>
        <v>1</v>
      </c>
      <c r="AM74" s="236"/>
      <c r="AN74" s="208"/>
      <c r="AO74" s="236"/>
      <c r="AP74" s="236"/>
      <c r="AQ74" s="232"/>
      <c r="AR74" s="236"/>
      <c r="AT74" s="236"/>
      <c r="AU74" s="236"/>
      <c r="AV74" s="232"/>
      <c r="AW74" s="236"/>
      <c r="AY74" s="236"/>
      <c r="AZ74" s="236"/>
      <c r="BA74" s="232"/>
      <c r="BB74" s="236"/>
      <c r="BD74" s="236"/>
      <c r="BE74" s="236"/>
      <c r="BF74" s="232">
        <v>1</v>
      </c>
      <c r="BG74" s="236"/>
      <c r="BH74" s="330"/>
      <c r="BK74" s="236"/>
      <c r="BL74" s="236"/>
      <c r="BM74" s="232">
        <f t="shared" si="31"/>
        <v>0</v>
      </c>
      <c r="BN74" s="236"/>
      <c r="BO74" s="208"/>
      <c r="BP74" s="236"/>
      <c r="BQ74" s="236"/>
      <c r="BR74" s="232"/>
      <c r="BS74" s="236"/>
      <c r="BU74" s="236"/>
      <c r="BV74" s="236"/>
      <c r="BW74" s="232"/>
      <c r="BX74" s="236"/>
      <c r="BZ74" s="236"/>
      <c r="CA74" s="236"/>
      <c r="CB74" s="232"/>
      <c r="CC74" s="236"/>
      <c r="CE74" s="236"/>
      <c r="CF74" s="236"/>
      <c r="CG74" s="232"/>
      <c r="CH74" s="236"/>
      <c r="CJ74" s="236"/>
      <c r="CK74" s="236"/>
      <c r="CL74" s="232">
        <f t="shared" si="32"/>
        <v>0</v>
      </c>
      <c r="CM74" s="236"/>
      <c r="CO74" s="236"/>
      <c r="CP74" s="236"/>
      <c r="CQ74" s="232"/>
      <c r="CR74" s="236"/>
      <c r="CT74" s="236"/>
      <c r="CU74" s="236"/>
      <c r="CV74" s="232"/>
      <c r="CW74" s="236"/>
      <c r="CY74" s="236"/>
      <c r="CZ74" s="236"/>
      <c r="DA74" s="232"/>
      <c r="DB74" s="236"/>
      <c r="DD74" s="236"/>
      <c r="DE74" s="236"/>
      <c r="DF74" s="232"/>
      <c r="DG74" s="236"/>
      <c r="DI74" s="236"/>
      <c r="DJ74" s="236"/>
      <c r="DK74" s="232">
        <f t="shared" si="28"/>
        <v>1</v>
      </c>
      <c r="DL74" s="236"/>
    </row>
    <row r="75" spans="1:116" x14ac:dyDescent="0.3">
      <c r="A75" s="231" t="s">
        <v>922</v>
      </c>
      <c r="B75" s="231"/>
      <c r="D75" s="235"/>
      <c r="E75" s="236"/>
      <c r="F75" s="236"/>
      <c r="G75" s="236"/>
      <c r="H75" s="236"/>
      <c r="I75" s="251"/>
      <c r="J75" s="236"/>
      <c r="K75" s="236"/>
      <c r="L75" s="232">
        <f t="shared" si="29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H75" s="330"/>
      <c r="AJ75" s="236"/>
      <c r="AK75" s="236"/>
      <c r="AL75" s="232">
        <f t="shared" si="30"/>
        <v>0</v>
      </c>
      <c r="AM75" s="236"/>
      <c r="AN75" s="208"/>
      <c r="AO75" s="236"/>
      <c r="AP75" s="236"/>
      <c r="AQ75" s="232"/>
      <c r="AR75" s="236"/>
      <c r="AT75" s="236"/>
      <c r="AU75" s="236"/>
      <c r="AV75" s="232"/>
      <c r="AW75" s="236"/>
      <c r="AY75" s="236"/>
      <c r="AZ75" s="236"/>
      <c r="BA75" s="232"/>
      <c r="BB75" s="236"/>
      <c r="BD75" s="236"/>
      <c r="BE75" s="236"/>
      <c r="BF75" s="232"/>
      <c r="BG75" s="236"/>
      <c r="BH75" s="330"/>
      <c r="BK75" s="236"/>
      <c r="BL75" s="236"/>
      <c r="BM75" s="232">
        <f t="shared" si="31"/>
        <v>0</v>
      </c>
      <c r="BN75" s="236"/>
      <c r="BO75" s="208"/>
      <c r="BP75" s="236"/>
      <c r="BQ75" s="236"/>
      <c r="BR75" s="232"/>
      <c r="BS75" s="236"/>
      <c r="BU75" s="236"/>
      <c r="BV75" s="236"/>
      <c r="BW75" s="232"/>
      <c r="BX75" s="236"/>
      <c r="BZ75" s="236"/>
      <c r="CA75" s="236"/>
      <c r="CB75" s="232"/>
      <c r="CC75" s="236"/>
      <c r="CE75" s="236"/>
      <c r="CF75" s="236"/>
      <c r="CG75" s="232"/>
      <c r="CH75" s="236"/>
      <c r="CJ75" s="236"/>
      <c r="CK75" s="236"/>
      <c r="CL75" s="232">
        <f t="shared" si="32"/>
        <v>0</v>
      </c>
      <c r="CM75" s="236"/>
      <c r="CO75" s="236"/>
      <c r="CP75" s="236"/>
      <c r="CQ75" s="232"/>
      <c r="CR75" s="236"/>
      <c r="CT75" s="236"/>
      <c r="CU75" s="236"/>
      <c r="CV75" s="232"/>
      <c r="CW75" s="236"/>
      <c r="CY75" s="236"/>
      <c r="CZ75" s="236"/>
      <c r="DA75" s="232"/>
      <c r="DB75" s="236"/>
      <c r="DD75" s="236"/>
      <c r="DE75" s="236"/>
      <c r="DF75" s="232"/>
      <c r="DG75" s="236"/>
      <c r="DI75" s="236"/>
      <c r="DJ75" s="236"/>
      <c r="DK75" s="232">
        <f t="shared" si="28"/>
        <v>0</v>
      </c>
      <c r="DL75" s="236"/>
    </row>
    <row r="76" spans="1:116" x14ac:dyDescent="0.3">
      <c r="A76" s="231" t="s">
        <v>923</v>
      </c>
      <c r="B76" s="231"/>
      <c r="D76" s="235"/>
      <c r="E76" s="236"/>
      <c r="F76" s="236"/>
      <c r="G76" s="236"/>
      <c r="H76" s="236"/>
      <c r="I76" s="251"/>
      <c r="J76" s="236"/>
      <c r="K76" s="236"/>
      <c r="L76" s="232">
        <f t="shared" si="29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H76" s="330"/>
      <c r="AJ76" s="236"/>
      <c r="AK76" s="236"/>
      <c r="AL76" s="232">
        <f t="shared" si="30"/>
        <v>1.5</v>
      </c>
      <c r="AM76" s="236"/>
      <c r="AN76" s="208"/>
      <c r="AO76" s="236"/>
      <c r="AP76" s="236"/>
      <c r="AQ76" s="232"/>
      <c r="AR76" s="236"/>
      <c r="AT76" s="236"/>
      <c r="AU76" s="236"/>
      <c r="AV76" s="232"/>
      <c r="AW76" s="236"/>
      <c r="AY76" s="236"/>
      <c r="AZ76" s="236"/>
      <c r="BA76" s="232">
        <v>1.5</v>
      </c>
      <c r="BB76" s="236"/>
      <c r="BD76" s="236"/>
      <c r="BE76" s="236"/>
      <c r="BF76" s="232"/>
      <c r="BG76" s="236"/>
      <c r="BH76" s="330"/>
      <c r="BK76" s="236"/>
      <c r="BL76" s="236"/>
      <c r="BM76" s="232">
        <f t="shared" si="31"/>
        <v>0</v>
      </c>
      <c r="BN76" s="236"/>
      <c r="BO76" s="208"/>
      <c r="BP76" s="236"/>
      <c r="BQ76" s="236"/>
      <c r="BR76" s="232"/>
      <c r="BS76" s="236"/>
      <c r="BU76" s="236"/>
      <c r="BV76" s="236"/>
      <c r="BW76" s="232"/>
      <c r="BX76" s="236"/>
      <c r="BZ76" s="236"/>
      <c r="CA76" s="236"/>
      <c r="CB76" s="232"/>
      <c r="CC76" s="236"/>
      <c r="CE76" s="236"/>
      <c r="CF76" s="236"/>
      <c r="CG76" s="232"/>
      <c r="CH76" s="236"/>
      <c r="CJ76" s="236"/>
      <c r="CK76" s="236"/>
      <c r="CL76" s="232">
        <f t="shared" si="32"/>
        <v>0</v>
      </c>
      <c r="CM76" s="236"/>
      <c r="CO76" s="236"/>
      <c r="CP76" s="236"/>
      <c r="CQ76" s="232"/>
      <c r="CR76" s="236"/>
      <c r="CT76" s="236"/>
      <c r="CU76" s="236"/>
      <c r="CV76" s="232"/>
      <c r="CW76" s="236"/>
      <c r="CY76" s="236"/>
      <c r="CZ76" s="236"/>
      <c r="DA76" s="232"/>
      <c r="DB76" s="236"/>
      <c r="DD76" s="236"/>
      <c r="DE76" s="236"/>
      <c r="DF76" s="232"/>
      <c r="DG76" s="236"/>
      <c r="DI76" s="236"/>
      <c r="DJ76" s="236"/>
      <c r="DK76" s="232">
        <f t="shared" si="28"/>
        <v>1.5</v>
      </c>
      <c r="DL76" s="236"/>
    </row>
    <row r="77" spans="1:116" x14ac:dyDescent="0.3">
      <c r="A77" s="231" t="s">
        <v>152</v>
      </c>
      <c r="B77" s="231"/>
      <c r="D77" s="235"/>
      <c r="E77" s="236"/>
      <c r="F77" s="236"/>
      <c r="G77" s="236"/>
      <c r="H77" s="236"/>
      <c r="I77" s="251"/>
      <c r="J77" s="236"/>
      <c r="K77" s="236"/>
      <c r="L77" s="232">
        <f t="shared" si="29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H77" s="330"/>
      <c r="AJ77" s="236"/>
      <c r="AK77" s="236"/>
      <c r="AL77" s="232">
        <f t="shared" si="30"/>
        <v>0</v>
      </c>
      <c r="AM77" s="236"/>
      <c r="AN77" s="208"/>
      <c r="AO77" s="236"/>
      <c r="AP77" s="236"/>
      <c r="AQ77" s="232"/>
      <c r="AR77" s="236"/>
      <c r="AT77" s="236"/>
      <c r="AU77" s="236"/>
      <c r="AV77" s="232"/>
      <c r="AW77" s="236"/>
      <c r="AY77" s="236"/>
      <c r="AZ77" s="236"/>
      <c r="BA77" s="232"/>
      <c r="BB77" s="236"/>
      <c r="BD77" s="236"/>
      <c r="BE77" s="236"/>
      <c r="BF77" s="232"/>
      <c r="BG77" s="236"/>
      <c r="BH77" s="330"/>
      <c r="BK77" s="236"/>
      <c r="BL77" s="236"/>
      <c r="BM77" s="232">
        <f t="shared" si="31"/>
        <v>0</v>
      </c>
      <c r="BN77" s="236"/>
      <c r="BO77" s="208"/>
      <c r="BP77" s="236"/>
      <c r="BQ77" s="236"/>
      <c r="BR77" s="232"/>
      <c r="BS77" s="236"/>
      <c r="BU77" s="236"/>
      <c r="BV77" s="236"/>
      <c r="BW77" s="232"/>
      <c r="BX77" s="236"/>
      <c r="BZ77" s="236"/>
      <c r="CA77" s="236"/>
      <c r="CB77" s="232"/>
      <c r="CC77" s="236"/>
      <c r="CE77" s="236"/>
      <c r="CF77" s="236"/>
      <c r="CG77" s="232"/>
      <c r="CH77" s="236"/>
      <c r="CJ77" s="236"/>
      <c r="CK77" s="236"/>
      <c r="CL77" s="232">
        <f t="shared" si="32"/>
        <v>0</v>
      </c>
      <c r="CM77" s="236"/>
      <c r="CO77" s="236"/>
      <c r="CP77" s="236"/>
      <c r="CQ77" s="232"/>
      <c r="CR77" s="236"/>
      <c r="CT77" s="236"/>
      <c r="CU77" s="236"/>
      <c r="CV77" s="232"/>
      <c r="CW77" s="236"/>
      <c r="CY77" s="236"/>
      <c r="CZ77" s="236"/>
      <c r="DA77" s="232"/>
      <c r="DB77" s="236"/>
      <c r="DD77" s="236"/>
      <c r="DE77" s="236"/>
      <c r="DF77" s="232"/>
      <c r="DG77" s="236"/>
      <c r="DI77" s="236"/>
      <c r="DJ77" s="236"/>
      <c r="DK77" s="232">
        <f t="shared" si="28"/>
        <v>0</v>
      </c>
      <c r="DL77" s="236"/>
    </row>
    <row r="78" spans="1:116" x14ac:dyDescent="0.3">
      <c r="A78" s="231" t="s">
        <v>947</v>
      </c>
      <c r="B78" s="231"/>
      <c r="D78" s="235"/>
      <c r="E78" s="236"/>
      <c r="F78" s="236"/>
      <c r="G78" s="236"/>
      <c r="H78" s="236"/>
      <c r="I78" s="251"/>
      <c r="J78" s="236"/>
      <c r="K78" s="236"/>
      <c r="L78" s="232">
        <f t="shared" si="29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H78" s="330"/>
      <c r="AJ78" s="236"/>
      <c r="AK78" s="236"/>
      <c r="AL78" s="232">
        <f t="shared" si="30"/>
        <v>0</v>
      </c>
      <c r="AM78" s="236"/>
      <c r="AN78" s="208"/>
      <c r="AO78" s="236"/>
      <c r="AP78" s="236"/>
      <c r="AQ78" s="232"/>
      <c r="AR78" s="236"/>
      <c r="AT78" s="236"/>
      <c r="AU78" s="236"/>
      <c r="AV78" s="232"/>
      <c r="AW78" s="236"/>
      <c r="AY78" s="236"/>
      <c r="AZ78" s="236"/>
      <c r="BA78" s="232"/>
      <c r="BB78" s="236"/>
      <c r="BD78" s="236"/>
      <c r="BE78" s="236"/>
      <c r="BF78" s="232"/>
      <c r="BG78" s="236"/>
      <c r="BH78" s="330"/>
      <c r="BK78" s="236"/>
      <c r="BL78" s="236"/>
      <c r="BM78" s="232">
        <f t="shared" si="31"/>
        <v>0</v>
      </c>
      <c r="BN78" s="236"/>
      <c r="BO78" s="208"/>
      <c r="BP78" s="236"/>
      <c r="BQ78" s="236"/>
      <c r="BR78" s="232"/>
      <c r="BS78" s="236"/>
      <c r="BU78" s="236"/>
      <c r="BV78" s="236"/>
      <c r="BW78" s="232"/>
      <c r="BX78" s="236"/>
      <c r="BZ78" s="236"/>
      <c r="CA78" s="236"/>
      <c r="CB78" s="232"/>
      <c r="CC78" s="236"/>
      <c r="CE78" s="236"/>
      <c r="CF78" s="236"/>
      <c r="CG78" s="232"/>
      <c r="CH78" s="236"/>
      <c r="CJ78" s="236"/>
      <c r="CK78" s="236"/>
      <c r="CL78" s="232">
        <f t="shared" si="32"/>
        <v>0</v>
      </c>
      <c r="CM78" s="236"/>
      <c r="CO78" s="236"/>
      <c r="CP78" s="236"/>
      <c r="CQ78" s="232"/>
      <c r="CR78" s="236"/>
      <c r="CT78" s="236"/>
      <c r="CU78" s="236"/>
      <c r="CV78" s="232"/>
      <c r="CW78" s="236"/>
      <c r="CY78" s="236"/>
      <c r="CZ78" s="236"/>
      <c r="DA78" s="232"/>
      <c r="DB78" s="236"/>
      <c r="DD78" s="236"/>
      <c r="DE78" s="236"/>
      <c r="DF78" s="232"/>
      <c r="DG78" s="236"/>
      <c r="DI78" s="236"/>
      <c r="DJ78" s="236"/>
      <c r="DK78" s="232">
        <f t="shared" si="28"/>
        <v>0</v>
      </c>
      <c r="DL78" s="236"/>
    </row>
    <row r="79" spans="1:116" x14ac:dyDescent="0.3">
      <c r="A79" s="231" t="s">
        <v>931</v>
      </c>
      <c r="B79" s="231"/>
      <c r="D79" s="235"/>
      <c r="E79" s="236"/>
      <c r="F79" s="236"/>
      <c r="G79" s="236"/>
      <c r="H79" s="236"/>
      <c r="I79" s="251"/>
      <c r="J79" s="236"/>
      <c r="K79" s="236"/>
      <c r="L79" s="232">
        <f t="shared" si="29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H79" s="330"/>
      <c r="AJ79" s="236"/>
      <c r="AK79" s="236"/>
      <c r="AL79" s="232">
        <f t="shared" si="30"/>
        <v>2</v>
      </c>
      <c r="AM79" s="236"/>
      <c r="AN79" s="208"/>
      <c r="AO79" s="236"/>
      <c r="AP79" s="236"/>
      <c r="AQ79" s="232"/>
      <c r="AR79" s="236"/>
      <c r="AT79" s="236"/>
      <c r="AU79" s="236"/>
      <c r="AV79" s="232"/>
      <c r="AW79" s="236"/>
      <c r="AY79" s="236"/>
      <c r="AZ79" s="236"/>
      <c r="BA79" s="232">
        <v>2</v>
      </c>
      <c r="BB79" s="236"/>
      <c r="BD79" s="236"/>
      <c r="BE79" s="236"/>
      <c r="BF79" s="232"/>
      <c r="BG79" s="236"/>
      <c r="BH79" s="330"/>
      <c r="BK79" s="236"/>
      <c r="BL79" s="236"/>
      <c r="BM79" s="232">
        <f t="shared" si="31"/>
        <v>0</v>
      </c>
      <c r="BN79" s="236"/>
      <c r="BO79" s="208"/>
      <c r="BP79" s="236"/>
      <c r="BQ79" s="236"/>
      <c r="BR79" s="232"/>
      <c r="BS79" s="236"/>
      <c r="BU79" s="236"/>
      <c r="BV79" s="236"/>
      <c r="BW79" s="232"/>
      <c r="BX79" s="236"/>
      <c r="BZ79" s="236"/>
      <c r="CA79" s="236"/>
      <c r="CB79" s="232"/>
      <c r="CC79" s="236"/>
      <c r="CE79" s="236"/>
      <c r="CF79" s="236"/>
      <c r="CG79" s="232"/>
      <c r="CH79" s="236"/>
      <c r="CJ79" s="236"/>
      <c r="CK79" s="236"/>
      <c r="CL79" s="232">
        <f t="shared" si="32"/>
        <v>0</v>
      </c>
      <c r="CM79" s="236"/>
      <c r="CO79" s="236"/>
      <c r="CP79" s="236"/>
      <c r="CQ79" s="232"/>
      <c r="CR79" s="236"/>
      <c r="CT79" s="236"/>
      <c r="CU79" s="236"/>
      <c r="CV79" s="232"/>
      <c r="CW79" s="236"/>
      <c r="CY79" s="236"/>
      <c r="CZ79" s="236"/>
      <c r="DA79" s="232"/>
      <c r="DB79" s="236"/>
      <c r="DD79" s="236"/>
      <c r="DE79" s="236"/>
      <c r="DF79" s="232"/>
      <c r="DG79" s="236"/>
      <c r="DI79" s="236"/>
      <c r="DJ79" s="236"/>
      <c r="DK79" s="232">
        <f t="shared" si="28"/>
        <v>2</v>
      </c>
      <c r="DL79" s="236"/>
    </row>
    <row r="80" spans="1:116" x14ac:dyDescent="0.3">
      <c r="A80" s="231" t="s">
        <v>0</v>
      </c>
      <c r="B80" s="231"/>
      <c r="D80" s="235"/>
      <c r="E80" s="236"/>
      <c r="F80" s="236"/>
      <c r="G80" s="236"/>
      <c r="H80" s="236"/>
      <c r="I80" s="251"/>
      <c r="J80" s="236"/>
      <c r="K80" s="236"/>
      <c r="L80" s="232">
        <f t="shared" si="29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H80" s="330"/>
      <c r="AJ80" s="236"/>
      <c r="AK80" s="236"/>
      <c r="AL80" s="232">
        <f t="shared" si="30"/>
        <v>0</v>
      </c>
      <c r="AM80" s="236"/>
      <c r="AN80" s="208"/>
      <c r="AO80" s="236"/>
      <c r="AP80" s="236"/>
      <c r="AQ80" s="232"/>
      <c r="AR80" s="236"/>
      <c r="AT80" s="236"/>
      <c r="AU80" s="236"/>
      <c r="AV80" s="232"/>
      <c r="AW80" s="236"/>
      <c r="AY80" s="236"/>
      <c r="AZ80" s="236"/>
      <c r="BA80" s="232"/>
      <c r="BB80" s="236"/>
      <c r="BD80" s="236"/>
      <c r="BE80" s="236"/>
      <c r="BF80" s="232"/>
      <c r="BG80" s="236"/>
      <c r="BH80" s="330"/>
      <c r="BK80" s="236"/>
      <c r="BL80" s="236"/>
      <c r="BM80" s="232">
        <f t="shared" si="31"/>
        <v>0</v>
      </c>
      <c r="BN80" s="236"/>
      <c r="BO80" s="208"/>
      <c r="BP80" s="236"/>
      <c r="BQ80" s="236"/>
      <c r="BR80" s="232"/>
      <c r="BS80" s="236"/>
      <c r="BU80" s="236"/>
      <c r="BV80" s="236"/>
      <c r="BW80" s="232"/>
      <c r="BX80" s="236"/>
      <c r="BZ80" s="236"/>
      <c r="CA80" s="236"/>
      <c r="CB80" s="232"/>
      <c r="CC80" s="236"/>
      <c r="CE80" s="236"/>
      <c r="CF80" s="236"/>
      <c r="CG80" s="232"/>
      <c r="CH80" s="236"/>
      <c r="CJ80" s="236"/>
      <c r="CK80" s="236"/>
      <c r="CL80" s="232">
        <f t="shared" si="32"/>
        <v>0</v>
      </c>
      <c r="CM80" s="236"/>
      <c r="CO80" s="236"/>
      <c r="CP80" s="236"/>
      <c r="CQ80" s="232"/>
      <c r="CR80" s="236"/>
      <c r="CT80" s="236"/>
      <c r="CU80" s="236"/>
      <c r="CV80" s="232"/>
      <c r="CW80" s="236"/>
      <c r="CY80" s="236"/>
      <c r="CZ80" s="236"/>
      <c r="DA80" s="232"/>
      <c r="DB80" s="236"/>
      <c r="DD80" s="236"/>
      <c r="DE80" s="236"/>
      <c r="DF80" s="232"/>
      <c r="DG80" s="236"/>
      <c r="DI80" s="236"/>
      <c r="DJ80" s="236"/>
      <c r="DK80" s="232">
        <f t="shared" si="28"/>
        <v>0</v>
      </c>
      <c r="DL80" s="236"/>
    </row>
    <row r="81" spans="1:116" hidden="1" x14ac:dyDescent="0.3">
      <c r="A81" s="231"/>
      <c r="B81" s="231"/>
      <c r="D81" s="235"/>
      <c r="E81" s="236"/>
      <c r="F81" s="236"/>
      <c r="G81" s="236"/>
      <c r="H81" s="236"/>
      <c r="I81" s="251"/>
      <c r="J81" s="236"/>
      <c r="K81" s="236"/>
      <c r="L81" s="232">
        <f t="shared" si="29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H81" s="330"/>
      <c r="AJ81" s="236"/>
      <c r="AK81" s="236"/>
      <c r="AL81" s="232">
        <f t="shared" si="30"/>
        <v>0</v>
      </c>
      <c r="AM81" s="236"/>
      <c r="AN81" s="208"/>
      <c r="AO81" s="236"/>
      <c r="AP81" s="236"/>
      <c r="AQ81" s="232"/>
      <c r="AR81" s="236"/>
      <c r="AT81" s="236"/>
      <c r="AU81" s="236"/>
      <c r="AV81" s="232"/>
      <c r="AW81" s="236"/>
      <c r="AY81" s="236"/>
      <c r="AZ81" s="236"/>
      <c r="BA81" s="232"/>
      <c r="BB81" s="236"/>
      <c r="BD81" s="236"/>
      <c r="BE81" s="236"/>
      <c r="BF81" s="232"/>
      <c r="BG81" s="236"/>
      <c r="BH81" s="330"/>
      <c r="BK81" s="236"/>
      <c r="BL81" s="236"/>
      <c r="BM81" s="232">
        <f t="shared" si="31"/>
        <v>0</v>
      </c>
      <c r="BN81" s="236"/>
      <c r="BO81" s="208"/>
      <c r="BP81" s="236"/>
      <c r="BQ81" s="236"/>
      <c r="BR81" s="232"/>
      <c r="BS81" s="236"/>
      <c r="BU81" s="236"/>
      <c r="BV81" s="236"/>
      <c r="BW81" s="232"/>
      <c r="BX81" s="236"/>
      <c r="BZ81" s="236"/>
      <c r="CA81" s="236"/>
      <c r="CB81" s="232"/>
      <c r="CC81" s="236"/>
      <c r="CE81" s="236"/>
      <c r="CF81" s="236"/>
      <c r="CG81" s="232"/>
      <c r="CH81" s="236"/>
      <c r="CJ81" s="236"/>
      <c r="CK81" s="236"/>
      <c r="CL81" s="232">
        <f t="shared" si="32"/>
        <v>0</v>
      </c>
      <c r="CM81" s="236"/>
      <c r="CO81" s="236"/>
      <c r="CP81" s="236"/>
      <c r="CQ81" s="232"/>
      <c r="CR81" s="236"/>
      <c r="CT81" s="236"/>
      <c r="CU81" s="236"/>
      <c r="CV81" s="232"/>
      <c r="CW81" s="236"/>
      <c r="CY81" s="236"/>
      <c r="CZ81" s="236"/>
      <c r="DA81" s="232"/>
      <c r="DB81" s="236"/>
      <c r="DD81" s="236"/>
      <c r="DE81" s="236"/>
      <c r="DF81" s="232"/>
      <c r="DG81" s="236"/>
      <c r="DI81" s="236"/>
      <c r="DJ81" s="236"/>
      <c r="DK81" s="232">
        <f t="shared" si="28"/>
        <v>0</v>
      </c>
      <c r="DL81" s="236"/>
    </row>
    <row r="82" spans="1:116" hidden="1" x14ac:dyDescent="0.3">
      <c r="A82" s="231"/>
      <c r="B82" s="231"/>
      <c r="D82" s="235"/>
      <c r="E82" s="236"/>
      <c r="F82" s="236"/>
      <c r="G82" s="236"/>
      <c r="H82" s="236"/>
      <c r="I82" s="251"/>
      <c r="J82" s="236"/>
      <c r="K82" s="236"/>
      <c r="L82" s="232">
        <f t="shared" si="29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H82" s="330"/>
      <c r="AJ82" s="236"/>
      <c r="AK82" s="236"/>
      <c r="AL82" s="232">
        <f t="shared" si="30"/>
        <v>0</v>
      </c>
      <c r="AM82" s="236"/>
      <c r="AN82" s="208"/>
      <c r="AO82" s="236"/>
      <c r="AP82" s="236"/>
      <c r="AQ82" s="232"/>
      <c r="AR82" s="236"/>
      <c r="AT82" s="236"/>
      <c r="AU82" s="236"/>
      <c r="AV82" s="232"/>
      <c r="AW82" s="236"/>
      <c r="AY82" s="236"/>
      <c r="AZ82" s="236"/>
      <c r="BA82" s="232"/>
      <c r="BB82" s="236"/>
      <c r="BD82" s="236"/>
      <c r="BE82" s="236"/>
      <c r="BF82" s="232"/>
      <c r="BG82" s="236"/>
      <c r="BH82" s="330"/>
      <c r="BK82" s="236"/>
      <c r="BL82" s="236"/>
      <c r="BM82" s="232">
        <f t="shared" si="31"/>
        <v>0</v>
      </c>
      <c r="BN82" s="236"/>
      <c r="BO82" s="208"/>
      <c r="BP82" s="236"/>
      <c r="BQ82" s="236"/>
      <c r="BR82" s="232"/>
      <c r="BS82" s="236"/>
      <c r="BU82" s="236"/>
      <c r="BV82" s="236"/>
      <c r="BW82" s="232"/>
      <c r="BX82" s="236"/>
      <c r="BZ82" s="236"/>
      <c r="CA82" s="236"/>
      <c r="CB82" s="232"/>
      <c r="CC82" s="236"/>
      <c r="CE82" s="236"/>
      <c r="CF82" s="236"/>
      <c r="CG82" s="232"/>
      <c r="CH82" s="236"/>
      <c r="CJ82" s="236"/>
      <c r="CK82" s="236"/>
      <c r="CL82" s="232">
        <f t="shared" si="32"/>
        <v>0</v>
      </c>
      <c r="CM82" s="236"/>
      <c r="CO82" s="236"/>
      <c r="CP82" s="236"/>
      <c r="CQ82" s="232"/>
      <c r="CR82" s="236"/>
      <c r="CT82" s="236"/>
      <c r="CU82" s="236"/>
      <c r="CV82" s="232"/>
      <c r="CW82" s="236"/>
      <c r="CY82" s="236"/>
      <c r="CZ82" s="236"/>
      <c r="DA82" s="232"/>
      <c r="DB82" s="236"/>
      <c r="DD82" s="236"/>
      <c r="DE82" s="236"/>
      <c r="DF82" s="232"/>
      <c r="DG82" s="236"/>
      <c r="DI82" s="236"/>
      <c r="DJ82" s="236"/>
      <c r="DK82" s="232">
        <f t="shared" si="28"/>
        <v>0</v>
      </c>
      <c r="DL82" s="236"/>
    </row>
    <row r="83" spans="1:116" hidden="1" x14ac:dyDescent="0.3">
      <c r="A83" s="231"/>
      <c r="B83" s="231"/>
      <c r="D83" s="235"/>
      <c r="E83" s="236"/>
      <c r="F83" s="236"/>
      <c r="G83" s="236"/>
      <c r="H83" s="236"/>
      <c r="I83" s="251"/>
      <c r="J83" s="236"/>
      <c r="K83" s="236"/>
      <c r="L83" s="232">
        <f t="shared" si="29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H83" s="330"/>
      <c r="AJ83" s="236"/>
      <c r="AK83" s="236"/>
      <c r="AL83" s="232">
        <f t="shared" si="30"/>
        <v>0</v>
      </c>
      <c r="AM83" s="236"/>
      <c r="AN83" s="208"/>
      <c r="AO83" s="236"/>
      <c r="AP83" s="236"/>
      <c r="AQ83" s="232"/>
      <c r="AR83" s="236"/>
      <c r="AT83" s="236"/>
      <c r="AU83" s="236"/>
      <c r="AV83" s="232"/>
      <c r="AW83" s="236"/>
      <c r="AY83" s="236"/>
      <c r="AZ83" s="236"/>
      <c r="BA83" s="232"/>
      <c r="BB83" s="236"/>
      <c r="BD83" s="236"/>
      <c r="BE83" s="236"/>
      <c r="BF83" s="232"/>
      <c r="BG83" s="236"/>
      <c r="BH83" s="330"/>
      <c r="BK83" s="236"/>
      <c r="BL83" s="236"/>
      <c r="BM83" s="232">
        <f t="shared" si="31"/>
        <v>0</v>
      </c>
      <c r="BN83" s="236"/>
      <c r="BO83" s="208"/>
      <c r="BP83" s="236"/>
      <c r="BQ83" s="236"/>
      <c r="BR83" s="232"/>
      <c r="BS83" s="236"/>
      <c r="BU83" s="236"/>
      <c r="BV83" s="236"/>
      <c r="BW83" s="232"/>
      <c r="BX83" s="236"/>
      <c r="BZ83" s="236"/>
      <c r="CA83" s="236"/>
      <c r="CB83" s="232"/>
      <c r="CC83" s="236"/>
      <c r="CE83" s="236"/>
      <c r="CF83" s="236"/>
      <c r="CG83" s="232"/>
      <c r="CH83" s="236"/>
      <c r="CJ83" s="236"/>
      <c r="CK83" s="236"/>
      <c r="CL83" s="232">
        <f t="shared" si="32"/>
        <v>0</v>
      </c>
      <c r="CM83" s="236"/>
      <c r="CO83" s="236"/>
      <c r="CP83" s="236"/>
      <c r="CQ83" s="232"/>
      <c r="CR83" s="236"/>
      <c r="CT83" s="236"/>
      <c r="CU83" s="236"/>
      <c r="CV83" s="232"/>
      <c r="CW83" s="236"/>
      <c r="CY83" s="236"/>
      <c r="CZ83" s="236"/>
      <c r="DA83" s="232"/>
      <c r="DB83" s="236"/>
      <c r="DD83" s="236"/>
      <c r="DE83" s="236"/>
      <c r="DF83" s="232"/>
      <c r="DG83" s="236"/>
      <c r="DI83" s="236"/>
      <c r="DJ83" s="236"/>
      <c r="DK83" s="232">
        <f t="shared" si="28"/>
        <v>0</v>
      </c>
      <c r="DL83" s="236"/>
    </row>
    <row r="84" spans="1:116" hidden="1" x14ac:dyDescent="0.3">
      <c r="A84" s="231"/>
      <c r="B84" s="231"/>
      <c r="D84" s="235"/>
      <c r="E84" s="236"/>
      <c r="F84" s="236"/>
      <c r="G84" s="236"/>
      <c r="H84" s="236"/>
      <c r="I84" s="251"/>
      <c r="J84" s="236"/>
      <c r="K84" s="236"/>
      <c r="L84" s="232">
        <f t="shared" si="29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H84" s="330"/>
      <c r="AJ84" s="236"/>
      <c r="AK84" s="236"/>
      <c r="AL84" s="232">
        <f t="shared" si="30"/>
        <v>0</v>
      </c>
      <c r="AM84" s="236"/>
      <c r="AN84" s="208"/>
      <c r="AO84" s="236"/>
      <c r="AP84" s="236"/>
      <c r="AQ84" s="232"/>
      <c r="AR84" s="236"/>
      <c r="AT84" s="236"/>
      <c r="AU84" s="236"/>
      <c r="AV84" s="232"/>
      <c r="AW84" s="236"/>
      <c r="AY84" s="236"/>
      <c r="AZ84" s="236"/>
      <c r="BA84" s="232"/>
      <c r="BB84" s="236"/>
      <c r="BD84" s="236"/>
      <c r="BE84" s="236"/>
      <c r="BF84" s="232"/>
      <c r="BG84" s="236"/>
      <c r="BH84" s="330"/>
      <c r="BK84" s="236"/>
      <c r="BL84" s="236"/>
      <c r="BM84" s="232">
        <f t="shared" si="31"/>
        <v>0</v>
      </c>
      <c r="BN84" s="236"/>
      <c r="BO84" s="208"/>
      <c r="BP84" s="236"/>
      <c r="BQ84" s="236"/>
      <c r="BR84" s="232"/>
      <c r="BS84" s="236"/>
      <c r="BU84" s="236"/>
      <c r="BV84" s="236"/>
      <c r="BW84" s="232"/>
      <c r="BX84" s="236"/>
      <c r="BZ84" s="236"/>
      <c r="CA84" s="236"/>
      <c r="CB84" s="232"/>
      <c r="CC84" s="236"/>
      <c r="CE84" s="236"/>
      <c r="CF84" s="236"/>
      <c r="CG84" s="232"/>
      <c r="CH84" s="236"/>
      <c r="CJ84" s="236"/>
      <c r="CK84" s="236"/>
      <c r="CL84" s="232">
        <f t="shared" si="32"/>
        <v>0</v>
      </c>
      <c r="CM84" s="236"/>
      <c r="CO84" s="236"/>
      <c r="CP84" s="236"/>
      <c r="CQ84" s="232"/>
      <c r="CR84" s="236"/>
      <c r="CT84" s="236"/>
      <c r="CU84" s="236"/>
      <c r="CV84" s="232"/>
      <c r="CW84" s="236"/>
      <c r="CY84" s="236"/>
      <c r="CZ84" s="236"/>
      <c r="DA84" s="232"/>
      <c r="DB84" s="236"/>
      <c r="DD84" s="236"/>
      <c r="DE84" s="236"/>
      <c r="DF84" s="232"/>
      <c r="DG84" s="236"/>
      <c r="DI84" s="236"/>
      <c r="DJ84" s="236"/>
      <c r="DK84" s="232">
        <f t="shared" si="28"/>
        <v>0</v>
      </c>
      <c r="DL84" s="236"/>
    </row>
    <row r="85" spans="1:116" hidden="1" x14ac:dyDescent="0.3">
      <c r="A85" s="231"/>
      <c r="B85" s="231"/>
      <c r="D85" s="235"/>
      <c r="E85" s="236"/>
      <c r="F85" s="236"/>
      <c r="G85" s="236"/>
      <c r="H85" s="236"/>
      <c r="I85" s="251"/>
      <c r="J85" s="236"/>
      <c r="K85" s="236"/>
      <c r="L85" s="232">
        <f t="shared" si="29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H85" s="330"/>
      <c r="AJ85" s="236"/>
      <c r="AK85" s="236"/>
      <c r="AL85" s="232">
        <f t="shared" si="30"/>
        <v>0</v>
      </c>
      <c r="AM85" s="236"/>
      <c r="AN85" s="208"/>
      <c r="AO85" s="236"/>
      <c r="AP85" s="236"/>
      <c r="AQ85" s="232"/>
      <c r="AR85" s="236"/>
      <c r="AT85" s="236"/>
      <c r="AU85" s="236"/>
      <c r="AV85" s="232"/>
      <c r="AW85" s="236"/>
      <c r="AY85" s="236"/>
      <c r="AZ85" s="236"/>
      <c r="BA85" s="232"/>
      <c r="BB85" s="236"/>
      <c r="BD85" s="236"/>
      <c r="BE85" s="236"/>
      <c r="BF85" s="232"/>
      <c r="BG85" s="236"/>
      <c r="BH85" s="330"/>
      <c r="BK85" s="236"/>
      <c r="BL85" s="236"/>
      <c r="BM85" s="232">
        <f t="shared" si="31"/>
        <v>0</v>
      </c>
      <c r="BN85" s="236"/>
      <c r="BO85" s="208"/>
      <c r="BP85" s="236"/>
      <c r="BQ85" s="236"/>
      <c r="BR85" s="232"/>
      <c r="BS85" s="236"/>
      <c r="BU85" s="236"/>
      <c r="BV85" s="236"/>
      <c r="BW85" s="232"/>
      <c r="BX85" s="236"/>
      <c r="BZ85" s="236"/>
      <c r="CA85" s="236"/>
      <c r="CB85" s="232"/>
      <c r="CC85" s="236"/>
      <c r="CE85" s="236"/>
      <c r="CF85" s="236"/>
      <c r="CG85" s="232"/>
      <c r="CH85" s="236"/>
      <c r="CJ85" s="236"/>
      <c r="CK85" s="236"/>
      <c r="CL85" s="232">
        <f t="shared" si="32"/>
        <v>0</v>
      </c>
      <c r="CM85" s="236"/>
      <c r="CO85" s="236"/>
      <c r="CP85" s="236"/>
      <c r="CQ85" s="232"/>
      <c r="CR85" s="236"/>
      <c r="CT85" s="236"/>
      <c r="CU85" s="236"/>
      <c r="CV85" s="232"/>
      <c r="CW85" s="236"/>
      <c r="CY85" s="236"/>
      <c r="CZ85" s="236"/>
      <c r="DA85" s="232"/>
      <c r="DB85" s="236"/>
      <c r="DD85" s="236"/>
      <c r="DE85" s="236"/>
      <c r="DF85" s="232"/>
      <c r="DG85" s="236"/>
      <c r="DI85" s="236"/>
      <c r="DJ85" s="236"/>
      <c r="DK85" s="232">
        <f t="shared" si="28"/>
        <v>0</v>
      </c>
      <c r="DL85" s="236"/>
    </row>
    <row r="86" spans="1:116" hidden="1" x14ac:dyDescent="0.3">
      <c r="A86" s="231"/>
      <c r="B86" s="231"/>
      <c r="D86" s="235"/>
      <c r="E86" s="236"/>
      <c r="F86" s="236"/>
      <c r="G86" s="236"/>
      <c r="H86" s="236"/>
      <c r="I86" s="251"/>
      <c r="J86" s="236"/>
      <c r="K86" s="236"/>
      <c r="L86" s="232">
        <f t="shared" si="29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H86" s="330"/>
      <c r="AJ86" s="236"/>
      <c r="AK86" s="236"/>
      <c r="AL86" s="232">
        <f t="shared" si="30"/>
        <v>0</v>
      </c>
      <c r="AM86" s="236"/>
      <c r="AN86" s="208"/>
      <c r="AO86" s="236"/>
      <c r="AP86" s="236"/>
      <c r="AQ86" s="232"/>
      <c r="AR86" s="236"/>
      <c r="AT86" s="236"/>
      <c r="AU86" s="236"/>
      <c r="AV86" s="232"/>
      <c r="AW86" s="236"/>
      <c r="AY86" s="236"/>
      <c r="AZ86" s="236"/>
      <c r="BA86" s="232"/>
      <c r="BB86" s="236"/>
      <c r="BD86" s="236"/>
      <c r="BE86" s="236"/>
      <c r="BF86" s="232"/>
      <c r="BG86" s="236"/>
      <c r="BH86" s="330"/>
      <c r="BK86" s="236"/>
      <c r="BL86" s="236"/>
      <c r="BM86" s="232">
        <f t="shared" si="31"/>
        <v>0</v>
      </c>
      <c r="BN86" s="236"/>
      <c r="BO86" s="208"/>
      <c r="BP86" s="236"/>
      <c r="BQ86" s="236"/>
      <c r="BR86" s="232"/>
      <c r="BS86" s="236"/>
      <c r="BU86" s="236"/>
      <c r="BV86" s="236"/>
      <c r="BW86" s="232"/>
      <c r="BX86" s="236"/>
      <c r="BZ86" s="236"/>
      <c r="CA86" s="236"/>
      <c r="CB86" s="232"/>
      <c r="CC86" s="236"/>
      <c r="CE86" s="236"/>
      <c r="CF86" s="236"/>
      <c r="CG86" s="232"/>
      <c r="CH86" s="236"/>
      <c r="CJ86" s="236"/>
      <c r="CK86" s="236"/>
      <c r="CL86" s="232">
        <f t="shared" si="32"/>
        <v>0</v>
      </c>
      <c r="CM86" s="236"/>
      <c r="CO86" s="236"/>
      <c r="CP86" s="236"/>
      <c r="CQ86" s="232"/>
      <c r="CR86" s="236"/>
      <c r="CT86" s="236"/>
      <c r="CU86" s="236"/>
      <c r="CV86" s="232"/>
      <c r="CW86" s="236"/>
      <c r="CY86" s="236"/>
      <c r="CZ86" s="236"/>
      <c r="DA86" s="232"/>
      <c r="DB86" s="236"/>
      <c r="DD86" s="236"/>
      <c r="DE86" s="236"/>
      <c r="DF86" s="232"/>
      <c r="DG86" s="236"/>
      <c r="DI86" s="236"/>
      <c r="DJ86" s="236"/>
      <c r="DK86" s="232">
        <f t="shared" si="28"/>
        <v>0</v>
      </c>
      <c r="DL86" s="236"/>
    </row>
    <row r="87" spans="1:116" hidden="1" x14ac:dyDescent="0.3">
      <c r="A87" s="231"/>
      <c r="B87" s="231"/>
      <c r="D87" s="235"/>
      <c r="E87" s="236"/>
      <c r="F87" s="236"/>
      <c r="G87" s="236"/>
      <c r="H87" s="236"/>
      <c r="I87" s="251"/>
      <c r="J87" s="236"/>
      <c r="K87" s="236"/>
      <c r="L87" s="232">
        <f t="shared" si="29"/>
        <v>0</v>
      </c>
      <c r="M87" s="236"/>
      <c r="O87" s="236"/>
      <c r="P87" s="236"/>
      <c r="Q87" s="232"/>
      <c r="R87" s="236"/>
      <c r="T87" s="236"/>
      <c r="U87" s="236"/>
      <c r="V87" s="232"/>
      <c r="W87" s="236"/>
      <c r="Y87" s="236"/>
      <c r="Z87" s="236"/>
      <c r="AA87" s="232"/>
      <c r="AB87" s="236"/>
      <c r="AD87" s="236"/>
      <c r="AE87" s="236"/>
      <c r="AF87" s="232"/>
      <c r="AG87" s="236"/>
      <c r="AH87" s="330"/>
      <c r="AJ87" s="236"/>
      <c r="AK87" s="236"/>
      <c r="AL87" s="232">
        <f t="shared" si="30"/>
        <v>0</v>
      </c>
      <c r="AM87" s="236"/>
      <c r="AN87" s="208"/>
      <c r="AO87" s="236"/>
      <c r="AP87" s="236"/>
      <c r="AQ87" s="232"/>
      <c r="AR87" s="236"/>
      <c r="AT87" s="236"/>
      <c r="AU87" s="236"/>
      <c r="AV87" s="232"/>
      <c r="AW87" s="236"/>
      <c r="AY87" s="236"/>
      <c r="AZ87" s="236"/>
      <c r="BA87" s="232"/>
      <c r="BB87" s="236"/>
      <c r="BD87" s="236"/>
      <c r="BE87" s="236"/>
      <c r="BF87" s="232"/>
      <c r="BG87" s="236"/>
      <c r="BH87" s="330"/>
      <c r="BK87" s="236"/>
      <c r="BL87" s="236"/>
      <c r="BM87" s="232">
        <f t="shared" si="31"/>
        <v>0</v>
      </c>
      <c r="BN87" s="236"/>
      <c r="BO87" s="208"/>
      <c r="BP87" s="236"/>
      <c r="BQ87" s="236"/>
      <c r="BR87" s="232"/>
      <c r="BS87" s="236"/>
      <c r="BU87" s="236"/>
      <c r="BV87" s="236"/>
      <c r="BW87" s="232"/>
      <c r="BX87" s="236"/>
      <c r="BZ87" s="236"/>
      <c r="CA87" s="236"/>
      <c r="CB87" s="232"/>
      <c r="CC87" s="236"/>
      <c r="CE87" s="236"/>
      <c r="CF87" s="236"/>
      <c r="CG87" s="232"/>
      <c r="CH87" s="236"/>
      <c r="CJ87" s="305"/>
      <c r="CK87" s="305"/>
      <c r="CL87" s="232">
        <f t="shared" si="32"/>
        <v>0</v>
      </c>
      <c r="CM87" s="305"/>
      <c r="CO87" s="236"/>
      <c r="CP87" s="236"/>
      <c r="CQ87" s="232"/>
      <c r="CR87" s="236"/>
      <c r="CT87" s="236"/>
      <c r="CU87" s="236"/>
      <c r="CV87" s="232"/>
      <c r="CW87" s="236"/>
      <c r="CY87" s="236"/>
      <c r="CZ87" s="236"/>
      <c r="DA87" s="232"/>
      <c r="DB87" s="236"/>
      <c r="DD87" s="236"/>
      <c r="DE87" s="236"/>
      <c r="DF87" s="232"/>
      <c r="DG87" s="236"/>
      <c r="DI87" s="305"/>
      <c r="DJ87" s="305"/>
      <c r="DK87" s="232">
        <f t="shared" si="28"/>
        <v>0</v>
      </c>
      <c r="DL87" s="305"/>
    </row>
    <row r="88" spans="1:116" s="208" customFormat="1" x14ac:dyDescent="0.3">
      <c r="D88" s="218"/>
      <c r="J88" s="251"/>
      <c r="K88" s="251"/>
      <c r="L88" s="251"/>
      <c r="M88" s="251"/>
      <c r="O88" s="251"/>
      <c r="P88" s="251"/>
      <c r="Q88" s="251"/>
      <c r="R88" s="251"/>
      <c r="T88" s="251"/>
      <c r="U88" s="251"/>
      <c r="V88" s="251"/>
      <c r="W88" s="251"/>
      <c r="Y88" s="251"/>
      <c r="Z88" s="251"/>
      <c r="AA88" s="251"/>
      <c r="AB88" s="251"/>
      <c r="AD88" s="251"/>
      <c r="AE88" s="251"/>
      <c r="AF88" s="251"/>
      <c r="AG88" s="251"/>
      <c r="AH88" s="251"/>
      <c r="AJ88" s="251"/>
      <c r="AK88" s="251"/>
      <c r="AL88" s="251"/>
      <c r="AM88" s="251"/>
      <c r="AO88" s="251"/>
      <c r="AP88" s="251"/>
      <c r="AQ88" s="251"/>
      <c r="AR88" s="251"/>
      <c r="AT88" s="251"/>
      <c r="AU88" s="251"/>
      <c r="AV88" s="251"/>
      <c r="AW88" s="251"/>
      <c r="AY88" s="251"/>
      <c r="AZ88" s="251"/>
      <c r="BA88" s="251"/>
      <c r="BB88" s="251"/>
      <c r="BD88" s="251"/>
      <c r="BE88" s="251"/>
      <c r="BF88" s="251"/>
      <c r="BG88" s="251"/>
      <c r="BH88" s="251"/>
      <c r="BK88" s="251"/>
      <c r="BL88" s="251"/>
      <c r="BM88" s="251"/>
      <c r="BN88" s="251"/>
      <c r="BP88" s="251"/>
      <c r="BQ88" s="251"/>
      <c r="BR88" s="251"/>
      <c r="BS88" s="251"/>
      <c r="BU88" s="251"/>
      <c r="BV88" s="251"/>
      <c r="BW88" s="251"/>
      <c r="BX88" s="251"/>
      <c r="BZ88" s="251"/>
      <c r="CA88" s="251"/>
      <c r="CB88" s="251"/>
      <c r="CC88" s="251"/>
      <c r="CE88" s="251"/>
      <c r="CF88" s="251"/>
      <c r="CG88" s="251"/>
      <c r="CH88" s="251"/>
      <c r="CJ88" s="251"/>
      <c r="CK88" s="251"/>
      <c r="CL88" s="251"/>
      <c r="CM88" s="251"/>
      <c r="CO88" s="251"/>
      <c r="CP88" s="251"/>
      <c r="CQ88" s="251"/>
      <c r="CR88" s="251"/>
      <c r="CT88" s="251"/>
      <c r="CU88" s="251"/>
      <c r="CV88" s="251"/>
      <c r="CW88" s="251"/>
      <c r="CY88" s="251"/>
      <c r="CZ88" s="251"/>
      <c r="DA88" s="251"/>
      <c r="DB88" s="251"/>
      <c r="DD88" s="251"/>
      <c r="DE88" s="251"/>
      <c r="DF88" s="251"/>
      <c r="DG88" s="251"/>
      <c r="DI88" s="251"/>
      <c r="DJ88" s="251"/>
      <c r="DK88" s="251"/>
      <c r="DL88" s="251"/>
    </row>
    <row r="89" spans="1:116" s="249" customFormat="1" x14ac:dyDescent="0.3">
      <c r="A89" s="219" t="s">
        <v>6</v>
      </c>
      <c r="B89" s="220" t="s">
        <v>181</v>
      </c>
      <c r="C89" s="350"/>
      <c r="D89" s="237"/>
      <c r="E89" s="238"/>
      <c r="F89" s="238"/>
      <c r="G89" s="238"/>
      <c r="H89" s="238"/>
      <c r="I89" s="221"/>
      <c r="J89" s="238"/>
      <c r="K89" s="238"/>
      <c r="L89" s="238"/>
      <c r="M89" s="238"/>
      <c r="N89" s="221"/>
      <c r="O89" s="238"/>
      <c r="P89" s="238"/>
      <c r="Q89" s="238"/>
      <c r="R89" s="238"/>
      <c r="S89" s="221"/>
      <c r="T89" s="238"/>
      <c r="U89" s="238"/>
      <c r="V89" s="238"/>
      <c r="W89" s="238"/>
      <c r="X89" s="221"/>
      <c r="Y89" s="238"/>
      <c r="Z89" s="238"/>
      <c r="AA89" s="238"/>
      <c r="AB89" s="238"/>
      <c r="AD89" s="238"/>
      <c r="AE89" s="238"/>
      <c r="AF89" s="238"/>
      <c r="AG89" s="238"/>
      <c r="AH89" s="238"/>
      <c r="AJ89" s="238"/>
      <c r="AK89" s="238"/>
      <c r="AL89" s="238"/>
      <c r="AM89" s="238"/>
      <c r="AN89" s="221"/>
      <c r="AO89" s="238"/>
      <c r="AP89" s="238"/>
      <c r="AQ89" s="238"/>
      <c r="AR89" s="238"/>
      <c r="AS89" s="221"/>
      <c r="AT89" s="238"/>
      <c r="AU89" s="238"/>
      <c r="AV89" s="238"/>
      <c r="AW89" s="238"/>
      <c r="AX89" s="221"/>
      <c r="AY89" s="238"/>
      <c r="AZ89" s="238"/>
      <c r="BA89" s="238"/>
      <c r="BB89" s="238"/>
      <c r="BD89" s="238"/>
      <c r="BE89" s="238"/>
      <c r="BF89" s="238"/>
      <c r="BG89" s="238"/>
      <c r="BH89" s="238"/>
      <c r="BK89" s="238"/>
      <c r="BL89" s="238"/>
      <c r="BM89" s="238"/>
      <c r="BN89" s="238"/>
      <c r="BO89" s="221"/>
      <c r="BP89" s="238"/>
      <c r="BQ89" s="238"/>
      <c r="BR89" s="238"/>
      <c r="BS89" s="238"/>
      <c r="BT89" s="221"/>
      <c r="BU89" s="238"/>
      <c r="BV89" s="238"/>
      <c r="BW89" s="238"/>
      <c r="BX89" s="238"/>
      <c r="BY89" s="221"/>
      <c r="BZ89" s="238"/>
      <c r="CA89" s="238"/>
      <c r="CB89" s="238"/>
      <c r="CC89" s="238"/>
      <c r="CE89" s="238"/>
      <c r="CF89" s="238"/>
      <c r="CG89" s="238"/>
      <c r="CH89" s="238"/>
      <c r="CJ89" s="238"/>
      <c r="CK89" s="238"/>
      <c r="CL89" s="238"/>
      <c r="CM89" s="238"/>
      <c r="CO89" s="238"/>
      <c r="CP89" s="238"/>
      <c r="CQ89" s="238"/>
      <c r="CR89" s="238"/>
      <c r="CS89" s="221"/>
      <c r="CT89" s="238"/>
      <c r="CU89" s="238"/>
      <c r="CV89" s="238"/>
      <c r="CW89" s="238"/>
      <c r="CX89" s="221"/>
      <c r="CY89" s="238"/>
      <c r="CZ89" s="238"/>
      <c r="DA89" s="238"/>
      <c r="DB89" s="238"/>
      <c r="DD89" s="238"/>
      <c r="DE89" s="238"/>
      <c r="DF89" s="238"/>
      <c r="DG89" s="238"/>
      <c r="DI89" s="238"/>
      <c r="DJ89" s="238"/>
      <c r="DK89" s="238"/>
      <c r="DL89" s="238"/>
    </row>
    <row r="90" spans="1:116" x14ac:dyDescent="0.3">
      <c r="A90" s="231" t="s">
        <v>956</v>
      </c>
      <c r="B90" s="348"/>
      <c r="C90" s="231"/>
      <c r="D90" s="349"/>
      <c r="E90" s="231"/>
      <c r="F90" s="231"/>
      <c r="G90" s="231"/>
      <c r="H90" s="231"/>
      <c r="J90" s="232">
        <f t="shared" si="2"/>
        <v>20</v>
      </c>
      <c r="K90" s="232">
        <f>SUM(P90,U90,Z90,AE90)</f>
        <v>0</v>
      </c>
      <c r="L90" s="236"/>
      <c r="M90" s="232">
        <f t="shared" si="3"/>
        <v>0</v>
      </c>
      <c r="O90" s="232">
        <v>20</v>
      </c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340"/>
      <c r="AH90" s="232"/>
      <c r="AJ90" s="232">
        <f t="shared" ref="AJ90:AJ93" si="33">SUM(AO90,AT90,AY90,BD90)</f>
        <v>0</v>
      </c>
      <c r="AK90" s="232">
        <f>SUM(AP90,AU90,AZ90,BE90)</f>
        <v>0</v>
      </c>
      <c r="AL90" s="236"/>
      <c r="AM90" s="232">
        <f t="shared" ref="AM90:AM92" si="34">SUM(AR90,AW90,BB90,BG90)</f>
        <v>0</v>
      </c>
      <c r="AN90" s="208"/>
      <c r="AO90" s="232"/>
      <c r="AP90" s="232"/>
      <c r="AQ90" s="236"/>
      <c r="AR90" s="232"/>
      <c r="AT90" s="232"/>
      <c r="AU90" s="232"/>
      <c r="AV90" s="236"/>
      <c r="AW90" s="232"/>
      <c r="AY90" s="232"/>
      <c r="AZ90" s="232"/>
      <c r="BA90" s="236"/>
      <c r="BB90" s="232"/>
      <c r="BD90" s="232"/>
      <c r="BE90" s="232"/>
      <c r="BF90" s="236"/>
      <c r="BG90" s="340"/>
      <c r="BH90" s="232"/>
      <c r="BK90" s="232">
        <f t="shared" ref="BK90:BK92" si="35">SUM(BP90,BU90,BZ90,CE90)</f>
        <v>0</v>
      </c>
      <c r="BL90" s="232">
        <f>SUM(BQ90,BV90,CA90,CF90)</f>
        <v>0</v>
      </c>
      <c r="BM90" s="236"/>
      <c r="BN90" s="232">
        <f t="shared" ref="BN90:BN92" si="36">SUM(BS90,BX90,CC90,CH90)</f>
        <v>0</v>
      </c>
      <c r="BO90" s="208"/>
      <c r="BP90" s="232"/>
      <c r="BQ90" s="232"/>
      <c r="BR90" s="236"/>
      <c r="BS90" s="232"/>
      <c r="BU90" s="232"/>
      <c r="BV90" s="232"/>
      <c r="BW90" s="236"/>
      <c r="BX90" s="232"/>
      <c r="BZ90" s="232"/>
      <c r="CA90" s="232"/>
      <c r="CB90" s="236"/>
      <c r="CC90" s="232"/>
      <c r="CE90" s="232"/>
      <c r="CF90" s="232"/>
      <c r="CG90" s="236"/>
      <c r="CH90" s="232"/>
      <c r="CJ90" s="232">
        <f>SUM(CO90,CT90,CY90,DD90)</f>
        <v>0</v>
      </c>
      <c r="CK90" s="232">
        <f>SUM(CP90,CU90,CZ90,DE90)</f>
        <v>0</v>
      </c>
      <c r="CL90" s="236"/>
      <c r="CM90" s="232">
        <f>SUM(CR90,CW90,DB90,DG90)</f>
        <v>0</v>
      </c>
      <c r="CO90" s="232"/>
      <c r="CP90" s="232"/>
      <c r="CQ90" s="236"/>
      <c r="CR90" s="232"/>
      <c r="CT90" s="232"/>
      <c r="CU90" s="232"/>
      <c r="CV90" s="236"/>
      <c r="CW90" s="232"/>
      <c r="CY90" s="232"/>
      <c r="CZ90" s="232"/>
      <c r="DA90" s="236"/>
      <c r="DB90" s="232"/>
      <c r="DD90" s="232"/>
      <c r="DE90" s="232"/>
      <c r="DF90" s="236"/>
      <c r="DG90" s="232"/>
      <c r="DI90" s="232">
        <f t="shared" ref="DI90:DJ94" si="37">SUM(J90,AJ90,BK90,CJ90)</f>
        <v>20</v>
      </c>
      <c r="DJ90" s="232">
        <f t="shared" si="37"/>
        <v>0</v>
      </c>
      <c r="DK90" s="236"/>
      <c r="DL90" s="232">
        <f>SUM(M90,AM90,BN90,CM90)</f>
        <v>0</v>
      </c>
    </row>
    <row r="91" spans="1:116" x14ac:dyDescent="0.3">
      <c r="A91" s="231" t="s">
        <v>1006</v>
      </c>
      <c r="B91" s="348" t="s">
        <v>1025</v>
      </c>
      <c r="C91" s="231" t="s">
        <v>1047</v>
      </c>
      <c r="D91" s="349"/>
      <c r="E91" s="231"/>
      <c r="F91" s="231"/>
      <c r="G91" s="231"/>
      <c r="H91" s="231"/>
      <c r="J91" s="232">
        <f t="shared" ref="J91:J93" si="38">SUM(O91,T91,Y91,AD91)</f>
        <v>44</v>
      </c>
      <c r="K91" s="232">
        <f t="shared" ref="K91:K92" si="39">SUM(P91,U91,Z91,AE91)</f>
        <v>0</v>
      </c>
      <c r="L91" s="236"/>
      <c r="M91" s="232">
        <f t="shared" ref="M91:M96" si="40">SUM(R91,W91,AB91,AG91)</f>
        <v>0</v>
      </c>
      <c r="O91" s="232">
        <v>18</v>
      </c>
      <c r="P91" s="232"/>
      <c r="Q91" s="236"/>
      <c r="R91" s="232"/>
      <c r="T91" s="232">
        <v>8</v>
      </c>
      <c r="U91" s="232"/>
      <c r="V91" s="236"/>
      <c r="W91" s="232"/>
      <c r="Y91" s="232">
        <v>9</v>
      </c>
      <c r="Z91" s="232"/>
      <c r="AA91" s="236"/>
      <c r="AB91" s="232"/>
      <c r="AD91" s="232">
        <v>9</v>
      </c>
      <c r="AE91" s="232"/>
      <c r="AF91" s="236"/>
      <c r="AG91" s="340"/>
      <c r="AH91" s="232" t="s">
        <v>1056</v>
      </c>
      <c r="AJ91" s="232">
        <f t="shared" si="33"/>
        <v>40</v>
      </c>
      <c r="AK91" s="232">
        <f t="shared" ref="AK91:AK92" si="41">SUM(AP91,AU91,AZ91,BE91)</f>
        <v>0</v>
      </c>
      <c r="AL91" s="236"/>
      <c r="AM91" s="232">
        <f t="shared" si="34"/>
        <v>0</v>
      </c>
      <c r="AN91" s="208"/>
      <c r="AO91" s="232">
        <v>18</v>
      </c>
      <c r="AP91" s="232"/>
      <c r="AQ91" s="236"/>
      <c r="AR91" s="232"/>
      <c r="AT91" s="232">
        <v>8</v>
      </c>
      <c r="AU91" s="232"/>
      <c r="AV91" s="236"/>
      <c r="AW91" s="232"/>
      <c r="AY91" s="232">
        <v>9</v>
      </c>
      <c r="AZ91" s="232"/>
      <c r="BA91" s="236"/>
      <c r="BB91" s="232"/>
      <c r="BD91" s="232">
        <v>5</v>
      </c>
      <c r="BE91" s="232"/>
      <c r="BF91" s="236"/>
      <c r="BG91" s="340"/>
      <c r="BH91" s="232"/>
      <c r="BK91" s="232">
        <f t="shared" si="35"/>
        <v>0</v>
      </c>
      <c r="BL91" s="232">
        <f t="shared" ref="BL91:BL92" si="42">SUM(BQ91,BV91,CA91,CF91)</f>
        <v>0</v>
      </c>
      <c r="BM91" s="236"/>
      <c r="BN91" s="232">
        <f t="shared" si="36"/>
        <v>0</v>
      </c>
      <c r="BO91" s="208"/>
      <c r="BP91" s="232"/>
      <c r="BQ91" s="232"/>
      <c r="BR91" s="236"/>
      <c r="BS91" s="232"/>
      <c r="BU91" s="232"/>
      <c r="BV91" s="232"/>
      <c r="BW91" s="236"/>
      <c r="BX91" s="232"/>
      <c r="BZ91" s="232"/>
      <c r="CA91" s="232"/>
      <c r="CB91" s="236"/>
      <c r="CC91" s="232"/>
      <c r="CE91" s="232"/>
      <c r="CF91" s="232"/>
      <c r="CG91" s="236"/>
      <c r="CH91" s="232"/>
      <c r="CJ91" s="232">
        <f t="shared" ref="CJ91:CJ92" si="43">SUM(CO91,CT91,CY91,DD91)</f>
        <v>0</v>
      </c>
      <c r="CK91" s="232">
        <f t="shared" ref="CK91:CK92" si="44">SUM(CP91,CU91,CZ91,DE91)</f>
        <v>0</v>
      </c>
      <c r="CL91" s="236"/>
      <c r="CM91" s="232">
        <f t="shared" ref="CM91:CM92" si="45">SUM(CR91,CW91,DB91,DG91)</f>
        <v>0</v>
      </c>
      <c r="CO91" s="232"/>
      <c r="CP91" s="232"/>
      <c r="CQ91" s="236"/>
      <c r="CR91" s="232"/>
      <c r="CT91" s="232"/>
      <c r="CU91" s="232"/>
      <c r="CV91" s="236"/>
      <c r="CW91" s="232"/>
      <c r="CY91" s="232"/>
      <c r="CZ91" s="232"/>
      <c r="DA91" s="236"/>
      <c r="DB91" s="232"/>
      <c r="DD91" s="232"/>
      <c r="DE91" s="232"/>
      <c r="DF91" s="236"/>
      <c r="DG91" s="232"/>
      <c r="DI91" s="232">
        <f t="shared" si="37"/>
        <v>84</v>
      </c>
      <c r="DJ91" s="232">
        <f t="shared" si="37"/>
        <v>0</v>
      </c>
      <c r="DK91" s="236"/>
      <c r="DL91" s="232">
        <f>SUM(M91,AM91,BN91,CM91)</f>
        <v>0</v>
      </c>
    </row>
    <row r="92" spans="1:116" x14ac:dyDescent="0.3">
      <c r="A92" s="231" t="s">
        <v>957</v>
      </c>
      <c r="B92" s="348"/>
      <c r="C92" s="231"/>
      <c r="D92" s="449"/>
      <c r="E92" s="450"/>
      <c r="F92" s="450"/>
      <c r="G92" s="450"/>
      <c r="H92" s="450"/>
      <c r="J92" s="451">
        <v>3</v>
      </c>
      <c r="K92" s="451">
        <f t="shared" si="39"/>
        <v>0</v>
      </c>
      <c r="L92" s="452"/>
      <c r="M92" s="451">
        <f t="shared" si="40"/>
        <v>0</v>
      </c>
      <c r="O92" s="232"/>
      <c r="P92" s="232"/>
      <c r="Q92" s="236"/>
      <c r="R92" s="232"/>
      <c r="T92" s="232"/>
      <c r="U92" s="232"/>
      <c r="V92" s="236"/>
      <c r="W92" s="232"/>
      <c r="Y92" s="232"/>
      <c r="Z92" s="232"/>
      <c r="AA92" s="236"/>
      <c r="AB92" s="232"/>
      <c r="AD92" s="232"/>
      <c r="AE92" s="232"/>
      <c r="AF92" s="236"/>
      <c r="AG92" s="340"/>
      <c r="AH92" s="232"/>
      <c r="AJ92" s="232">
        <v>3</v>
      </c>
      <c r="AK92" s="232">
        <f t="shared" si="41"/>
        <v>0</v>
      </c>
      <c r="AL92" s="236"/>
      <c r="AM92" s="232">
        <f t="shared" si="34"/>
        <v>0</v>
      </c>
      <c r="AN92" s="208"/>
      <c r="AO92" s="232"/>
      <c r="AP92" s="232"/>
      <c r="AQ92" s="236"/>
      <c r="AR92" s="232"/>
      <c r="AT92" s="232"/>
      <c r="AU92" s="232"/>
      <c r="AV92" s="236"/>
      <c r="AW92" s="232"/>
      <c r="AY92" s="232"/>
      <c r="AZ92" s="232"/>
      <c r="BA92" s="236"/>
      <c r="BB92" s="232"/>
      <c r="BD92" s="232"/>
      <c r="BE92" s="232"/>
      <c r="BF92" s="236"/>
      <c r="BG92" s="340"/>
      <c r="BH92" s="232"/>
      <c r="BK92" s="232">
        <f t="shared" si="35"/>
        <v>0</v>
      </c>
      <c r="BL92" s="232">
        <f t="shared" si="42"/>
        <v>0</v>
      </c>
      <c r="BM92" s="236"/>
      <c r="BN92" s="232">
        <f t="shared" si="36"/>
        <v>0</v>
      </c>
      <c r="BO92" s="208"/>
      <c r="BP92" s="232"/>
      <c r="BQ92" s="232"/>
      <c r="BR92" s="236"/>
      <c r="BS92" s="232"/>
      <c r="BU92" s="232"/>
      <c r="BV92" s="232"/>
      <c r="BW92" s="236"/>
      <c r="BX92" s="232"/>
      <c r="BZ92" s="232"/>
      <c r="CA92" s="232"/>
      <c r="CB92" s="236"/>
      <c r="CC92" s="232"/>
      <c r="CE92" s="232"/>
      <c r="CF92" s="232"/>
      <c r="CG92" s="236"/>
      <c r="CH92" s="232"/>
      <c r="CJ92" s="232">
        <f t="shared" si="43"/>
        <v>0</v>
      </c>
      <c r="CK92" s="232">
        <f t="shared" si="44"/>
        <v>0</v>
      </c>
      <c r="CL92" s="236"/>
      <c r="CM92" s="232">
        <f t="shared" si="45"/>
        <v>0</v>
      </c>
      <c r="CO92" s="232"/>
      <c r="CP92" s="232"/>
      <c r="CQ92" s="236"/>
      <c r="CR92" s="232"/>
      <c r="CT92" s="232"/>
      <c r="CU92" s="232"/>
      <c r="CV92" s="236"/>
      <c r="CW92" s="232"/>
      <c r="CY92" s="232"/>
      <c r="CZ92" s="232"/>
      <c r="DA92" s="236"/>
      <c r="DB92" s="232"/>
      <c r="DD92" s="232"/>
      <c r="DE92" s="232"/>
      <c r="DF92" s="236"/>
      <c r="DG92" s="232"/>
      <c r="DI92" s="232">
        <f t="shared" si="37"/>
        <v>6</v>
      </c>
      <c r="DJ92" s="232">
        <f t="shared" si="37"/>
        <v>0</v>
      </c>
      <c r="DK92" s="236"/>
      <c r="DL92" s="232">
        <f>SUM(M92,AM92,BN92,CM92)</f>
        <v>0</v>
      </c>
    </row>
    <row r="93" spans="1:116" x14ac:dyDescent="0.3">
      <c r="A93" s="231" t="s">
        <v>1049</v>
      </c>
      <c r="B93" s="348"/>
      <c r="C93" s="231"/>
      <c r="D93" s="356"/>
      <c r="E93" s="231"/>
      <c r="F93" s="231"/>
      <c r="G93" s="231"/>
      <c r="H93" s="231"/>
      <c r="I93" s="231"/>
      <c r="J93" s="232">
        <f t="shared" si="38"/>
        <v>64</v>
      </c>
      <c r="K93" s="232"/>
      <c r="L93" s="236"/>
      <c r="M93" s="232"/>
      <c r="O93" s="232">
        <v>24</v>
      </c>
      <c r="P93" s="232"/>
      <c r="Q93" s="236"/>
      <c r="R93" s="232"/>
      <c r="T93" s="232">
        <v>16</v>
      </c>
      <c r="U93" s="232"/>
      <c r="V93" s="236"/>
      <c r="W93" s="232"/>
      <c r="Y93" s="232">
        <v>16</v>
      </c>
      <c r="Z93" s="232"/>
      <c r="AA93" s="236"/>
      <c r="AB93" s="232"/>
      <c r="AD93" s="232">
        <v>8</v>
      </c>
      <c r="AE93" s="232"/>
      <c r="AF93" s="236"/>
      <c r="AG93" s="232"/>
      <c r="AH93" s="232"/>
      <c r="AJ93" s="232">
        <f t="shared" si="33"/>
        <v>50</v>
      </c>
      <c r="AK93" s="232"/>
      <c r="AL93" s="236"/>
      <c r="AM93" s="232"/>
      <c r="AN93" s="208"/>
      <c r="AO93" s="232">
        <v>18</v>
      </c>
      <c r="AP93" s="232"/>
      <c r="AQ93" s="236"/>
      <c r="AR93" s="232"/>
      <c r="AT93" s="232">
        <v>16</v>
      </c>
      <c r="AU93" s="232"/>
      <c r="AV93" s="236"/>
      <c r="AW93" s="232"/>
      <c r="AY93" s="232">
        <v>16</v>
      </c>
      <c r="AZ93" s="232"/>
      <c r="BA93" s="236"/>
      <c r="BB93" s="232"/>
      <c r="BD93" s="232"/>
      <c r="BE93" s="232"/>
      <c r="BF93" s="236"/>
      <c r="BG93" s="232"/>
      <c r="BH93" s="232"/>
      <c r="BK93" s="232"/>
      <c r="BL93" s="232"/>
      <c r="BM93" s="236"/>
      <c r="BN93" s="232"/>
      <c r="BO93" s="232"/>
      <c r="BP93" s="232"/>
      <c r="BQ93" s="232"/>
      <c r="BR93" s="236"/>
      <c r="BS93" s="232"/>
      <c r="BT93" s="232"/>
      <c r="BU93" s="232"/>
      <c r="BV93" s="232"/>
      <c r="BW93" s="236"/>
      <c r="BX93" s="232"/>
      <c r="BY93" s="232"/>
      <c r="BZ93" s="232"/>
      <c r="CA93" s="232"/>
      <c r="CB93" s="236"/>
      <c r="CC93" s="232"/>
      <c r="CD93" s="232"/>
      <c r="CE93" s="232"/>
      <c r="CF93" s="232"/>
      <c r="CG93" s="236"/>
      <c r="CH93" s="232"/>
      <c r="CI93" s="232"/>
      <c r="CJ93" s="232"/>
      <c r="CK93" s="232"/>
      <c r="CL93" s="236"/>
      <c r="CM93" s="232"/>
      <c r="CN93" s="232"/>
      <c r="CO93" s="232"/>
      <c r="CP93" s="232"/>
      <c r="CQ93" s="236"/>
      <c r="CR93" s="232"/>
      <c r="CS93" s="232"/>
      <c r="CT93" s="232"/>
      <c r="CU93" s="232"/>
      <c r="CV93" s="236"/>
      <c r="CW93" s="232"/>
      <c r="CX93" s="232"/>
      <c r="CY93" s="232"/>
      <c r="CZ93" s="232"/>
      <c r="DA93" s="236"/>
      <c r="DB93" s="232"/>
      <c r="DC93" s="232"/>
      <c r="DD93" s="232"/>
      <c r="DE93" s="232"/>
      <c r="DF93" s="236"/>
      <c r="DG93" s="232"/>
      <c r="DH93" s="232"/>
      <c r="DI93" s="232">
        <f t="shared" si="37"/>
        <v>114</v>
      </c>
      <c r="DJ93" s="232"/>
      <c r="DK93" s="236"/>
      <c r="DL93" s="232"/>
    </row>
    <row r="94" spans="1:116" x14ac:dyDescent="0.3">
      <c r="A94" s="231" t="s">
        <v>1007</v>
      </c>
      <c r="B94" s="348"/>
      <c r="C94" s="231"/>
      <c r="D94" s="356"/>
      <c r="E94" s="231"/>
      <c r="F94" s="231"/>
      <c r="G94" s="231"/>
      <c r="H94" s="231"/>
      <c r="I94" s="231"/>
      <c r="J94" s="232"/>
      <c r="K94" s="232"/>
      <c r="L94" s="236"/>
      <c r="M94" s="232"/>
      <c r="O94" s="232"/>
      <c r="P94" s="232"/>
      <c r="Q94" s="236"/>
      <c r="R94" s="232"/>
      <c r="T94" s="232"/>
      <c r="U94" s="232"/>
      <c r="V94" s="236"/>
      <c r="W94" s="232"/>
      <c r="Y94" s="232"/>
      <c r="Z94" s="232"/>
      <c r="AA94" s="236"/>
      <c r="AB94" s="232"/>
      <c r="AD94" s="232"/>
      <c r="AE94" s="232"/>
      <c r="AF94" s="236"/>
      <c r="AG94" s="232"/>
      <c r="AH94" s="232"/>
      <c r="AJ94" s="232"/>
      <c r="AK94" s="232"/>
      <c r="AL94" s="236"/>
      <c r="AM94" s="232"/>
      <c r="AN94" s="208"/>
      <c r="AO94" s="232"/>
      <c r="AP94" s="232"/>
      <c r="AQ94" s="236"/>
      <c r="AR94" s="232"/>
      <c r="AT94" s="232"/>
      <c r="AU94" s="232"/>
      <c r="AV94" s="236"/>
      <c r="AW94" s="232"/>
      <c r="AY94" s="232"/>
      <c r="AZ94" s="232"/>
      <c r="BA94" s="236"/>
      <c r="BB94" s="232"/>
      <c r="BD94" s="232"/>
      <c r="BE94" s="232"/>
      <c r="BF94" s="236"/>
      <c r="BG94" s="232"/>
      <c r="BH94" s="232"/>
      <c r="BK94" s="232"/>
      <c r="BL94" s="232"/>
      <c r="BM94" s="236"/>
      <c r="BN94" s="232"/>
      <c r="BO94" s="232"/>
      <c r="BP94" s="232"/>
      <c r="BQ94" s="232"/>
      <c r="BR94" s="236"/>
      <c r="BS94" s="232"/>
      <c r="BT94" s="232"/>
      <c r="BU94" s="232"/>
      <c r="BV94" s="232"/>
      <c r="BW94" s="236"/>
      <c r="BX94" s="232"/>
      <c r="BY94" s="232"/>
      <c r="BZ94" s="232"/>
      <c r="CA94" s="232"/>
      <c r="CB94" s="236"/>
      <c r="CC94" s="232"/>
      <c r="CD94" s="232"/>
      <c r="CE94" s="232"/>
      <c r="CF94" s="232"/>
      <c r="CG94" s="236"/>
      <c r="CH94" s="232"/>
      <c r="CI94" s="232"/>
      <c r="CJ94" s="232"/>
      <c r="CK94" s="232"/>
      <c r="CL94" s="236"/>
      <c r="CM94" s="232"/>
      <c r="CN94" s="232"/>
      <c r="CO94" s="232"/>
      <c r="CP94" s="232"/>
      <c r="CQ94" s="236"/>
      <c r="CR94" s="232"/>
      <c r="CS94" s="232"/>
      <c r="CT94" s="232"/>
      <c r="CU94" s="232"/>
      <c r="CV94" s="236"/>
      <c r="CW94" s="232"/>
      <c r="CX94" s="232"/>
      <c r="CY94" s="232"/>
      <c r="CZ94" s="232"/>
      <c r="DA94" s="236"/>
      <c r="DB94" s="232"/>
      <c r="DC94" s="232"/>
      <c r="DD94" s="232"/>
      <c r="DE94" s="232"/>
      <c r="DF94" s="236"/>
      <c r="DG94" s="232"/>
      <c r="DH94" s="232"/>
      <c r="DI94" s="232">
        <f t="shared" si="37"/>
        <v>0</v>
      </c>
      <c r="DJ94" s="232"/>
      <c r="DK94" s="252"/>
      <c r="DL94" s="232"/>
    </row>
    <row r="95" spans="1:116" s="208" customFormat="1" x14ac:dyDescent="0.3">
      <c r="D95" s="218"/>
      <c r="J95" s="251"/>
      <c r="K95" s="251"/>
      <c r="L95" s="251"/>
      <c r="M95" s="251"/>
      <c r="O95" s="251"/>
      <c r="P95" s="251"/>
      <c r="Q95" s="251"/>
      <c r="R95" s="251"/>
      <c r="T95" s="251"/>
      <c r="U95" s="251"/>
      <c r="V95" s="251"/>
      <c r="W95" s="251"/>
      <c r="Y95" s="251"/>
      <c r="Z95" s="251"/>
      <c r="AA95" s="251"/>
      <c r="AB95" s="251"/>
      <c r="AD95" s="251"/>
      <c r="AE95" s="251"/>
      <c r="AF95" s="251"/>
      <c r="AG95" s="251"/>
      <c r="AH95" s="251"/>
      <c r="AJ95" s="251"/>
      <c r="AK95" s="251"/>
      <c r="AL95" s="251"/>
      <c r="AM95" s="251"/>
      <c r="AN95" s="251"/>
      <c r="AO95" s="251"/>
      <c r="AP95" s="251"/>
      <c r="AQ95" s="251"/>
      <c r="AR95" s="251"/>
      <c r="AT95" s="251"/>
      <c r="AU95" s="251"/>
      <c r="AV95" s="251"/>
      <c r="AW95" s="251"/>
      <c r="AY95" s="251"/>
      <c r="AZ95" s="251"/>
      <c r="BA95" s="251"/>
      <c r="BB95" s="251"/>
      <c r="BD95" s="251"/>
      <c r="BE95" s="251"/>
      <c r="BF95" s="251"/>
      <c r="BG95" s="251"/>
      <c r="BH95" s="251"/>
      <c r="BK95" s="251"/>
      <c r="BL95" s="251"/>
      <c r="BM95" s="251"/>
      <c r="BN95" s="251"/>
      <c r="BO95" s="251"/>
      <c r="BP95" s="251"/>
      <c r="BQ95" s="251"/>
      <c r="BR95" s="251"/>
      <c r="BS95" s="251"/>
      <c r="BU95" s="251"/>
      <c r="BV95" s="251"/>
      <c r="BW95" s="251"/>
      <c r="BX95" s="251"/>
      <c r="BZ95" s="251"/>
      <c r="CA95" s="251"/>
      <c r="CB95" s="251"/>
      <c r="CC95" s="251"/>
      <c r="CE95" s="251"/>
      <c r="CF95" s="251"/>
      <c r="CG95" s="251"/>
      <c r="CH95" s="251"/>
      <c r="CJ95" s="251"/>
      <c r="CK95" s="251"/>
      <c r="CL95" s="251"/>
      <c r="CM95" s="251"/>
      <c r="CO95" s="251"/>
      <c r="CP95" s="251"/>
      <c r="CQ95" s="251"/>
      <c r="CR95" s="251"/>
      <c r="CT95" s="251"/>
      <c r="CU95" s="251"/>
      <c r="CV95" s="251"/>
      <c r="CW95" s="251"/>
      <c r="CY95" s="251"/>
      <c r="CZ95" s="251"/>
      <c r="DA95" s="251"/>
      <c r="DB95" s="251"/>
      <c r="DD95" s="251"/>
      <c r="DE95" s="251"/>
      <c r="DF95" s="251"/>
      <c r="DG95" s="251"/>
      <c r="DI95" s="251"/>
      <c r="DJ95" s="251"/>
      <c r="DK95" s="251"/>
      <c r="DL95" s="251"/>
    </row>
    <row r="96" spans="1:116" s="211" customFormat="1" x14ac:dyDescent="0.3">
      <c r="A96" s="306" t="s">
        <v>147</v>
      </c>
      <c r="B96" s="307"/>
      <c r="C96" s="217"/>
      <c r="D96" s="308"/>
      <c r="E96" s="307"/>
      <c r="F96" s="307"/>
      <c r="G96" s="307"/>
      <c r="H96" s="307"/>
      <c r="I96" s="217"/>
      <c r="J96" s="309">
        <f>SUM(J17:J95)</f>
        <v>780</v>
      </c>
      <c r="K96" s="310">
        <f>SUM(K17:K95)</f>
        <v>400</v>
      </c>
      <c r="L96" s="310">
        <f>SUM(L17:L95)</f>
        <v>0</v>
      </c>
      <c r="M96" s="232">
        <f t="shared" si="40"/>
        <v>0</v>
      </c>
      <c r="N96" s="217"/>
      <c r="O96" s="311">
        <f>SUM(O17:O95)-O45</f>
        <v>304</v>
      </c>
      <c r="P96" s="310">
        <f>SUM(P17:P95)</f>
        <v>0</v>
      </c>
      <c r="Q96" s="310">
        <f>SUM(Q17:Q95)</f>
        <v>0</v>
      </c>
      <c r="R96" s="310">
        <f>SUM(R17:R95)</f>
        <v>0</v>
      </c>
      <c r="S96" s="217"/>
      <c r="T96" s="311">
        <f>SUM(T17:T95)-T45</f>
        <v>177</v>
      </c>
      <c r="U96" s="310">
        <f>SUM(U17:U95)</f>
        <v>240</v>
      </c>
      <c r="V96" s="310">
        <f>SUM(V17:V95)</f>
        <v>0</v>
      </c>
      <c r="W96" s="310">
        <f>SUM(W17:W95)</f>
        <v>0</v>
      </c>
      <c r="X96" s="217"/>
      <c r="Y96" s="311">
        <f>SUM(Y17:Y95)-Y45</f>
        <v>175</v>
      </c>
      <c r="Z96" s="310">
        <f>SUM(Z17:Z95)</f>
        <v>0</v>
      </c>
      <c r="AA96" s="310">
        <f>SUM(AA17:AA95)</f>
        <v>0</v>
      </c>
      <c r="AB96" s="310">
        <f>SUM(AB17:AB95)</f>
        <v>0</v>
      </c>
      <c r="AC96" s="210"/>
      <c r="AD96" s="311">
        <f>SUM(AD17:AD95)-AD45</f>
        <v>177</v>
      </c>
      <c r="AE96" s="310">
        <f>SUM(AE17:AE95)</f>
        <v>160</v>
      </c>
      <c r="AF96" s="310">
        <f>SUM(AF17:AF95)</f>
        <v>0</v>
      </c>
      <c r="AG96" s="310">
        <f>SUM(AG17:AG95)</f>
        <v>0</v>
      </c>
      <c r="AH96" s="312"/>
      <c r="AI96" s="210"/>
      <c r="AJ96" s="310">
        <f>SUM(AJ17:AJ95)</f>
        <v>601</v>
      </c>
      <c r="AK96" s="310">
        <f>SUM(AK17:AK95)</f>
        <v>528</v>
      </c>
      <c r="AL96" s="310">
        <f>SUM(AL17:AL95)</f>
        <v>7.5</v>
      </c>
      <c r="AM96" s="310">
        <f t="shared" ref="AM96" si="46">SUM(AR96,AW96,BB96,BG96)</f>
        <v>0</v>
      </c>
      <c r="AN96" s="312"/>
      <c r="AO96" s="311">
        <f>SUM(AO17:AO95)</f>
        <v>216</v>
      </c>
      <c r="AP96" s="310">
        <f>SUM(AP17:AP95)</f>
        <v>132</v>
      </c>
      <c r="AQ96" s="310">
        <f>SUM(AQ17:AQ95)</f>
        <v>1</v>
      </c>
      <c r="AR96" s="310">
        <f>SUM(AR17:AR95)</f>
        <v>0</v>
      </c>
      <c r="AS96" s="217"/>
      <c r="AT96" s="311">
        <f>SUM(AT17:AT95)</f>
        <v>186</v>
      </c>
      <c r="AU96" s="310">
        <f>SUM(AU17:AU95)</f>
        <v>232</v>
      </c>
      <c r="AV96" s="310">
        <f>SUM(AV17:AV95)</f>
        <v>2</v>
      </c>
      <c r="AW96" s="310">
        <f>SUM(AW17:AW95)</f>
        <v>0</v>
      </c>
      <c r="AX96" s="217"/>
      <c r="AY96" s="311">
        <f>SUM(AY17:AY95)</f>
        <v>199.44444444444446</v>
      </c>
      <c r="AZ96" s="310">
        <f>SUM(AZ17:AZ95)</f>
        <v>232</v>
      </c>
      <c r="BA96" s="310">
        <f>SUM(BA17:BA95)</f>
        <v>3.5</v>
      </c>
      <c r="BB96" s="310">
        <f>SUM(BB17:BB95)</f>
        <v>0</v>
      </c>
      <c r="BC96" s="210"/>
      <c r="BD96" s="311">
        <f>SUM(BD17:BD95)</f>
        <v>59</v>
      </c>
      <c r="BE96" s="310">
        <f>SUM(BE17:BE95)</f>
        <v>132</v>
      </c>
      <c r="BF96" s="310">
        <f>SUM(BF17:BF95)</f>
        <v>1</v>
      </c>
      <c r="BG96" s="310">
        <f>SUM(BG17:BG95)</f>
        <v>0</v>
      </c>
      <c r="BH96" s="312"/>
      <c r="BI96" s="210"/>
      <c r="BJ96" s="210"/>
      <c r="BK96" s="310">
        <f>SUM(BK17:BK95)</f>
        <v>0</v>
      </c>
      <c r="BL96" s="310">
        <f>SUM(BL17:BL95)</f>
        <v>0</v>
      </c>
      <c r="BM96" s="310">
        <f>SUM(BM17:BM95)</f>
        <v>0</v>
      </c>
      <c r="BN96" s="310">
        <f t="shared" ref="BN96" si="47">SUM(BS96,BX96,CC96,CH96)</f>
        <v>0</v>
      </c>
      <c r="BO96" s="312"/>
      <c r="BP96" s="311">
        <f>SUM(BP17:BP95)</f>
        <v>0</v>
      </c>
      <c r="BQ96" s="310">
        <f>SUM(BQ17:BQ95)</f>
        <v>0</v>
      </c>
      <c r="BR96" s="310">
        <f>SUM(BR17:BR95)</f>
        <v>0</v>
      </c>
      <c r="BS96" s="310">
        <f>SUM(BS17:BS95)</f>
        <v>0</v>
      </c>
      <c r="BT96" s="217"/>
      <c r="BU96" s="311">
        <f>SUM(BU17:BU95)</f>
        <v>0</v>
      </c>
      <c r="BV96" s="310">
        <f>SUM(BV17:BV95)</f>
        <v>0</v>
      </c>
      <c r="BW96" s="310">
        <f>SUM(BW17:BW95)</f>
        <v>0</v>
      </c>
      <c r="BX96" s="310">
        <f>SUM(BX17:BX95)</f>
        <v>0</v>
      </c>
      <c r="BY96" s="217"/>
      <c r="BZ96" s="311">
        <f>SUM(BZ17:BZ95)</f>
        <v>0</v>
      </c>
      <c r="CA96" s="310">
        <f>SUM(CA17:CA95)</f>
        <v>0</v>
      </c>
      <c r="CB96" s="310">
        <f>SUM(CB17:CB95)</f>
        <v>0</v>
      </c>
      <c r="CC96" s="310">
        <f>SUM(CC17:CC95)</f>
        <v>0</v>
      </c>
      <c r="CD96" s="210"/>
      <c r="CE96" s="311">
        <f>SUM(CE17:CE95)</f>
        <v>0</v>
      </c>
      <c r="CF96" s="310">
        <f>SUM(CF17:CF95)</f>
        <v>0</v>
      </c>
      <c r="CG96" s="310">
        <f>SUM(CG17:CG95)</f>
        <v>0</v>
      </c>
      <c r="CH96" s="310">
        <f>SUM(CH17:CH95)</f>
        <v>0</v>
      </c>
      <c r="CI96" s="210"/>
      <c r="CJ96" s="310">
        <f>SUM(CJ17:CJ95)</f>
        <v>0</v>
      </c>
      <c r="CK96" s="310">
        <f>SUM(CK17:CK95)</f>
        <v>0</v>
      </c>
      <c r="CL96" s="310">
        <f>SUM(CL17:CL95)</f>
        <v>0</v>
      </c>
      <c r="CM96" s="310">
        <f t="shared" ref="CM96" si="48">SUM(CR96,CW96,DB96,DG96)</f>
        <v>0</v>
      </c>
      <c r="CO96" s="311">
        <f>SUM(CO17:CO95)</f>
        <v>0</v>
      </c>
      <c r="CP96" s="310">
        <f>SUM(CP17:CP95)</f>
        <v>0</v>
      </c>
      <c r="CQ96" s="310">
        <f>SUM(CQ17:CQ95)</f>
        <v>0</v>
      </c>
      <c r="CR96" s="310">
        <f>SUM(CR17:CR95)</f>
        <v>0</v>
      </c>
      <c r="CS96" s="217"/>
      <c r="CT96" s="311">
        <f>SUM(CT17:CT95)</f>
        <v>0</v>
      </c>
      <c r="CU96" s="310">
        <f>SUM(CU17:CU95)</f>
        <v>0</v>
      </c>
      <c r="CV96" s="310">
        <f>SUM(CV17:CV95)</f>
        <v>0</v>
      </c>
      <c r="CW96" s="310">
        <f>SUM(CW17:CW95)</f>
        <v>0</v>
      </c>
      <c r="CX96" s="217"/>
      <c r="CY96" s="311">
        <f>SUM(CY17:CY95)</f>
        <v>0</v>
      </c>
      <c r="CZ96" s="310">
        <f>SUM(CZ17:CZ95)</f>
        <v>0</v>
      </c>
      <c r="DA96" s="310">
        <f>SUM(DA17:DA95)</f>
        <v>0</v>
      </c>
      <c r="DB96" s="310">
        <f>SUM(DB17:DB95)</f>
        <v>0</v>
      </c>
      <c r="DC96" s="210"/>
      <c r="DD96" s="311">
        <f>SUM(DD17:DD95)</f>
        <v>0</v>
      </c>
      <c r="DE96" s="310">
        <f>SUM(DE17:DE95)</f>
        <v>0</v>
      </c>
      <c r="DF96" s="310">
        <f>SUM(DF17:DF95)</f>
        <v>0</v>
      </c>
      <c r="DG96" s="310">
        <f>SUM(DG17:DG95)</f>
        <v>0</v>
      </c>
      <c r="DH96" s="210"/>
      <c r="DI96" s="310">
        <f>SUM(DI17:DI95)</f>
        <v>1346</v>
      </c>
      <c r="DJ96" s="310">
        <f>SUM(DJ17:DJ95)</f>
        <v>928</v>
      </c>
      <c r="DK96" s="310">
        <f>SUM(DK17:DK95)</f>
        <v>7.5</v>
      </c>
      <c r="DL96" s="310">
        <f>SUM(DL17:DL92)</f>
        <v>0</v>
      </c>
    </row>
    <row r="98" spans="1:116" x14ac:dyDescent="0.3">
      <c r="A98" s="313" t="s">
        <v>148</v>
      </c>
      <c r="B98" s="307"/>
      <c r="J98" s="396" t="s">
        <v>183</v>
      </c>
      <c r="K98" s="397"/>
      <c r="L98" s="398"/>
      <c r="M98" s="310">
        <f>SUM(J96:M96)</f>
        <v>1180</v>
      </c>
      <c r="O98" s="396" t="s">
        <v>182</v>
      </c>
      <c r="P98" s="397"/>
      <c r="Q98" s="398"/>
      <c r="R98" s="310">
        <f>SUM(O96:R96)</f>
        <v>304</v>
      </c>
      <c r="T98" s="396" t="s">
        <v>182</v>
      </c>
      <c r="U98" s="397"/>
      <c r="V98" s="398"/>
      <c r="W98" s="310">
        <f>SUM(T96:W96)</f>
        <v>417</v>
      </c>
      <c r="Y98" s="396" t="s">
        <v>182</v>
      </c>
      <c r="Z98" s="397"/>
      <c r="AA98" s="398"/>
      <c r="AB98" s="310">
        <f>SUM(Y96:AB96)</f>
        <v>175</v>
      </c>
      <c r="AD98" s="396" t="s">
        <v>182</v>
      </c>
      <c r="AE98" s="397"/>
      <c r="AF98" s="398"/>
      <c r="AG98" s="310">
        <f>SUM(AD96:AG96)</f>
        <v>337</v>
      </c>
      <c r="AH98" s="312"/>
      <c r="AJ98" s="396" t="s">
        <v>183</v>
      </c>
      <c r="AK98" s="397"/>
      <c r="AL98" s="398"/>
      <c r="AM98" s="310">
        <f>SUM(AJ96:AM96)</f>
        <v>1136.5</v>
      </c>
      <c r="AN98" s="312"/>
      <c r="AO98" s="396" t="s">
        <v>182</v>
      </c>
      <c r="AP98" s="397"/>
      <c r="AQ98" s="398"/>
      <c r="AR98" s="310">
        <f>+AO96+AP96+AQ96+AR96</f>
        <v>349</v>
      </c>
      <c r="AT98" s="396" t="s">
        <v>182</v>
      </c>
      <c r="AU98" s="397"/>
      <c r="AV98" s="398"/>
      <c r="AW98" s="310">
        <f>+AT96+AU96+AV96+AW96</f>
        <v>420</v>
      </c>
      <c r="AY98" s="396" t="s">
        <v>182</v>
      </c>
      <c r="AZ98" s="397"/>
      <c r="BA98" s="398"/>
      <c r="BB98" s="310">
        <f>+AY96+AZ96+BA96+BB96</f>
        <v>434.94444444444446</v>
      </c>
      <c r="BD98" s="396" t="s">
        <v>182</v>
      </c>
      <c r="BE98" s="397"/>
      <c r="BF98" s="398"/>
      <c r="BG98" s="310">
        <f>+BD96+BE96+BF96+BG96</f>
        <v>192</v>
      </c>
      <c r="BH98" s="312"/>
      <c r="BK98" s="396" t="s">
        <v>183</v>
      </c>
      <c r="BL98" s="397"/>
      <c r="BM98" s="398"/>
      <c r="BN98" s="310">
        <f>SUM(BK96:BN96)</f>
        <v>0</v>
      </c>
      <c r="BO98" s="312"/>
      <c r="BP98" s="396" t="s">
        <v>182</v>
      </c>
      <c r="BQ98" s="397"/>
      <c r="BR98" s="398"/>
      <c r="BS98" s="310">
        <f>SUM(BP96:BS96)</f>
        <v>0</v>
      </c>
      <c r="BU98" s="396" t="s">
        <v>182</v>
      </c>
      <c r="BV98" s="397"/>
      <c r="BW98" s="398"/>
      <c r="BX98" s="310">
        <f>SUM(BU96:BX96)</f>
        <v>0</v>
      </c>
      <c r="BZ98" s="396" t="s">
        <v>182</v>
      </c>
      <c r="CA98" s="397"/>
      <c r="CB98" s="398"/>
      <c r="CC98" s="310">
        <f>SUM(BZ96:CC96)</f>
        <v>0</v>
      </c>
      <c r="CE98" s="396" t="s">
        <v>182</v>
      </c>
      <c r="CF98" s="397"/>
      <c r="CG98" s="398"/>
      <c r="CH98" s="310">
        <f>SUM(CE96:CH96)</f>
        <v>0</v>
      </c>
      <c r="CJ98" s="396" t="s">
        <v>184</v>
      </c>
      <c r="CK98" s="397"/>
      <c r="CL98" s="398"/>
      <c r="CM98" s="310">
        <f>SUM(CJ96:CM96)</f>
        <v>0</v>
      </c>
      <c r="CO98" s="396" t="s">
        <v>182</v>
      </c>
      <c r="CP98" s="397"/>
      <c r="CQ98" s="398"/>
      <c r="CR98" s="310">
        <f>SUM(CO96:CR96)</f>
        <v>0</v>
      </c>
      <c r="CT98" s="396" t="s">
        <v>182</v>
      </c>
      <c r="CU98" s="397"/>
      <c r="CV98" s="398"/>
      <c r="CW98" s="310">
        <f>SUM(CT96:CW96)</f>
        <v>0</v>
      </c>
      <c r="CY98" s="396" t="s">
        <v>182</v>
      </c>
      <c r="CZ98" s="397"/>
      <c r="DA98" s="398"/>
      <c r="DB98" s="310">
        <f>SUM(CY96:DB96)</f>
        <v>0</v>
      </c>
      <c r="DD98" s="396" t="s">
        <v>182</v>
      </c>
      <c r="DE98" s="397"/>
      <c r="DF98" s="398"/>
      <c r="DG98" s="310">
        <f>SUM(DD96:DG96)</f>
        <v>0</v>
      </c>
      <c r="DI98" s="396" t="s">
        <v>184</v>
      </c>
      <c r="DJ98" s="397"/>
      <c r="DK98" s="398"/>
      <c r="DL98" s="310">
        <f>SUM(DI96:DL96)</f>
        <v>2281.5</v>
      </c>
    </row>
    <row r="101" spans="1:116" x14ac:dyDescent="0.3">
      <c r="A101" s="211" t="s">
        <v>24</v>
      </c>
      <c r="B101" s="211"/>
      <c r="D101" s="420" t="str">
        <f>Examenprogramma!$B$35</f>
        <v>11 juli 2019</v>
      </c>
      <c r="E101" s="420"/>
      <c r="F101" s="420"/>
      <c r="G101" s="420"/>
      <c r="H101" s="420"/>
      <c r="J101" s="208"/>
      <c r="K101" s="208"/>
      <c r="L101" s="208"/>
      <c r="M101" s="208"/>
      <c r="O101" s="208"/>
      <c r="P101" s="208"/>
      <c r="Q101" s="208"/>
      <c r="R101" s="208"/>
      <c r="T101" s="208"/>
      <c r="U101" s="208"/>
      <c r="V101" s="208"/>
      <c r="W101" s="208"/>
      <c r="AO101" s="208"/>
      <c r="AP101" s="208"/>
      <c r="AQ101" s="208"/>
      <c r="AR101" s="208"/>
      <c r="AT101" s="208"/>
      <c r="AU101" s="208"/>
      <c r="AV101" s="208"/>
      <c r="AW101" s="208"/>
      <c r="BP101" s="208"/>
      <c r="BQ101" s="208"/>
      <c r="BR101" s="208"/>
      <c r="BS101" s="208"/>
      <c r="BU101" s="208"/>
      <c r="BV101" s="208"/>
      <c r="BW101" s="208"/>
      <c r="BX101" s="208"/>
      <c r="CO101" s="208"/>
      <c r="CP101" s="208"/>
      <c r="CQ101" s="208"/>
      <c r="CR101" s="208"/>
      <c r="CT101" s="208"/>
      <c r="CU101" s="208"/>
      <c r="CV101" s="208"/>
      <c r="CW101" s="208"/>
    </row>
    <row r="102" spans="1:116" x14ac:dyDescent="0.3">
      <c r="A102" s="211" t="s">
        <v>25</v>
      </c>
      <c r="B102" s="211"/>
      <c r="D102" s="421" t="str">
        <f>Examenprogramma!$B$36</f>
        <v>Maasland</v>
      </c>
      <c r="E102" s="421"/>
      <c r="F102" s="421"/>
      <c r="G102" s="421"/>
      <c r="H102" s="421"/>
      <c r="J102" s="208"/>
      <c r="K102" s="208"/>
      <c r="L102" s="208"/>
      <c r="M102" s="208"/>
      <c r="O102" s="208"/>
      <c r="P102" s="208"/>
      <c r="Q102" s="208"/>
      <c r="R102" s="208"/>
      <c r="T102" s="208"/>
      <c r="U102" s="208"/>
      <c r="V102" s="208"/>
      <c r="W102" s="208"/>
      <c r="AO102" s="208"/>
      <c r="AP102" s="208"/>
      <c r="AQ102" s="208"/>
      <c r="AR102" s="208"/>
      <c r="AT102" s="208"/>
      <c r="AU102" s="208"/>
      <c r="AV102" s="208"/>
      <c r="AW102" s="208"/>
      <c r="BP102" s="208"/>
      <c r="BQ102" s="208"/>
      <c r="BR102" s="208"/>
      <c r="BS102" s="208"/>
      <c r="BU102" s="208"/>
      <c r="BV102" s="208"/>
      <c r="BW102" s="208"/>
      <c r="BX102" s="208"/>
      <c r="CO102" s="208"/>
      <c r="CP102" s="208"/>
      <c r="CQ102" s="208"/>
      <c r="CR102" s="208"/>
      <c r="CT102" s="208"/>
      <c r="CU102" s="208"/>
      <c r="CV102" s="208"/>
      <c r="CW102" s="208"/>
    </row>
    <row r="103" spans="1:116" x14ac:dyDescent="0.3">
      <c r="A103" s="211" t="s">
        <v>21</v>
      </c>
      <c r="B103" s="211"/>
      <c r="D103" s="422" t="str">
        <f>Examenprogramma!$B$37</f>
        <v>A. Reijm</v>
      </c>
      <c r="E103" s="422"/>
      <c r="F103" s="422"/>
      <c r="G103" s="422"/>
      <c r="H103" s="422"/>
      <c r="J103" s="208"/>
      <c r="K103" s="208"/>
      <c r="L103" s="208"/>
      <c r="M103" s="208"/>
      <c r="O103" s="208"/>
      <c r="P103" s="208"/>
      <c r="Q103" s="208"/>
      <c r="R103" s="208"/>
      <c r="T103" s="208"/>
      <c r="U103" s="208"/>
      <c r="V103" s="208"/>
      <c r="W103" s="208"/>
      <c r="AO103" s="208"/>
      <c r="AP103" s="208"/>
      <c r="AQ103" s="208"/>
      <c r="AR103" s="208"/>
      <c r="AT103" s="208"/>
      <c r="AU103" s="208"/>
      <c r="AV103" s="208"/>
      <c r="AW103" s="208"/>
      <c r="BP103" s="208"/>
      <c r="BQ103" s="208"/>
      <c r="BR103" s="208"/>
      <c r="BS103" s="208"/>
      <c r="BU103" s="208"/>
      <c r="BV103" s="208"/>
      <c r="BW103" s="208"/>
      <c r="BX103" s="208"/>
      <c r="CO103" s="208"/>
      <c r="CP103" s="208"/>
      <c r="CQ103" s="208"/>
      <c r="CR103" s="208"/>
      <c r="CT103" s="208"/>
      <c r="CU103" s="208"/>
      <c r="CV103" s="208"/>
      <c r="CW103" s="208"/>
    </row>
    <row r="117" spans="4:4" x14ac:dyDescent="0.3">
      <c r="D117" s="239"/>
    </row>
  </sheetData>
  <mergeCells count="147">
    <mergeCell ref="D101:H101"/>
    <mergeCell ref="D102:H102"/>
    <mergeCell ref="D103:H103"/>
    <mergeCell ref="BK12:BM12"/>
    <mergeCell ref="AJ12:AL12"/>
    <mergeCell ref="AD12:AF12"/>
    <mergeCell ref="Y12:AA12"/>
    <mergeCell ref="AA13:AA14"/>
    <mergeCell ref="AF13:AF14"/>
    <mergeCell ref="AL13:AL14"/>
    <mergeCell ref="BM13:BM14"/>
    <mergeCell ref="BK13:BK14"/>
    <mergeCell ref="BL13:BL14"/>
    <mergeCell ref="AO12:AQ12"/>
    <mergeCell ref="AT12:AV12"/>
    <mergeCell ref="AM13:AM14"/>
    <mergeCell ref="J12:L12"/>
    <mergeCell ref="J13:J14"/>
    <mergeCell ref="AG13:AG14"/>
    <mergeCell ref="Y13:Y14"/>
    <mergeCell ref="Z13:Z14"/>
    <mergeCell ref="AB13:AB14"/>
    <mergeCell ref="T12:V12"/>
    <mergeCell ref="O13:O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C12:C14"/>
    <mergeCell ref="CH13:CH14"/>
    <mergeCell ref="CJ12:CL12"/>
    <mergeCell ref="CJ13:CJ14"/>
    <mergeCell ref="BN13:BN14"/>
    <mergeCell ref="AE13:AE14"/>
    <mergeCell ref="BF13:BF14"/>
    <mergeCell ref="BG13:BG14"/>
    <mergeCell ref="CE13:CE14"/>
    <mergeCell ref="CC13:CC14"/>
    <mergeCell ref="AJ13:AJ14"/>
    <mergeCell ref="AK13:AK14"/>
    <mergeCell ref="CJ98:CL98"/>
    <mergeCell ref="B12:B14"/>
    <mergeCell ref="BK98:BM98"/>
    <mergeCell ref="BP98:BR98"/>
    <mergeCell ref="BU98:BW98"/>
    <mergeCell ref="BZ98:CB98"/>
    <mergeCell ref="CE98:CG98"/>
    <mergeCell ref="AJ98:AL98"/>
    <mergeCell ref="AO98:AQ98"/>
    <mergeCell ref="AT98:AV98"/>
    <mergeCell ref="AY98:BA98"/>
    <mergeCell ref="BD98:BF98"/>
    <mergeCell ref="J98:L98"/>
    <mergeCell ref="O98:Q98"/>
    <mergeCell ref="T98:V98"/>
    <mergeCell ref="Y98:AA98"/>
    <mergeCell ref="AD98:AF98"/>
    <mergeCell ref="AY12:BA12"/>
    <mergeCell ref="BP12:BR12"/>
    <mergeCell ref="BU12:BW12"/>
    <mergeCell ref="BZ12:CB12"/>
    <mergeCell ref="CE12:CG12"/>
    <mergeCell ref="P13:P14"/>
    <mergeCell ref="D12:D14"/>
    <mergeCell ref="CO98:CQ98"/>
    <mergeCell ref="CT98:CV98"/>
    <mergeCell ref="CY98:DA98"/>
    <mergeCell ref="DD98:DF98"/>
    <mergeCell ref="DI98:DK98"/>
    <mergeCell ref="CO12:CQ12"/>
    <mergeCell ref="CT12:CV12"/>
    <mergeCell ref="CY12:DA12"/>
    <mergeCell ref="DD12:DF12"/>
    <mergeCell ref="DI12:DK12"/>
    <mergeCell ref="CO13:CO14"/>
    <mergeCell ref="CP13:CP14"/>
    <mergeCell ref="CQ13:CQ14"/>
    <mergeCell ref="CR13:CR14"/>
    <mergeCell ref="CT13:CT14"/>
    <mergeCell ref="CU13:CU14"/>
    <mergeCell ref="CW13:CW14"/>
    <mergeCell ref="CY13:CY14"/>
    <mergeCell ref="CZ13:CZ14"/>
    <mergeCell ref="DA13:DA14"/>
    <mergeCell ref="DB13:DB14"/>
    <mergeCell ref="DD13:DD14"/>
    <mergeCell ref="CV13:CV14"/>
    <mergeCell ref="B37:B41"/>
    <mergeCell ref="D7:G7"/>
    <mergeCell ref="D8:G8"/>
    <mergeCell ref="D9:G9"/>
    <mergeCell ref="D3:G3"/>
    <mergeCell ref="D4:G4"/>
    <mergeCell ref="D5:G5"/>
    <mergeCell ref="D6:G6"/>
    <mergeCell ref="BP13:BP14"/>
    <mergeCell ref="BD12:BF12"/>
    <mergeCell ref="AO13:AO14"/>
    <mergeCell ref="AP13:AP14"/>
    <mergeCell ref="AQ13:AQ14"/>
    <mergeCell ref="AU13:AU14"/>
    <mergeCell ref="AV13:AV14"/>
    <mergeCell ref="AW13:AW14"/>
    <mergeCell ref="AY13:AY14"/>
    <mergeCell ref="AZ13:AZ14"/>
    <mergeCell ref="BA13:BA14"/>
    <mergeCell ref="BB13:BB14"/>
    <mergeCell ref="BD13:BD14"/>
    <mergeCell ref="BE13:BE14"/>
    <mergeCell ref="AR13:AR14"/>
    <mergeCell ref="AT13:AT14"/>
    <mergeCell ref="DL13:DL14"/>
    <mergeCell ref="DG13:DG14"/>
    <mergeCell ref="DI13:DI14"/>
    <mergeCell ref="DJ13:DJ14"/>
    <mergeCell ref="DK13:DK14"/>
    <mergeCell ref="D10:G10"/>
    <mergeCell ref="D11:G11"/>
    <mergeCell ref="BR13:BR14"/>
    <mergeCell ref="BS13:BS14"/>
    <mergeCell ref="BU13:BU14"/>
    <mergeCell ref="BV13:BV14"/>
    <mergeCell ref="BW13:BW14"/>
    <mergeCell ref="BX13:BX14"/>
    <mergeCell ref="BZ13:BZ14"/>
    <mergeCell ref="CA13:CA14"/>
    <mergeCell ref="CB13:CB14"/>
    <mergeCell ref="DE13:DE14"/>
    <mergeCell ref="DF13:DF14"/>
    <mergeCell ref="BQ13:BQ14"/>
    <mergeCell ref="CK13:CK14"/>
    <mergeCell ref="CL13:CL14"/>
    <mergeCell ref="CM13:CM14"/>
    <mergeCell ref="CF13:CF14"/>
    <mergeCell ref="CG13:CG14"/>
  </mergeCells>
  <dataValidations xWindow="138" yWindow="592" count="5">
    <dataValidation type="list" allowBlank="1" showInputMessage="1" showErrorMessage="1" sqref="A73:B87" xr:uid="{00000000-0002-0000-0100-000000000000}">
      <formula1>Examinering</formula1>
    </dataValidation>
    <dataValidation type="list" allowBlank="1" showInputMessage="1" showErrorMessage="1" prompt="Selecteer het examenonderdeel" sqref="A72:B72" xr:uid="{00000000-0002-0000-0100-000001000000}">
      <formula1>Examinering</formula1>
    </dataValidation>
    <dataValidation type="list" allowBlank="1" showErrorMessage="1" prompt="Selecteer het examenonderdeel" sqref="I54:I58 I51 D46:H46 I90:I94 I29:I46" xr:uid="{00000000-0002-0000-0100-000002000000}">
      <formula1>Examinering</formula1>
    </dataValidation>
    <dataValidation allowBlank="1" showInputMessage="1" showErrorMessage="1" prompt="Selecteer het examenonderdeel" sqref="A61:B61" xr:uid="{00000000-0002-0000-0100-000003000000}"/>
    <dataValidation allowBlank="1" showErrorMessage="1" prompt="Selecteer het examenonderdeel" sqref="I17:I26 I48:I50" xr:uid="{00000000-0002-0000-0100-000004000000}"/>
  </dataValidations>
  <hyperlinks>
    <hyperlink ref="A29" r:id="rId1" display="Beroepsgericht vak 1" xr:uid="{00000000-0004-0000-0100-000000000000}"/>
    <hyperlink ref="A30" r:id="rId2" display="Beroepsgericht vak 2" xr:uid="{00000000-0004-0000-0100-000001000000}"/>
    <hyperlink ref="A31" r:id="rId3" display="Beroepsgericht vak 3" xr:uid="{00000000-0004-0000-0100-000002000000}"/>
    <hyperlink ref="A32" r:id="rId4" display="Beroepsgericht vak 4" xr:uid="{00000000-0004-0000-0100-000003000000}"/>
    <hyperlink ref="A33" r:id="rId5" display="Beroepsgericht vak 5" xr:uid="{00000000-0004-0000-0100-000004000000}"/>
    <hyperlink ref="A34" r:id="rId6" display="Beroepsgericht vak 6" xr:uid="{00000000-0004-0000-0100-000005000000}"/>
    <hyperlink ref="A35" r:id="rId7" display="Beroepsgericht vak 7" xr:uid="{00000000-0004-0000-0100-000006000000}"/>
    <hyperlink ref="A36" r:id="rId8" display="Beroepsgericht vak 8" xr:uid="{00000000-0004-0000-0100-000007000000}"/>
    <hyperlink ref="A37" r:id="rId9" display="Beroepsgericht vak 9" xr:uid="{00000000-0004-0000-0100-000008000000}"/>
    <hyperlink ref="A38" r:id="rId10" display="Beroepsgericht vak 10" xr:uid="{00000000-0004-0000-0100-000009000000}"/>
    <hyperlink ref="A39" r:id="rId11" display="Beroepsgericht vak 11" xr:uid="{00000000-0004-0000-0100-00000A000000}"/>
    <hyperlink ref="A40" r:id="rId12" display="Beroepsgericht vak 12" xr:uid="{00000000-0004-0000-0100-00000B000000}"/>
    <hyperlink ref="A41" r:id="rId13" display="Beroepsgericht vak 13" xr:uid="{00000000-0004-0000-0100-00000C000000}"/>
    <hyperlink ref="A48" r:id="rId14" display="Beroepsgericht vak 1" xr:uid="{00000000-0004-0000-0100-00000D000000}"/>
    <hyperlink ref="A49" r:id="rId15" display="Beroepsgericht vak 2" xr:uid="{00000000-0004-0000-0100-00000E000000}"/>
    <hyperlink ref="A50" r:id="rId16" display="Beroepsgericht vak 3" xr:uid="{00000000-0004-0000-0100-00000F000000}"/>
    <hyperlink ref="A17" r:id="rId17" display="AVO vak 1" xr:uid="{00000000-0004-0000-0100-000010000000}"/>
    <hyperlink ref="A18" r:id="rId18" display="AVO vak 2" xr:uid="{00000000-0004-0000-0100-000011000000}"/>
    <hyperlink ref="A19" r:id="rId19" display="AVO vak 3" xr:uid="{00000000-0004-0000-0100-000012000000}"/>
  </hyperlinks>
  <pageMargins left="7.874015748031496E-2" right="7.874015748031496E-2" top="0.47244094488188981" bottom="0.47244094488188981" header="0.31496062992125984" footer="0.31496062992125984"/>
  <pageSetup paperSize="8" scale="98" orientation="portrait" cellComments="asDisplayed" r:id="rId20"/>
  <legacyDrawing r:id="rId21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E17:H26 D18:D26</xm:sqref>
        </x14:dataValidation>
        <x14:dataValidation type="list" allowBlank="1" showErrorMessage="1" prompt="Selecteer het examenonderdeel" xr:uid="{00000000-0002-0000-0100-000006000000}">
          <x14:formula1>
            <xm:f>Examenprogramma!$A$12:$A$31</xm:f>
          </x14:formula1>
          <xm:sqref>D48:H51 D61:H69 D54:H58 D90:H94</xm:sqref>
        </x14:dataValidation>
        <x14:dataValidation type="list" errorStyle="warning" showInputMessage="1" showErrorMessage="1" xr:uid="{00000000-0002-0000-0100-000007000000}">
          <x14:formula1>
            <xm:f>Examenprogramma!$A$12:$A$31</xm:f>
          </x14:formula1>
          <xm:sqref>D17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Examenprogramma!$A$12:$A$31</xm:f>
          </x14:formula1>
          <xm:sqref>D29:H45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11" zoomScale="80" zoomScaleNormal="80" workbookViewId="0">
      <selection activeCell="D34" sqref="D34"/>
    </sheetView>
  </sheetViews>
  <sheetFormatPr defaultColWidth="8.88671875" defaultRowHeight="14.4" x14ac:dyDescent="0.3"/>
  <cols>
    <col min="1" max="1" width="32.6640625" style="320" customWidth="1"/>
    <col min="2" max="2" width="44.109375" style="320" customWidth="1"/>
    <col min="3" max="3" width="53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29" t="s">
        <v>150</v>
      </c>
      <c r="B1" s="429"/>
      <c r="C1" s="429"/>
      <c r="D1" s="429"/>
      <c r="E1" s="429"/>
      <c r="F1" s="429"/>
    </row>
    <row r="2" spans="1:6" x14ac:dyDescent="0.3">
      <c r="A2" s="328" t="s">
        <v>146</v>
      </c>
      <c r="B2" s="428" t="str">
        <f>+Opleidingsplan!D3</f>
        <v>MBO | Maasland</v>
      </c>
      <c r="C2" s="428"/>
      <c r="D2" s="428"/>
      <c r="E2" s="428"/>
      <c r="F2" s="428"/>
    </row>
    <row r="3" spans="1:6" x14ac:dyDescent="0.3">
      <c r="A3" s="328" t="s">
        <v>23</v>
      </c>
      <c r="B3" s="428" t="str">
        <f>B36</f>
        <v>Maasland</v>
      </c>
      <c r="C3" s="428"/>
      <c r="D3" s="428"/>
      <c r="E3" s="428"/>
      <c r="F3" s="428"/>
    </row>
    <row r="4" spans="1:6" x14ac:dyDescent="0.3">
      <c r="A4" s="328" t="s">
        <v>27</v>
      </c>
      <c r="B4" s="428" t="str">
        <f>+Opleidingsplan!D5</f>
        <v>Dierverzorging niveau 2</v>
      </c>
      <c r="C4" s="428"/>
      <c r="D4" s="428"/>
      <c r="E4" s="428"/>
      <c r="F4" s="428"/>
    </row>
    <row r="5" spans="1:6" x14ac:dyDescent="0.3">
      <c r="A5" s="328" t="s">
        <v>145</v>
      </c>
      <c r="B5" s="428" t="str">
        <f>+Opleidingsplan!D6</f>
        <v>2019-2020</v>
      </c>
      <c r="C5" s="428"/>
      <c r="D5" s="428"/>
      <c r="E5" s="428"/>
      <c r="F5" s="428"/>
    </row>
    <row r="6" spans="1:6" ht="14.4" customHeight="1" x14ac:dyDescent="0.3">
      <c r="A6" s="328" t="s">
        <v>144</v>
      </c>
      <c r="B6" s="428" t="str">
        <f>+Opleidingsplan!D7</f>
        <v>Dierverzorging 23214 (Medewerker dierverzorging)</v>
      </c>
      <c r="C6" s="428"/>
      <c r="D6" s="428"/>
      <c r="E6" s="428"/>
      <c r="F6" s="428"/>
    </row>
    <row r="7" spans="1:6" x14ac:dyDescent="0.3">
      <c r="A7" s="328" t="s">
        <v>142</v>
      </c>
      <c r="B7" s="428">
        <f>+Opleidingsplan!D8</f>
        <v>25580</v>
      </c>
      <c r="C7" s="428"/>
      <c r="D7" s="428"/>
      <c r="E7" s="428"/>
      <c r="F7" s="428"/>
    </row>
    <row r="8" spans="1:6" x14ac:dyDescent="0.3">
      <c r="A8" s="328" t="s">
        <v>140</v>
      </c>
      <c r="B8" s="428" t="str">
        <f>+Opleidingsplan!D9</f>
        <v>BOL</v>
      </c>
      <c r="C8" s="428"/>
      <c r="D8" s="428"/>
      <c r="E8" s="428"/>
      <c r="F8" s="428"/>
    </row>
    <row r="9" spans="1:6" x14ac:dyDescent="0.3">
      <c r="A9" s="328" t="s">
        <v>141</v>
      </c>
      <c r="B9" s="428">
        <f>+Opleidingsplan!D10</f>
        <v>2</v>
      </c>
      <c r="C9" s="428"/>
      <c r="D9" s="428"/>
      <c r="E9" s="428"/>
      <c r="F9" s="428"/>
    </row>
    <row r="10" spans="1:6" x14ac:dyDescent="0.3">
      <c r="A10" s="321"/>
    </row>
    <row r="11" spans="1:6" s="323" customFormat="1" ht="73.95" customHeight="1" x14ac:dyDescent="0.3">
      <c r="A11" s="322" t="s">
        <v>188</v>
      </c>
      <c r="B11" s="322" t="s">
        <v>151</v>
      </c>
      <c r="C11" s="322" t="s">
        <v>149</v>
      </c>
      <c r="D11" s="322" t="s">
        <v>933</v>
      </c>
      <c r="E11" s="322" t="s">
        <v>28</v>
      </c>
      <c r="F11" s="322" t="s">
        <v>198</v>
      </c>
    </row>
    <row r="12" spans="1:6" s="326" customFormat="1" ht="37.950000000000003" customHeight="1" x14ac:dyDescent="0.3">
      <c r="A12" s="324" t="s">
        <v>919</v>
      </c>
      <c r="B12" s="324" t="s">
        <v>949</v>
      </c>
      <c r="C12" s="324" t="s">
        <v>949</v>
      </c>
      <c r="D12" s="324" t="s">
        <v>950</v>
      </c>
      <c r="E12" s="430" t="s">
        <v>994</v>
      </c>
      <c r="F12" s="325" t="s">
        <v>916</v>
      </c>
    </row>
    <row r="13" spans="1:6" s="326" customFormat="1" ht="37.950000000000003" customHeight="1" x14ac:dyDescent="0.3">
      <c r="A13" s="324" t="s">
        <v>920</v>
      </c>
      <c r="B13" s="324" t="s">
        <v>949</v>
      </c>
      <c r="C13" s="324" t="s">
        <v>949</v>
      </c>
      <c r="D13" s="324" t="s">
        <v>950</v>
      </c>
      <c r="E13" s="431"/>
      <c r="F13" s="325" t="s">
        <v>917</v>
      </c>
    </row>
    <row r="14" spans="1:6" s="326" customFormat="1" ht="37.950000000000003" customHeight="1" x14ac:dyDescent="0.3">
      <c r="A14" s="324" t="s">
        <v>921</v>
      </c>
      <c r="B14" s="324" t="s">
        <v>949</v>
      </c>
      <c r="C14" s="324" t="s">
        <v>949</v>
      </c>
      <c r="D14" s="324" t="s">
        <v>950</v>
      </c>
      <c r="E14" s="431"/>
      <c r="F14" s="325" t="s">
        <v>918</v>
      </c>
    </row>
    <row r="15" spans="1:6" s="326" customFormat="1" ht="37.950000000000003" customHeight="1" x14ac:dyDescent="0.3">
      <c r="A15" s="324" t="s">
        <v>922</v>
      </c>
      <c r="B15" s="324" t="s">
        <v>949</v>
      </c>
      <c r="C15" s="324" t="s">
        <v>949</v>
      </c>
      <c r="D15" s="324" t="s">
        <v>950</v>
      </c>
      <c r="E15" s="431"/>
      <c r="F15" s="325" t="s">
        <v>918</v>
      </c>
    </row>
    <row r="16" spans="1:6" s="326" customFormat="1" ht="37.950000000000003" customHeight="1" x14ac:dyDescent="0.3">
      <c r="A16" s="324" t="s">
        <v>923</v>
      </c>
      <c r="B16" s="324" t="s">
        <v>949</v>
      </c>
      <c r="C16" s="324" t="s">
        <v>949</v>
      </c>
      <c r="D16" s="324" t="s">
        <v>950</v>
      </c>
      <c r="E16" s="432"/>
      <c r="F16" s="325" t="s">
        <v>916</v>
      </c>
    </row>
    <row r="17" spans="1:6" s="326" customFormat="1" ht="84.6" customHeight="1" x14ac:dyDescent="0.3">
      <c r="A17" s="324" t="s">
        <v>152</v>
      </c>
      <c r="B17" s="324" t="s">
        <v>912</v>
      </c>
      <c r="C17" s="324" t="s">
        <v>913</v>
      </c>
      <c r="D17" s="324"/>
      <c r="E17" s="324" t="s">
        <v>914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915</v>
      </c>
      <c r="F18" s="325"/>
    </row>
    <row r="19" spans="1:6" s="326" customFormat="1" hidden="1" x14ac:dyDescent="0.3">
      <c r="A19" s="324" t="s">
        <v>924</v>
      </c>
      <c r="B19" s="324" t="s">
        <v>948</v>
      </c>
      <c r="C19" s="324" t="s">
        <v>948</v>
      </c>
      <c r="D19" s="324"/>
      <c r="E19" s="430" t="s">
        <v>946</v>
      </c>
      <c r="F19" s="325"/>
    </row>
    <row r="20" spans="1:6" s="326" customFormat="1" hidden="1" x14ac:dyDescent="0.3">
      <c r="A20" s="324" t="s">
        <v>925</v>
      </c>
      <c r="B20" s="324" t="s">
        <v>948</v>
      </c>
      <c r="C20" s="324" t="s">
        <v>948</v>
      </c>
      <c r="D20" s="324"/>
      <c r="E20" s="431"/>
      <c r="F20" s="325"/>
    </row>
    <row r="21" spans="1:6" s="326" customFormat="1" hidden="1" x14ac:dyDescent="0.3">
      <c r="A21" s="324" t="s">
        <v>926</v>
      </c>
      <c r="B21" s="324" t="s">
        <v>948</v>
      </c>
      <c r="C21" s="324" t="s">
        <v>948</v>
      </c>
      <c r="D21" s="324"/>
      <c r="E21" s="431"/>
      <c r="F21" s="325"/>
    </row>
    <row r="22" spans="1:6" s="326" customFormat="1" hidden="1" x14ac:dyDescent="0.3">
      <c r="A22" s="324" t="s">
        <v>927</v>
      </c>
      <c r="B22" s="324" t="s">
        <v>948</v>
      </c>
      <c r="C22" s="324" t="s">
        <v>948</v>
      </c>
      <c r="D22" s="324"/>
      <c r="E22" s="432"/>
      <c r="F22" s="325"/>
    </row>
    <row r="23" spans="1:6" s="326" customFormat="1" ht="62.4" customHeight="1" x14ac:dyDescent="0.3">
      <c r="A23" s="324" t="s">
        <v>931</v>
      </c>
      <c r="B23" s="324"/>
      <c r="C23" s="324"/>
      <c r="D23" s="324" t="s">
        <v>176</v>
      </c>
      <c r="E23" s="324" t="s">
        <v>187</v>
      </c>
      <c r="F23" s="325"/>
    </row>
    <row r="24" spans="1:6" s="326" customFormat="1" ht="139.94999999999999" customHeight="1" x14ac:dyDescent="0.3">
      <c r="A24" s="324" t="s">
        <v>997</v>
      </c>
      <c r="B24" s="324" t="s">
        <v>954</v>
      </c>
      <c r="C24" s="324" t="s">
        <v>955</v>
      </c>
      <c r="D24" s="324"/>
      <c r="E24" s="324" t="s">
        <v>929</v>
      </c>
      <c r="F24" s="325" t="s">
        <v>1064</v>
      </c>
    </row>
    <row r="25" spans="1:6" s="326" customFormat="1" hidden="1" x14ac:dyDescent="0.3">
      <c r="A25" s="324" t="s">
        <v>932</v>
      </c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3" spans="1:7" x14ac:dyDescent="0.3">
      <c r="A33" s="329"/>
    </row>
    <row r="35" spans="1:7" x14ac:dyDescent="0.3">
      <c r="A35" s="211" t="s">
        <v>24</v>
      </c>
      <c r="B35" s="424" t="s">
        <v>1065</v>
      </c>
      <c r="C35" s="425"/>
      <c r="D35" s="218"/>
      <c r="E35" s="218"/>
      <c r="F35" s="218"/>
      <c r="G35" s="218"/>
    </row>
    <row r="36" spans="1:7" x14ac:dyDescent="0.3">
      <c r="A36" s="211" t="s">
        <v>25</v>
      </c>
      <c r="B36" s="426" t="s">
        <v>951</v>
      </c>
      <c r="C36" s="427"/>
      <c r="D36" s="218"/>
      <c r="E36" s="218"/>
      <c r="F36" s="218"/>
      <c r="G36" s="218"/>
    </row>
    <row r="37" spans="1:7" x14ac:dyDescent="0.3">
      <c r="A37" s="211" t="s">
        <v>21</v>
      </c>
      <c r="B37" s="426" t="s">
        <v>952</v>
      </c>
      <c r="C37" s="427"/>
      <c r="D37" s="327"/>
      <c r="E37" s="327"/>
      <c r="F37" s="327"/>
      <c r="G37" s="327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6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61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202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203</v>
      </c>
      <c r="G1" s="29" t="s">
        <v>204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205</v>
      </c>
      <c r="M1" s="32" t="s">
        <v>201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87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88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122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126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127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128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113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116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117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124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125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132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133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134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129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114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115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95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96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97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98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100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101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104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105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106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111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112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160</v>
      </c>
      <c r="B35" s="33">
        <v>23195</v>
      </c>
      <c r="C35" s="33" t="s">
        <v>161</v>
      </c>
      <c r="D35" s="33">
        <v>25501</v>
      </c>
      <c r="E35" s="33" t="s">
        <v>162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163</v>
      </c>
      <c r="B36" s="33">
        <v>23169</v>
      </c>
      <c r="C36" s="33" t="s">
        <v>164</v>
      </c>
      <c r="D36" s="33">
        <v>25443</v>
      </c>
      <c r="E36" s="33" t="s">
        <v>165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166</v>
      </c>
      <c r="B37" s="33">
        <v>23171</v>
      </c>
      <c r="C37" s="33" t="s">
        <v>167</v>
      </c>
      <c r="D37" s="33">
        <v>25451</v>
      </c>
      <c r="E37" s="33" t="s">
        <v>168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169</v>
      </c>
      <c r="B38" s="33">
        <v>23173</v>
      </c>
      <c r="C38" s="33" t="s">
        <v>171</v>
      </c>
      <c r="D38" s="33">
        <v>25464</v>
      </c>
      <c r="E38" s="33" t="s">
        <v>170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172</v>
      </c>
      <c r="B39" s="33">
        <v>23192</v>
      </c>
      <c r="C39" s="33" t="s">
        <v>936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157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173</v>
      </c>
      <c r="B40" s="33">
        <v>23192</v>
      </c>
      <c r="C40" s="33" t="s">
        <v>156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157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174</v>
      </c>
      <c r="B41" s="33">
        <v>23192</v>
      </c>
      <c r="C41" s="33" t="s">
        <v>158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157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175</v>
      </c>
      <c r="B42" s="33">
        <v>23192</v>
      </c>
      <c r="C42" s="33" t="s">
        <v>935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157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102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99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92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93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94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130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131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89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90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123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107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108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109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110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103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154</v>
      </c>
      <c r="D64" s="36">
        <v>22209</v>
      </c>
      <c r="E64" s="32" t="s">
        <v>153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155</v>
      </c>
      <c r="D65" s="36">
        <v>22209</v>
      </c>
      <c r="E65" s="32" t="s">
        <v>153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156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157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158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157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159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157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G34" sqref="G34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886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885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887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928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993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994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995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996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187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914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915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929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930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919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920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921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922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923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152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924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925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926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927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931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997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998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999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1000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1001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92" activePane="bottomLeft" state="frozen"/>
      <selection activeCell="H10" sqref="H10"/>
      <selection pane="bottomLeft" activeCell="E502" sqref="E502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893</v>
      </c>
      <c r="B2" s="189" t="s">
        <v>888</v>
      </c>
      <c r="C2" s="189" t="s">
        <v>892</v>
      </c>
      <c r="D2" s="190" t="s">
        <v>207</v>
      </c>
      <c r="E2" s="191" t="s">
        <v>47</v>
      </c>
      <c r="F2" s="192"/>
      <c r="G2" s="192" t="s">
        <v>889</v>
      </c>
      <c r="H2" s="192" t="s">
        <v>890</v>
      </c>
      <c r="I2" s="192"/>
      <c r="J2" s="192"/>
      <c r="K2" s="193"/>
      <c r="L2" s="193"/>
      <c r="M2" s="194" t="s">
        <v>910</v>
      </c>
      <c r="N2" s="195"/>
      <c r="O2" s="196" t="s">
        <v>201</v>
      </c>
      <c r="Q2" s="186" t="s">
        <v>206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282</v>
      </c>
      <c r="F3" s="152">
        <v>25001</v>
      </c>
      <c r="G3" s="152"/>
      <c r="H3" s="152" t="s">
        <v>281</v>
      </c>
      <c r="I3" s="152" t="s">
        <v>283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COUNTIF($F$3:$F$506,F3)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282</v>
      </c>
      <c r="F4" s="152">
        <v>25002</v>
      </c>
      <c r="G4" s="152"/>
      <c r="H4" s="152" t="s">
        <v>281</v>
      </c>
      <c r="I4" s="152" t="s">
        <v>287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288</v>
      </c>
      <c r="F5" s="152">
        <v>25003</v>
      </c>
      <c r="G5" s="152"/>
      <c r="H5" s="152" t="s">
        <v>281</v>
      </c>
      <c r="I5" s="152" t="s">
        <v>289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288</v>
      </c>
      <c r="F6" s="152">
        <v>25004</v>
      </c>
      <c r="G6" s="152"/>
      <c r="H6" s="152" t="s">
        <v>281</v>
      </c>
      <c r="I6" s="152" t="s">
        <v>290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291</v>
      </c>
      <c r="F7" s="152">
        <v>25005</v>
      </c>
      <c r="G7" s="152"/>
      <c r="H7" s="152" t="s">
        <v>281</v>
      </c>
      <c r="I7" s="152" t="s">
        <v>292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291</v>
      </c>
      <c r="F8" s="152">
        <v>25006</v>
      </c>
      <c r="G8" s="152"/>
      <c r="H8" s="152" t="s">
        <v>281</v>
      </c>
      <c r="I8" s="152" t="s">
        <v>293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294</v>
      </c>
      <c r="F9" s="152">
        <v>25007</v>
      </c>
      <c r="G9" s="152"/>
      <c r="H9" s="152" t="s">
        <v>281</v>
      </c>
      <c r="I9" s="152" t="s">
        <v>295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294</v>
      </c>
      <c r="F10" s="152">
        <v>25008</v>
      </c>
      <c r="G10" s="152"/>
      <c r="H10" s="152" t="s">
        <v>281</v>
      </c>
      <c r="I10" s="152" t="s">
        <v>297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294</v>
      </c>
      <c r="F11" s="152">
        <v>25009</v>
      </c>
      <c r="G11" s="152"/>
      <c r="H11" s="152" t="s">
        <v>281</v>
      </c>
      <c r="I11" s="152" t="s">
        <v>296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298</v>
      </c>
      <c r="F12" s="152">
        <v>25010</v>
      </c>
      <c r="G12" s="152"/>
      <c r="H12" s="152" t="s">
        <v>281</v>
      </c>
      <c r="I12" s="152" t="s">
        <v>299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298</v>
      </c>
      <c r="F13" s="152">
        <v>25011</v>
      </c>
      <c r="G13" s="152"/>
      <c r="H13" s="152" t="s">
        <v>281</v>
      </c>
      <c r="I13" s="152" t="s">
        <v>300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301</v>
      </c>
      <c r="F14" s="152">
        <v>25012</v>
      </c>
      <c r="G14" s="152"/>
      <c r="H14" s="152" t="s">
        <v>281</v>
      </c>
      <c r="I14" s="152" t="s">
        <v>302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301</v>
      </c>
      <c r="F15" s="152">
        <v>25013</v>
      </c>
      <c r="G15" s="152"/>
      <c r="H15" s="152" t="s">
        <v>281</v>
      </c>
      <c r="I15" s="152" t="s">
        <v>303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301</v>
      </c>
      <c r="F16" s="152">
        <v>25014</v>
      </c>
      <c r="G16" s="152"/>
      <c r="H16" s="152" t="s">
        <v>281</v>
      </c>
      <c r="I16" s="152" t="s">
        <v>304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305</v>
      </c>
      <c r="F17" s="152">
        <v>25015</v>
      </c>
      <c r="G17" s="152"/>
      <c r="H17" s="152" t="s">
        <v>281</v>
      </c>
      <c r="I17" s="152" t="s">
        <v>306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305</v>
      </c>
      <c r="F18" s="152">
        <v>25016</v>
      </c>
      <c r="G18" s="152"/>
      <c r="H18" s="152" t="s">
        <v>281</v>
      </c>
      <c r="I18" s="152" t="s">
        <v>307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308</v>
      </c>
      <c r="F19" s="152">
        <v>25017</v>
      </c>
      <c r="G19" s="152"/>
      <c r="H19" s="152" t="s">
        <v>281</v>
      </c>
      <c r="I19" s="152" t="s">
        <v>309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308</v>
      </c>
      <c r="F20" s="152">
        <v>25018</v>
      </c>
      <c r="G20" s="152"/>
      <c r="H20" s="152" t="s">
        <v>281</v>
      </c>
      <c r="I20" s="152" t="s">
        <v>312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308</v>
      </c>
      <c r="F21" s="152">
        <v>25019</v>
      </c>
      <c r="G21" s="152"/>
      <c r="H21" s="152" t="s">
        <v>281</v>
      </c>
      <c r="I21" s="152" t="s">
        <v>310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308</v>
      </c>
      <c r="F22" s="152">
        <v>25020</v>
      </c>
      <c r="G22" s="152"/>
      <c r="H22" s="152" t="s">
        <v>281</v>
      </c>
      <c r="I22" s="152" t="s">
        <v>311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313</v>
      </c>
      <c r="F23" s="152">
        <v>25021</v>
      </c>
      <c r="G23" s="152"/>
      <c r="H23" s="152" t="s">
        <v>281</v>
      </c>
      <c r="I23" s="152" t="s">
        <v>314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313</v>
      </c>
      <c r="F24" s="152">
        <v>25022</v>
      </c>
      <c r="G24" s="152"/>
      <c r="H24" s="152" t="s">
        <v>281</v>
      </c>
      <c r="I24" s="152" t="s">
        <v>315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316</v>
      </c>
      <c r="F25" s="152">
        <v>25023</v>
      </c>
      <c r="G25" s="152"/>
      <c r="H25" s="152" t="s">
        <v>281</v>
      </c>
      <c r="I25" s="152" t="s">
        <v>317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316</v>
      </c>
      <c r="F26" s="152">
        <v>25024</v>
      </c>
      <c r="G26" s="152"/>
      <c r="H26" s="152" t="s">
        <v>281</v>
      </c>
      <c r="I26" s="152" t="s">
        <v>318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319</v>
      </c>
      <c r="F27" s="152">
        <v>25025</v>
      </c>
      <c r="G27" s="152"/>
      <c r="H27" s="152" t="s">
        <v>281</v>
      </c>
      <c r="I27" s="152" t="s">
        <v>320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319</v>
      </c>
      <c r="F28" s="152">
        <v>25026</v>
      </c>
      <c r="G28" s="152"/>
      <c r="H28" s="152" t="s">
        <v>281</v>
      </c>
      <c r="I28" s="152" t="s">
        <v>321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322</v>
      </c>
      <c r="F29" s="152">
        <v>25027</v>
      </c>
      <c r="G29" s="152"/>
      <c r="H29" s="152" t="s">
        <v>281</v>
      </c>
      <c r="I29" s="152" t="s">
        <v>323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324</v>
      </c>
      <c r="F30" s="152">
        <v>25028</v>
      </c>
      <c r="G30" s="152"/>
      <c r="H30" s="152" t="s">
        <v>281</v>
      </c>
      <c r="I30" s="152" t="s">
        <v>325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326</v>
      </c>
      <c r="F31" s="152">
        <v>25029</v>
      </c>
      <c r="G31" s="152"/>
      <c r="H31" s="152" t="s">
        <v>281</v>
      </c>
      <c r="I31" s="152" t="s">
        <v>327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326</v>
      </c>
      <c r="F32" s="152">
        <v>25030</v>
      </c>
      <c r="G32" s="152"/>
      <c r="H32" s="152" t="s">
        <v>281</v>
      </c>
      <c r="I32" s="152" t="s">
        <v>328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329</v>
      </c>
      <c r="F33" s="152">
        <v>25031</v>
      </c>
      <c r="G33" s="152"/>
      <c r="H33" s="152" t="s">
        <v>281</v>
      </c>
      <c r="I33" s="152" t="s">
        <v>330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329</v>
      </c>
      <c r="F34" s="152">
        <v>25032</v>
      </c>
      <c r="G34" s="152"/>
      <c r="H34" s="152" t="s">
        <v>281</v>
      </c>
      <c r="I34" s="152" t="s">
        <v>332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329</v>
      </c>
      <c r="F35" s="152">
        <v>25033</v>
      </c>
      <c r="G35" s="152"/>
      <c r="H35" s="152" t="s">
        <v>281</v>
      </c>
      <c r="I35" s="152" t="s">
        <v>333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329</v>
      </c>
      <c r="F36" s="152">
        <v>25034</v>
      </c>
      <c r="G36" s="152"/>
      <c r="H36" s="152" t="s">
        <v>281</v>
      </c>
      <c r="I36" s="152" t="s">
        <v>334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329</v>
      </c>
      <c r="F37" s="152">
        <v>25035</v>
      </c>
      <c r="G37" s="152"/>
      <c r="H37" s="152" t="s">
        <v>281</v>
      </c>
      <c r="I37" s="152" t="s">
        <v>331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335</v>
      </c>
      <c r="F38" s="152">
        <v>25036</v>
      </c>
      <c r="G38" s="152"/>
      <c r="H38" s="152" t="s">
        <v>281</v>
      </c>
      <c r="I38" s="152" t="s">
        <v>336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337</v>
      </c>
      <c r="F39" s="152">
        <v>25037</v>
      </c>
      <c r="G39" s="152"/>
      <c r="H39" s="152" t="s">
        <v>281</v>
      </c>
      <c r="I39" s="152" t="s">
        <v>338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337</v>
      </c>
      <c r="F40" s="152">
        <v>25038</v>
      </c>
      <c r="G40" s="152"/>
      <c r="H40" s="152" t="s">
        <v>281</v>
      </c>
      <c r="I40" s="152" t="s">
        <v>339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340</v>
      </c>
      <c r="F41" s="152">
        <v>25039</v>
      </c>
      <c r="G41" s="152"/>
      <c r="H41" s="152" t="s">
        <v>281</v>
      </c>
      <c r="I41" s="152" t="s">
        <v>341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340</v>
      </c>
      <c r="F42" s="152">
        <v>25040</v>
      </c>
      <c r="G42" s="152"/>
      <c r="H42" s="152" t="s">
        <v>281</v>
      </c>
      <c r="I42" s="152" t="s">
        <v>342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282</v>
      </c>
      <c r="F43" s="152">
        <v>25041</v>
      </c>
      <c r="G43" s="152"/>
      <c r="H43" s="152" t="s">
        <v>281</v>
      </c>
      <c r="I43" s="152" t="s">
        <v>285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282</v>
      </c>
      <c r="F44" s="152">
        <v>25042</v>
      </c>
      <c r="G44" s="152"/>
      <c r="H44" s="152" t="s">
        <v>281</v>
      </c>
      <c r="I44" s="152" t="s">
        <v>284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282</v>
      </c>
      <c r="F45" s="152">
        <v>25043</v>
      </c>
      <c r="G45" s="152"/>
      <c r="H45" s="152" t="s">
        <v>281</v>
      </c>
      <c r="I45" s="152" t="s">
        <v>286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450</v>
      </c>
      <c r="F46" s="152">
        <v>25044</v>
      </c>
      <c r="G46" s="152"/>
      <c r="H46" s="152" t="s">
        <v>449</v>
      </c>
      <c r="I46" s="152" t="s">
        <v>451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450</v>
      </c>
      <c r="F47" s="152">
        <v>25045</v>
      </c>
      <c r="G47" s="152"/>
      <c r="H47" s="152" t="s">
        <v>449</v>
      </c>
      <c r="I47" s="152" t="s">
        <v>452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450</v>
      </c>
      <c r="F48" s="152">
        <v>25046</v>
      </c>
      <c r="G48" s="152"/>
      <c r="H48" s="152" t="s">
        <v>449</v>
      </c>
      <c r="I48" s="152" t="s">
        <v>453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454</v>
      </c>
      <c r="F49" s="152">
        <v>25047</v>
      </c>
      <c r="G49" s="152"/>
      <c r="H49" s="152" t="s">
        <v>449</v>
      </c>
      <c r="I49" s="152" t="s">
        <v>455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456</v>
      </c>
      <c r="F50" s="152">
        <v>25048</v>
      </c>
      <c r="G50" s="152"/>
      <c r="H50" s="152" t="s">
        <v>449</v>
      </c>
      <c r="I50" s="152" t="s">
        <v>457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458</v>
      </c>
      <c r="F51" s="152">
        <v>25049</v>
      </c>
      <c r="G51" s="152"/>
      <c r="H51" s="152" t="s">
        <v>449</v>
      </c>
      <c r="I51" s="152" t="s">
        <v>459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458</v>
      </c>
      <c r="F52" s="152">
        <v>25050</v>
      </c>
      <c r="G52" s="152"/>
      <c r="H52" s="152" t="s">
        <v>449</v>
      </c>
      <c r="I52" s="152" t="s">
        <v>460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458</v>
      </c>
      <c r="F53" s="152">
        <v>25051</v>
      </c>
      <c r="G53" s="152"/>
      <c r="H53" s="152" t="s">
        <v>449</v>
      </c>
      <c r="I53" s="152" t="s">
        <v>461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458</v>
      </c>
      <c r="F54" s="166">
        <v>25052</v>
      </c>
      <c r="G54" s="166"/>
      <c r="H54" s="166" t="s">
        <v>449</v>
      </c>
      <c r="I54" s="166" t="s">
        <v>462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470</v>
      </c>
      <c r="F55" s="169">
        <v>25053</v>
      </c>
      <c r="G55" s="169"/>
      <c r="H55" s="169" t="s">
        <v>449</v>
      </c>
      <c r="I55" s="169" t="s">
        <v>471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472</v>
      </c>
      <c r="F56" s="169">
        <v>25054</v>
      </c>
      <c r="G56" s="169"/>
      <c r="H56" s="169" t="s">
        <v>449</v>
      </c>
      <c r="I56" s="169" t="s">
        <v>473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472</v>
      </c>
      <c r="F57" s="152">
        <v>25055</v>
      </c>
      <c r="G57" s="152"/>
      <c r="H57" s="152" t="s">
        <v>449</v>
      </c>
      <c r="I57" s="152" t="s">
        <v>474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472</v>
      </c>
      <c r="F58" s="152">
        <v>25056</v>
      </c>
      <c r="G58" s="152"/>
      <c r="H58" s="152" t="s">
        <v>449</v>
      </c>
      <c r="I58" s="152" t="s">
        <v>475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476</v>
      </c>
      <c r="F59" s="152">
        <v>25057</v>
      </c>
      <c r="G59" s="152"/>
      <c r="H59" s="152" t="s">
        <v>449</v>
      </c>
      <c r="I59" s="152" t="s">
        <v>477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476</v>
      </c>
      <c r="F60" s="152">
        <v>25058</v>
      </c>
      <c r="G60" s="152"/>
      <c r="H60" s="152" t="s">
        <v>449</v>
      </c>
      <c r="I60" s="152" t="s">
        <v>478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476</v>
      </c>
      <c r="F61" s="152">
        <v>25059</v>
      </c>
      <c r="G61" s="152"/>
      <c r="H61" s="152" t="s">
        <v>449</v>
      </c>
      <c r="I61" s="152" t="s">
        <v>479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483</v>
      </c>
      <c r="F62" s="152">
        <v>25060</v>
      </c>
      <c r="G62" s="152"/>
      <c r="H62" s="152" t="s">
        <v>449</v>
      </c>
      <c r="I62" s="152" t="s">
        <v>484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485</v>
      </c>
      <c r="F63" s="152">
        <v>25061</v>
      </c>
      <c r="G63" s="152"/>
      <c r="H63" s="152" t="s">
        <v>449</v>
      </c>
      <c r="I63" s="152" t="s">
        <v>486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485</v>
      </c>
      <c r="F64" s="152">
        <v>25062</v>
      </c>
      <c r="G64" s="152"/>
      <c r="H64" s="152" t="s">
        <v>449</v>
      </c>
      <c r="I64" s="152" t="s">
        <v>489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485</v>
      </c>
      <c r="F65" s="152">
        <v>25063</v>
      </c>
      <c r="G65" s="152"/>
      <c r="H65" s="152" t="s">
        <v>449</v>
      </c>
      <c r="I65" s="152" t="s">
        <v>487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485</v>
      </c>
      <c r="F66" s="152">
        <v>25064</v>
      </c>
      <c r="G66" s="152"/>
      <c r="H66" s="152" t="s">
        <v>449</v>
      </c>
      <c r="I66" s="152" t="s">
        <v>488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490</v>
      </c>
      <c r="F67" s="152">
        <v>25065</v>
      </c>
      <c r="G67" s="152"/>
      <c r="H67" s="152" t="s">
        <v>449</v>
      </c>
      <c r="I67" s="152" t="s">
        <v>491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COUNTIF($F$3:$F$506,F67)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490</v>
      </c>
      <c r="F68" s="152">
        <v>25066</v>
      </c>
      <c r="G68" s="152"/>
      <c r="H68" s="152" t="s">
        <v>449</v>
      </c>
      <c r="I68" s="152" t="s">
        <v>492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490</v>
      </c>
      <c r="F69" s="152">
        <v>25067</v>
      </c>
      <c r="G69" s="152"/>
      <c r="H69" s="152" t="s">
        <v>449</v>
      </c>
      <c r="I69" s="152" t="s">
        <v>493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494</v>
      </c>
      <c r="F70" s="152">
        <v>25068</v>
      </c>
      <c r="G70" s="152"/>
      <c r="H70" s="152" t="s">
        <v>449</v>
      </c>
      <c r="I70" s="152" t="s">
        <v>495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463</v>
      </c>
      <c r="F71" s="152">
        <v>25069</v>
      </c>
      <c r="G71" s="152"/>
      <c r="H71" s="152" t="s">
        <v>449</v>
      </c>
      <c r="I71" s="152" t="s">
        <v>464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463</v>
      </c>
      <c r="F72" s="152">
        <v>25070</v>
      </c>
      <c r="G72" s="152"/>
      <c r="H72" s="152" t="s">
        <v>449</v>
      </c>
      <c r="I72" s="152" t="s">
        <v>465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463</v>
      </c>
      <c r="F73" s="152">
        <v>25071</v>
      </c>
      <c r="G73" s="152"/>
      <c r="H73" s="152" t="s">
        <v>449</v>
      </c>
      <c r="I73" s="152" t="s">
        <v>466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467</v>
      </c>
      <c r="F74" s="152">
        <v>25072</v>
      </c>
      <c r="G74" s="152"/>
      <c r="H74" s="152" t="s">
        <v>449</v>
      </c>
      <c r="I74" s="152" t="s">
        <v>468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467</v>
      </c>
      <c r="F75" s="152">
        <v>25073</v>
      </c>
      <c r="G75" s="152"/>
      <c r="H75" s="152" t="s">
        <v>449</v>
      </c>
      <c r="I75" s="152" t="s">
        <v>469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480</v>
      </c>
      <c r="F76" s="152">
        <v>25074</v>
      </c>
      <c r="G76" s="152"/>
      <c r="H76" s="152" t="s">
        <v>449</v>
      </c>
      <c r="I76" s="152" t="s">
        <v>481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480</v>
      </c>
      <c r="F77" s="152">
        <v>25075</v>
      </c>
      <c r="G77" s="152"/>
      <c r="H77" s="152" t="s">
        <v>449</v>
      </c>
      <c r="I77" s="152" t="s">
        <v>482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496</v>
      </c>
      <c r="F78" s="152">
        <v>25076</v>
      </c>
      <c r="G78" s="152"/>
      <c r="H78" s="152" t="s">
        <v>449</v>
      </c>
      <c r="I78" s="152" t="s">
        <v>497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496</v>
      </c>
      <c r="F79" s="152">
        <v>25077</v>
      </c>
      <c r="G79" s="152"/>
      <c r="H79" s="152" t="s">
        <v>449</v>
      </c>
      <c r="I79" s="152" t="s">
        <v>498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209</v>
      </c>
      <c r="F80" s="152">
        <v>25078</v>
      </c>
      <c r="G80" s="152"/>
      <c r="H80" s="152" t="s">
        <v>208</v>
      </c>
      <c r="I80" s="152" t="s">
        <v>210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211</v>
      </c>
      <c r="F81" s="152">
        <v>25079</v>
      </c>
      <c r="G81" s="152"/>
      <c r="H81" s="152" t="s">
        <v>208</v>
      </c>
      <c r="I81" s="152" t="s">
        <v>212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211</v>
      </c>
      <c r="F82" s="152">
        <v>25080</v>
      </c>
      <c r="G82" s="152"/>
      <c r="H82" s="152" t="s">
        <v>208</v>
      </c>
      <c r="I82" s="152" t="s">
        <v>213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214</v>
      </c>
      <c r="F83" s="152">
        <v>25081</v>
      </c>
      <c r="G83" s="152"/>
      <c r="H83" s="152" t="s">
        <v>208</v>
      </c>
      <c r="I83" s="152" t="s">
        <v>215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214</v>
      </c>
      <c r="F84" s="152">
        <v>25082</v>
      </c>
      <c r="G84" s="152"/>
      <c r="H84" s="152" t="s">
        <v>208</v>
      </c>
      <c r="I84" s="152" t="s">
        <v>216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214</v>
      </c>
      <c r="F85" s="152">
        <v>25083</v>
      </c>
      <c r="G85" s="152"/>
      <c r="H85" s="152" t="s">
        <v>208</v>
      </c>
      <c r="I85" s="152" t="s">
        <v>217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214</v>
      </c>
      <c r="F86" s="152">
        <v>25084</v>
      </c>
      <c r="G86" s="152"/>
      <c r="H86" s="152" t="s">
        <v>208</v>
      </c>
      <c r="I86" s="152" t="s">
        <v>218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219</v>
      </c>
      <c r="F87" s="152">
        <v>25085</v>
      </c>
      <c r="G87" s="152"/>
      <c r="H87" s="152" t="s">
        <v>208</v>
      </c>
      <c r="I87" s="152" t="s">
        <v>220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222</v>
      </c>
      <c r="F88" s="152">
        <v>25086</v>
      </c>
      <c r="G88" s="152"/>
      <c r="H88" s="152" t="s">
        <v>208</v>
      </c>
      <c r="I88" s="152" t="s">
        <v>223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222</v>
      </c>
      <c r="F89" s="152">
        <v>25087</v>
      </c>
      <c r="G89" s="152"/>
      <c r="H89" s="152" t="s">
        <v>208</v>
      </c>
      <c r="I89" s="152" t="s">
        <v>224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222</v>
      </c>
      <c r="F90" s="152">
        <v>25088</v>
      </c>
      <c r="G90" s="152"/>
      <c r="H90" s="152" t="s">
        <v>208</v>
      </c>
      <c r="I90" s="152" t="s">
        <v>225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222</v>
      </c>
      <c r="F91" s="152">
        <v>25089</v>
      </c>
      <c r="G91" s="152"/>
      <c r="H91" s="152" t="s">
        <v>208</v>
      </c>
      <c r="I91" s="152" t="s">
        <v>226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222</v>
      </c>
      <c r="F92" s="152">
        <v>25090</v>
      </c>
      <c r="G92" s="152"/>
      <c r="H92" s="152" t="s">
        <v>208</v>
      </c>
      <c r="I92" s="152" t="s">
        <v>227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228</v>
      </c>
      <c r="F93" s="152">
        <v>25091</v>
      </c>
      <c r="G93" s="152"/>
      <c r="H93" s="152" t="s">
        <v>208</v>
      </c>
      <c r="I93" s="152" t="s">
        <v>229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228</v>
      </c>
      <c r="F94" s="152">
        <v>25092</v>
      </c>
      <c r="G94" s="152"/>
      <c r="H94" s="152" t="s">
        <v>208</v>
      </c>
      <c r="I94" s="152" t="s">
        <v>230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228</v>
      </c>
      <c r="F95" s="152">
        <v>25093</v>
      </c>
      <c r="G95" s="152"/>
      <c r="H95" s="152" t="s">
        <v>208</v>
      </c>
      <c r="I95" s="152" t="s">
        <v>233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228</v>
      </c>
      <c r="F96" s="152">
        <v>25094</v>
      </c>
      <c r="G96" s="152"/>
      <c r="H96" s="152" t="s">
        <v>208</v>
      </c>
      <c r="I96" s="152" t="s">
        <v>231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228</v>
      </c>
      <c r="F97" s="152">
        <v>25095</v>
      </c>
      <c r="G97" s="152"/>
      <c r="H97" s="152" t="s">
        <v>208</v>
      </c>
      <c r="I97" s="152" t="s">
        <v>234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228</v>
      </c>
      <c r="F98" s="152">
        <v>25096</v>
      </c>
      <c r="G98" s="152"/>
      <c r="H98" s="152" t="s">
        <v>208</v>
      </c>
      <c r="I98" s="152" t="s">
        <v>232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228</v>
      </c>
      <c r="F99" s="152">
        <v>25097</v>
      </c>
      <c r="G99" s="152"/>
      <c r="H99" s="152" t="s">
        <v>208</v>
      </c>
      <c r="I99" s="152" t="s">
        <v>235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228</v>
      </c>
      <c r="F100" s="152">
        <v>25098</v>
      </c>
      <c r="G100" s="152"/>
      <c r="H100" s="152" t="s">
        <v>208</v>
      </c>
      <c r="I100" s="152" t="s">
        <v>236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237</v>
      </c>
      <c r="F101" s="152">
        <v>25099</v>
      </c>
      <c r="G101" s="152"/>
      <c r="H101" s="152" t="s">
        <v>208</v>
      </c>
      <c r="I101" s="152" t="s">
        <v>238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237</v>
      </c>
      <c r="F102" s="152">
        <v>25100</v>
      </c>
      <c r="G102" s="152"/>
      <c r="H102" s="152" t="s">
        <v>208</v>
      </c>
      <c r="I102" s="152" t="s">
        <v>239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237</v>
      </c>
      <c r="F103" s="152">
        <v>25101</v>
      </c>
      <c r="G103" s="152"/>
      <c r="H103" s="152" t="s">
        <v>208</v>
      </c>
      <c r="I103" s="152" t="s">
        <v>240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241</v>
      </c>
      <c r="F104" s="152">
        <v>25102</v>
      </c>
      <c r="G104" s="152"/>
      <c r="H104" s="152" t="s">
        <v>208</v>
      </c>
      <c r="I104" s="152" t="s">
        <v>242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241</v>
      </c>
      <c r="F105" s="152">
        <v>25103</v>
      </c>
      <c r="G105" s="152"/>
      <c r="H105" s="152" t="s">
        <v>208</v>
      </c>
      <c r="I105" s="152" t="s">
        <v>243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244</v>
      </c>
      <c r="F106" s="152">
        <v>25104</v>
      </c>
      <c r="G106" s="152"/>
      <c r="H106" s="152" t="s">
        <v>208</v>
      </c>
      <c r="I106" s="152" t="s">
        <v>245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244</v>
      </c>
      <c r="F107" s="152">
        <v>25105</v>
      </c>
      <c r="G107" s="152"/>
      <c r="H107" s="152" t="s">
        <v>208</v>
      </c>
      <c r="I107" s="152" t="s">
        <v>246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244</v>
      </c>
      <c r="F108" s="152">
        <v>25106</v>
      </c>
      <c r="G108" s="152"/>
      <c r="H108" s="152" t="s">
        <v>208</v>
      </c>
      <c r="I108" s="152" t="s">
        <v>247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244</v>
      </c>
      <c r="F109" s="152">
        <v>25107</v>
      </c>
      <c r="G109" s="152"/>
      <c r="H109" s="152" t="s">
        <v>208</v>
      </c>
      <c r="I109" s="152" t="s">
        <v>248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244</v>
      </c>
      <c r="F110" s="152">
        <v>25108</v>
      </c>
      <c r="G110" s="152"/>
      <c r="H110" s="152" t="s">
        <v>208</v>
      </c>
      <c r="I110" s="152" t="s">
        <v>249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250</v>
      </c>
      <c r="F111" s="152">
        <v>25109</v>
      </c>
      <c r="G111" s="152"/>
      <c r="H111" s="152" t="s">
        <v>208</v>
      </c>
      <c r="I111" s="152" t="s">
        <v>251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250</v>
      </c>
      <c r="F112" s="152">
        <v>25111</v>
      </c>
      <c r="G112" s="152"/>
      <c r="H112" s="152" t="s">
        <v>208</v>
      </c>
      <c r="I112" s="152" t="s">
        <v>252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250</v>
      </c>
      <c r="F113" s="152">
        <v>25113</v>
      </c>
      <c r="G113" s="152"/>
      <c r="H113" s="152" t="s">
        <v>208</v>
      </c>
      <c r="I113" s="160" t="s">
        <v>253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254</v>
      </c>
      <c r="F114" s="152">
        <v>25114</v>
      </c>
      <c r="G114" s="152"/>
      <c r="H114" s="152" t="s">
        <v>208</v>
      </c>
      <c r="I114" s="152" t="s">
        <v>255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254</v>
      </c>
      <c r="F115" s="152">
        <v>25115</v>
      </c>
      <c r="G115" s="152"/>
      <c r="H115" s="152" t="s">
        <v>208</v>
      </c>
      <c r="I115" s="152" t="s">
        <v>256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260</v>
      </c>
      <c r="F116" s="152">
        <v>25116</v>
      </c>
      <c r="G116" s="152"/>
      <c r="H116" s="152" t="s">
        <v>208</v>
      </c>
      <c r="I116" s="152" t="s">
        <v>261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260</v>
      </c>
      <c r="F117" s="152">
        <v>25117</v>
      </c>
      <c r="G117" s="152"/>
      <c r="H117" s="152" t="s">
        <v>208</v>
      </c>
      <c r="I117" s="152" t="s">
        <v>262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263</v>
      </c>
      <c r="F118" s="152">
        <v>25118</v>
      </c>
      <c r="G118" s="152"/>
      <c r="H118" s="152" t="s">
        <v>208</v>
      </c>
      <c r="I118" s="152" t="s">
        <v>264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270</v>
      </c>
      <c r="F119" s="152">
        <v>25119</v>
      </c>
      <c r="G119" s="152"/>
      <c r="H119" s="152" t="s">
        <v>208</v>
      </c>
      <c r="I119" s="152" t="s">
        <v>271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270</v>
      </c>
      <c r="F120" s="152">
        <v>25120</v>
      </c>
      <c r="G120" s="152"/>
      <c r="H120" s="152" t="s">
        <v>208</v>
      </c>
      <c r="I120" s="152" t="s">
        <v>272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270</v>
      </c>
      <c r="F121" s="152">
        <v>25121</v>
      </c>
      <c r="G121" s="152"/>
      <c r="H121" s="152" t="s">
        <v>208</v>
      </c>
      <c r="I121" s="152" t="s">
        <v>273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270</v>
      </c>
      <c r="F122" s="152">
        <v>25122</v>
      </c>
      <c r="G122" s="152"/>
      <c r="H122" s="152" t="s">
        <v>208</v>
      </c>
      <c r="I122" s="152" t="s">
        <v>274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270</v>
      </c>
      <c r="F123" s="152">
        <v>25123</v>
      </c>
      <c r="G123" s="152"/>
      <c r="H123" s="152" t="s">
        <v>208</v>
      </c>
      <c r="I123" s="152" t="s">
        <v>275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270</v>
      </c>
      <c r="F124" s="152">
        <v>25124</v>
      </c>
      <c r="G124" s="152"/>
      <c r="H124" s="152" t="s">
        <v>208</v>
      </c>
      <c r="I124" s="152" t="s">
        <v>276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219</v>
      </c>
      <c r="F125" s="152">
        <v>25125</v>
      </c>
      <c r="G125" s="152"/>
      <c r="H125" s="152" t="s">
        <v>208</v>
      </c>
      <c r="I125" s="152" t="s">
        <v>221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257</v>
      </c>
      <c r="F126" s="152">
        <v>25126</v>
      </c>
      <c r="G126" s="152"/>
      <c r="H126" s="152" t="s">
        <v>208</v>
      </c>
      <c r="I126" s="152" t="s">
        <v>258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257</v>
      </c>
      <c r="F127" s="152">
        <v>25127</v>
      </c>
      <c r="G127" s="152"/>
      <c r="H127" s="152" t="s">
        <v>208</v>
      </c>
      <c r="I127" s="152" t="s">
        <v>259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263</v>
      </c>
      <c r="F128" s="152">
        <v>25128</v>
      </c>
      <c r="G128" s="152"/>
      <c r="H128" s="152" t="s">
        <v>208</v>
      </c>
      <c r="I128" s="152" t="s">
        <v>265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266</v>
      </c>
      <c r="F129" s="152">
        <v>25129</v>
      </c>
      <c r="G129" s="152"/>
      <c r="H129" s="152" t="s">
        <v>208</v>
      </c>
      <c r="I129" s="152" t="s">
        <v>267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266</v>
      </c>
      <c r="F130" s="152">
        <v>25130</v>
      </c>
      <c r="G130" s="152"/>
      <c r="H130" s="152" t="s">
        <v>208</v>
      </c>
      <c r="I130" s="152" t="s">
        <v>268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677</v>
      </c>
      <c r="F131" s="152">
        <v>25131</v>
      </c>
      <c r="G131" s="152"/>
      <c r="H131" s="152" t="s">
        <v>676</v>
      </c>
      <c r="I131" s="152" t="s">
        <v>678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COUNTIF($F$3:$F$506,F131)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679</v>
      </c>
      <c r="F132" s="152">
        <v>25132</v>
      </c>
      <c r="G132" s="152"/>
      <c r="H132" s="152" t="s">
        <v>676</v>
      </c>
      <c r="I132" s="152" t="s">
        <v>680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679</v>
      </c>
      <c r="F133" s="152">
        <v>25133</v>
      </c>
      <c r="G133" s="152"/>
      <c r="H133" s="152" t="s">
        <v>676</v>
      </c>
      <c r="I133" s="152" t="s">
        <v>681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679</v>
      </c>
      <c r="F134" s="152">
        <v>25134</v>
      </c>
      <c r="G134" s="152"/>
      <c r="H134" s="152" t="s">
        <v>676</v>
      </c>
      <c r="I134" s="152" t="s">
        <v>684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679</v>
      </c>
      <c r="F135" s="152">
        <v>25135</v>
      </c>
      <c r="G135" s="152"/>
      <c r="H135" s="152" t="s">
        <v>676</v>
      </c>
      <c r="I135" s="152" t="s">
        <v>685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679</v>
      </c>
      <c r="F136" s="152">
        <v>25136</v>
      </c>
      <c r="G136" s="152"/>
      <c r="H136" s="152" t="s">
        <v>676</v>
      </c>
      <c r="I136" s="152" t="s">
        <v>682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679</v>
      </c>
      <c r="F137" s="152">
        <v>25137</v>
      </c>
      <c r="G137" s="152"/>
      <c r="H137" s="152" t="s">
        <v>676</v>
      </c>
      <c r="I137" s="152" t="s">
        <v>683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686</v>
      </c>
      <c r="F138" s="152">
        <v>25138</v>
      </c>
      <c r="G138" s="152"/>
      <c r="H138" s="152" t="s">
        <v>676</v>
      </c>
      <c r="I138" s="152" t="s">
        <v>687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686</v>
      </c>
      <c r="F139" s="152">
        <v>25139</v>
      </c>
      <c r="G139" s="152"/>
      <c r="H139" s="152" t="s">
        <v>676</v>
      </c>
      <c r="I139" s="152" t="s">
        <v>689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686</v>
      </c>
      <c r="F140" s="152">
        <v>25140</v>
      </c>
      <c r="G140" s="152"/>
      <c r="H140" s="152" t="s">
        <v>676</v>
      </c>
      <c r="I140" s="152" t="s">
        <v>688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690</v>
      </c>
      <c r="F141" s="152">
        <v>25141</v>
      </c>
      <c r="G141" s="152"/>
      <c r="H141" s="152" t="s">
        <v>676</v>
      </c>
      <c r="I141" s="152" t="s">
        <v>691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690</v>
      </c>
      <c r="F142" s="152">
        <v>25142</v>
      </c>
      <c r="G142" s="152"/>
      <c r="H142" s="152" t="s">
        <v>676</v>
      </c>
      <c r="I142" s="152" t="s">
        <v>692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690</v>
      </c>
      <c r="F143" s="152">
        <v>25143</v>
      </c>
      <c r="G143" s="152"/>
      <c r="H143" s="152" t="s">
        <v>676</v>
      </c>
      <c r="I143" s="152" t="s">
        <v>693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690</v>
      </c>
      <c r="F144" s="152">
        <v>25144</v>
      </c>
      <c r="G144" s="152"/>
      <c r="H144" s="152" t="s">
        <v>676</v>
      </c>
      <c r="I144" s="152" t="s">
        <v>694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695</v>
      </c>
      <c r="F145" s="152">
        <v>25145</v>
      </c>
      <c r="G145" s="152"/>
      <c r="H145" s="152" t="s">
        <v>676</v>
      </c>
      <c r="I145" s="152" t="s">
        <v>696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695</v>
      </c>
      <c r="F146" s="152">
        <v>25146</v>
      </c>
      <c r="G146" s="152"/>
      <c r="H146" s="152" t="s">
        <v>676</v>
      </c>
      <c r="I146" s="152" t="s">
        <v>697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698</v>
      </c>
      <c r="F147" s="152">
        <v>25147</v>
      </c>
      <c r="G147" s="152"/>
      <c r="H147" s="152" t="s">
        <v>676</v>
      </c>
      <c r="I147" s="152" t="s">
        <v>699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698</v>
      </c>
      <c r="F148" s="152">
        <v>25148</v>
      </c>
      <c r="G148" s="152"/>
      <c r="H148" s="152" t="s">
        <v>676</v>
      </c>
      <c r="I148" s="152" t="s">
        <v>700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701</v>
      </c>
      <c r="F149" s="152">
        <v>25149</v>
      </c>
      <c r="G149" s="152"/>
      <c r="H149" s="152" t="s">
        <v>676</v>
      </c>
      <c r="I149" s="152" t="s">
        <v>702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701</v>
      </c>
      <c r="F150" s="152">
        <v>25150</v>
      </c>
      <c r="G150" s="152"/>
      <c r="H150" s="152" t="s">
        <v>676</v>
      </c>
      <c r="I150" s="152" t="s">
        <v>703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704</v>
      </c>
      <c r="F151" s="152">
        <v>25151</v>
      </c>
      <c r="G151" s="152"/>
      <c r="H151" s="152" t="s">
        <v>676</v>
      </c>
      <c r="I151" s="152" t="s">
        <v>705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704</v>
      </c>
      <c r="F152" s="152">
        <v>25152</v>
      </c>
      <c r="G152" s="152"/>
      <c r="H152" s="152" t="s">
        <v>676</v>
      </c>
      <c r="I152" s="152" t="s">
        <v>706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162</v>
      </c>
      <c r="F153" s="174">
        <v>25153</v>
      </c>
      <c r="G153" s="174"/>
      <c r="H153" s="174" t="s">
        <v>651</v>
      </c>
      <c r="I153" s="174" t="s">
        <v>652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162</v>
      </c>
      <c r="F154" s="174">
        <v>25154</v>
      </c>
      <c r="G154" s="174"/>
      <c r="H154" s="174" t="s">
        <v>651</v>
      </c>
      <c r="I154" s="174" t="s">
        <v>653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162</v>
      </c>
      <c r="F155" s="174">
        <v>25155</v>
      </c>
      <c r="G155" s="174"/>
      <c r="H155" s="174" t="s">
        <v>651</v>
      </c>
      <c r="I155" s="174" t="s">
        <v>654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658</v>
      </c>
      <c r="F156" s="152">
        <v>25158</v>
      </c>
      <c r="G156" s="152"/>
      <c r="H156" s="152" t="s">
        <v>651</v>
      </c>
      <c r="I156" s="152" t="s">
        <v>659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660</v>
      </c>
      <c r="F157" s="152">
        <v>25159</v>
      </c>
      <c r="G157" s="152"/>
      <c r="H157" s="152" t="s">
        <v>651</v>
      </c>
      <c r="I157" s="152" t="s">
        <v>661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662</v>
      </c>
      <c r="F158" s="152">
        <v>25160</v>
      </c>
      <c r="G158" s="152"/>
      <c r="H158" s="152" t="s">
        <v>651</v>
      </c>
      <c r="I158" s="152" t="s">
        <v>663</v>
      </c>
      <c r="J158" s="152">
        <v>4</v>
      </c>
      <c r="K158" s="153">
        <v>1.1000000000000001</v>
      </c>
      <c r="L158" s="197" t="s">
        <v>279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662</v>
      </c>
      <c r="F159" s="152">
        <v>25161</v>
      </c>
      <c r="G159" s="152"/>
      <c r="H159" s="152" t="s">
        <v>651</v>
      </c>
      <c r="I159" s="152" t="s">
        <v>664</v>
      </c>
      <c r="J159" s="152">
        <v>4</v>
      </c>
      <c r="K159" s="153">
        <v>1.1000000000000001</v>
      </c>
      <c r="L159" s="197" t="s">
        <v>279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665</v>
      </c>
      <c r="F160" s="152">
        <v>25162</v>
      </c>
      <c r="G160" s="152"/>
      <c r="H160" s="152" t="s">
        <v>651</v>
      </c>
      <c r="I160" s="152" t="s">
        <v>666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667</v>
      </c>
      <c r="F161" s="152">
        <v>25163</v>
      </c>
      <c r="G161" s="152"/>
      <c r="H161" s="152" t="s">
        <v>651</v>
      </c>
      <c r="I161" s="152" t="s">
        <v>668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667</v>
      </c>
      <c r="F162" s="152">
        <v>25164</v>
      </c>
      <c r="G162" s="152"/>
      <c r="H162" s="152" t="s">
        <v>651</v>
      </c>
      <c r="I162" s="152" t="s">
        <v>669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670</v>
      </c>
      <c r="F163" s="152">
        <v>25165</v>
      </c>
      <c r="G163" s="152"/>
      <c r="H163" s="152" t="s">
        <v>651</v>
      </c>
      <c r="I163" s="152" t="s">
        <v>671</v>
      </c>
      <c r="J163" s="152">
        <v>4</v>
      </c>
      <c r="K163" s="153">
        <v>1.1000000000000001</v>
      </c>
      <c r="L163" s="197" t="s">
        <v>279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672</v>
      </c>
      <c r="F164" s="152">
        <v>25166</v>
      </c>
      <c r="G164" s="152"/>
      <c r="H164" s="152" t="s">
        <v>651</v>
      </c>
      <c r="I164" s="152" t="s">
        <v>673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674</v>
      </c>
      <c r="F165" s="152">
        <v>25167</v>
      </c>
      <c r="G165" s="152"/>
      <c r="H165" s="152" t="s">
        <v>651</v>
      </c>
      <c r="I165" s="152" t="s">
        <v>675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739</v>
      </c>
      <c r="F166" s="152">
        <v>25168</v>
      </c>
      <c r="G166" s="152"/>
      <c r="H166" s="152" t="s">
        <v>738</v>
      </c>
      <c r="I166" s="152" t="s">
        <v>740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739</v>
      </c>
      <c r="F167" s="152">
        <v>25169</v>
      </c>
      <c r="G167" s="152"/>
      <c r="H167" s="152" t="s">
        <v>738</v>
      </c>
      <c r="I167" s="152" t="s">
        <v>741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739</v>
      </c>
      <c r="F168" s="152">
        <v>25170</v>
      </c>
      <c r="G168" s="152"/>
      <c r="H168" s="152" t="s">
        <v>738</v>
      </c>
      <c r="I168" s="152" t="s">
        <v>742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739</v>
      </c>
      <c r="F169" s="152">
        <v>25171</v>
      </c>
      <c r="G169" s="152"/>
      <c r="H169" s="152" t="s">
        <v>738</v>
      </c>
      <c r="I169" s="152" t="s">
        <v>743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744</v>
      </c>
      <c r="F170" s="152">
        <v>25172</v>
      </c>
      <c r="G170" s="152"/>
      <c r="H170" s="152" t="s">
        <v>738</v>
      </c>
      <c r="I170" s="152" t="s">
        <v>745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744</v>
      </c>
      <c r="F171" s="152">
        <v>25173</v>
      </c>
      <c r="G171" s="152"/>
      <c r="H171" s="152" t="s">
        <v>738</v>
      </c>
      <c r="I171" s="152" t="s">
        <v>747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744</v>
      </c>
      <c r="F172" s="152">
        <v>25174</v>
      </c>
      <c r="G172" s="152"/>
      <c r="H172" s="152" t="s">
        <v>738</v>
      </c>
      <c r="I172" s="152" t="s">
        <v>746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748</v>
      </c>
      <c r="F173" s="152">
        <v>25175</v>
      </c>
      <c r="G173" s="152"/>
      <c r="H173" s="152" t="s">
        <v>738</v>
      </c>
      <c r="I173" s="152" t="s">
        <v>749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750</v>
      </c>
      <c r="F174" s="152">
        <v>25176</v>
      </c>
      <c r="G174" s="152"/>
      <c r="H174" s="152" t="s">
        <v>738</v>
      </c>
      <c r="I174" s="152" t="s">
        <v>751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750</v>
      </c>
      <c r="F175" s="152">
        <v>25177</v>
      </c>
      <c r="G175" s="152"/>
      <c r="H175" s="152" t="s">
        <v>738</v>
      </c>
      <c r="I175" s="152" t="s">
        <v>752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750</v>
      </c>
      <c r="F176" s="152">
        <v>25178</v>
      </c>
      <c r="G176" s="152"/>
      <c r="H176" s="152" t="s">
        <v>738</v>
      </c>
      <c r="I176" s="152" t="s">
        <v>753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754</v>
      </c>
      <c r="F177" s="152">
        <v>25179</v>
      </c>
      <c r="G177" s="152"/>
      <c r="H177" s="152" t="s">
        <v>738</v>
      </c>
      <c r="I177" s="152" t="s">
        <v>755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754</v>
      </c>
      <c r="F178" s="152">
        <v>25180</v>
      </c>
      <c r="G178" s="152"/>
      <c r="H178" s="152" t="s">
        <v>738</v>
      </c>
      <c r="I178" s="152" t="s">
        <v>758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754</v>
      </c>
      <c r="F179" s="152">
        <v>25181</v>
      </c>
      <c r="G179" s="152"/>
      <c r="H179" s="152" t="s">
        <v>738</v>
      </c>
      <c r="I179" s="152" t="s">
        <v>756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754</v>
      </c>
      <c r="F180" s="152">
        <v>25182</v>
      </c>
      <c r="G180" s="152"/>
      <c r="H180" s="152" t="s">
        <v>738</v>
      </c>
      <c r="I180" s="152" t="s">
        <v>757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763</v>
      </c>
      <c r="F181" s="152">
        <v>25183</v>
      </c>
      <c r="G181" s="152"/>
      <c r="H181" s="152" t="s">
        <v>738</v>
      </c>
      <c r="I181" s="152" t="s">
        <v>764</v>
      </c>
      <c r="J181" s="152">
        <v>4</v>
      </c>
      <c r="K181" s="153">
        <v>1.3</v>
      </c>
      <c r="L181" s="197" t="s">
        <v>279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759</v>
      </c>
      <c r="F182" s="152">
        <v>25184</v>
      </c>
      <c r="G182" s="152"/>
      <c r="H182" s="152" t="s">
        <v>738</v>
      </c>
      <c r="I182" s="152" t="s">
        <v>760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759</v>
      </c>
      <c r="F183" s="152">
        <v>25185</v>
      </c>
      <c r="G183" s="152"/>
      <c r="H183" s="152" t="s">
        <v>738</v>
      </c>
      <c r="I183" s="152" t="s">
        <v>761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759</v>
      </c>
      <c r="F184" s="152">
        <v>25186</v>
      </c>
      <c r="G184" s="152"/>
      <c r="H184" s="152" t="s">
        <v>738</v>
      </c>
      <c r="I184" s="152" t="s">
        <v>762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538</v>
      </c>
      <c r="F185" s="152">
        <v>25187</v>
      </c>
      <c r="G185" s="152"/>
      <c r="H185" s="152" t="s">
        <v>537</v>
      </c>
      <c r="I185" s="152" t="s">
        <v>539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538</v>
      </c>
      <c r="F186" s="152">
        <v>25188</v>
      </c>
      <c r="G186" s="152"/>
      <c r="H186" s="152" t="s">
        <v>537</v>
      </c>
      <c r="I186" s="152" t="s">
        <v>540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541</v>
      </c>
      <c r="F187" s="152">
        <v>25189</v>
      </c>
      <c r="G187" s="152"/>
      <c r="H187" s="152" t="s">
        <v>537</v>
      </c>
      <c r="I187" s="152" t="s">
        <v>542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541</v>
      </c>
      <c r="F188" s="152">
        <v>25190</v>
      </c>
      <c r="G188" s="152"/>
      <c r="H188" s="152" t="s">
        <v>537</v>
      </c>
      <c r="I188" s="152" t="s">
        <v>543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544</v>
      </c>
      <c r="F189" s="152">
        <v>25191</v>
      </c>
      <c r="G189" s="152"/>
      <c r="H189" s="152" t="s">
        <v>537</v>
      </c>
      <c r="I189" s="152" t="s">
        <v>545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544</v>
      </c>
      <c r="F190" s="152">
        <v>25192</v>
      </c>
      <c r="G190" s="152"/>
      <c r="H190" s="152" t="s">
        <v>537</v>
      </c>
      <c r="I190" s="152" t="s">
        <v>546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502</v>
      </c>
      <c r="F191" s="152">
        <v>25193</v>
      </c>
      <c r="G191" s="152"/>
      <c r="H191" s="152" t="s">
        <v>501</v>
      </c>
      <c r="I191" s="152" t="s">
        <v>503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502</v>
      </c>
      <c r="F192" s="152">
        <v>25194</v>
      </c>
      <c r="G192" s="152"/>
      <c r="H192" s="152" t="s">
        <v>501</v>
      </c>
      <c r="I192" s="152" t="s">
        <v>504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502</v>
      </c>
      <c r="F193" s="152">
        <v>25195</v>
      </c>
      <c r="G193" s="152"/>
      <c r="H193" s="152" t="s">
        <v>501</v>
      </c>
      <c r="I193" s="152" t="s">
        <v>505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502</v>
      </c>
      <c r="F194" s="152">
        <v>25196</v>
      </c>
      <c r="G194" s="152"/>
      <c r="H194" s="152" t="s">
        <v>501</v>
      </c>
      <c r="I194" s="152" t="s">
        <v>506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507</v>
      </c>
      <c r="F195" s="152">
        <v>25197</v>
      </c>
      <c r="G195" s="152"/>
      <c r="H195" s="152" t="s">
        <v>501</v>
      </c>
      <c r="I195" s="152" t="s">
        <v>508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COUNTIF($F$3:$F$506,F195)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507</v>
      </c>
      <c r="F196" s="152">
        <v>25198</v>
      </c>
      <c r="G196" s="152"/>
      <c r="H196" s="152" t="s">
        <v>501</v>
      </c>
      <c r="I196" s="152" t="s">
        <v>509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510</v>
      </c>
      <c r="F197" s="152">
        <v>25199</v>
      </c>
      <c r="G197" s="152"/>
      <c r="H197" s="152" t="s">
        <v>501</v>
      </c>
      <c r="I197" s="152" t="s">
        <v>511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512</v>
      </c>
      <c r="F198" s="152">
        <v>25200</v>
      </c>
      <c r="G198" s="152"/>
      <c r="H198" s="152" t="s">
        <v>501</v>
      </c>
      <c r="I198" s="152" t="s">
        <v>513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514</v>
      </c>
      <c r="F199" s="152">
        <v>25201</v>
      </c>
      <c r="G199" s="152"/>
      <c r="H199" s="152" t="s">
        <v>501</v>
      </c>
      <c r="I199" s="152" t="s">
        <v>515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516</v>
      </c>
      <c r="F200" s="152">
        <v>25202</v>
      </c>
      <c r="G200" s="152"/>
      <c r="H200" s="152" t="s">
        <v>501</v>
      </c>
      <c r="I200" s="152" t="s">
        <v>517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516</v>
      </c>
      <c r="F201" s="152">
        <v>25203</v>
      </c>
      <c r="G201" s="152"/>
      <c r="H201" s="152" t="s">
        <v>501</v>
      </c>
      <c r="I201" s="152" t="s">
        <v>521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516</v>
      </c>
      <c r="F202" s="152">
        <v>25204</v>
      </c>
      <c r="G202" s="152"/>
      <c r="H202" s="152" t="s">
        <v>501</v>
      </c>
      <c r="I202" s="152" t="s">
        <v>518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516</v>
      </c>
      <c r="F203" s="152">
        <v>25205</v>
      </c>
      <c r="G203" s="152"/>
      <c r="H203" s="152" t="s">
        <v>501</v>
      </c>
      <c r="I203" s="152" t="s">
        <v>519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516</v>
      </c>
      <c r="F204" s="152">
        <v>25206</v>
      </c>
      <c r="G204" s="152"/>
      <c r="H204" s="152" t="s">
        <v>501</v>
      </c>
      <c r="I204" s="152" t="s">
        <v>520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522</v>
      </c>
      <c r="F205" s="152">
        <v>25207</v>
      </c>
      <c r="G205" s="152"/>
      <c r="H205" s="152" t="s">
        <v>501</v>
      </c>
      <c r="I205" s="152" t="s">
        <v>523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522</v>
      </c>
      <c r="F206" s="152">
        <v>25208</v>
      </c>
      <c r="G206" s="152"/>
      <c r="H206" s="152" t="s">
        <v>501</v>
      </c>
      <c r="I206" s="152" t="s">
        <v>525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522</v>
      </c>
      <c r="F207" s="152">
        <v>25209</v>
      </c>
      <c r="G207" s="152"/>
      <c r="H207" s="152" t="s">
        <v>501</v>
      </c>
      <c r="I207" s="152" t="s">
        <v>526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522</v>
      </c>
      <c r="F208" s="152">
        <v>25210</v>
      </c>
      <c r="G208" s="152"/>
      <c r="H208" s="152" t="s">
        <v>501</v>
      </c>
      <c r="I208" s="152" t="s">
        <v>524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527</v>
      </c>
      <c r="F209" s="152">
        <v>25211</v>
      </c>
      <c r="G209" s="152"/>
      <c r="H209" s="152" t="s">
        <v>501</v>
      </c>
      <c r="I209" s="152" t="s">
        <v>528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527</v>
      </c>
      <c r="F210" s="152">
        <v>25212</v>
      </c>
      <c r="G210" s="152"/>
      <c r="H210" s="152" t="s">
        <v>501</v>
      </c>
      <c r="I210" s="152" t="s">
        <v>529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530</v>
      </c>
      <c r="F211" s="152">
        <v>25213</v>
      </c>
      <c r="G211" s="152"/>
      <c r="H211" s="152" t="s">
        <v>501</v>
      </c>
      <c r="I211" s="152" t="s">
        <v>531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530</v>
      </c>
      <c r="F212" s="152">
        <v>25214</v>
      </c>
      <c r="G212" s="152"/>
      <c r="H212" s="152" t="s">
        <v>501</v>
      </c>
      <c r="I212" s="152" t="s">
        <v>533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530</v>
      </c>
      <c r="F213" s="152">
        <v>25215</v>
      </c>
      <c r="G213" s="152"/>
      <c r="H213" s="152" t="s">
        <v>501</v>
      </c>
      <c r="I213" s="152" t="s">
        <v>532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534</v>
      </c>
      <c r="F214" s="152">
        <v>25216</v>
      </c>
      <c r="G214" s="152"/>
      <c r="H214" s="152" t="s">
        <v>501</v>
      </c>
      <c r="I214" s="152" t="s">
        <v>535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534</v>
      </c>
      <c r="F215" s="152">
        <v>25217</v>
      </c>
      <c r="G215" s="152"/>
      <c r="H215" s="152" t="s">
        <v>501</v>
      </c>
      <c r="I215" s="152" t="s">
        <v>536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548</v>
      </c>
      <c r="F216" s="166">
        <v>25218</v>
      </c>
      <c r="G216" s="166"/>
      <c r="H216" s="166" t="s">
        <v>547</v>
      </c>
      <c r="I216" s="152" t="s">
        <v>549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548</v>
      </c>
      <c r="F217" s="169">
        <v>25219</v>
      </c>
      <c r="G217" s="169"/>
      <c r="H217" s="169" t="s">
        <v>547</v>
      </c>
      <c r="I217" s="173" t="s">
        <v>550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551</v>
      </c>
      <c r="F218" s="152">
        <v>25220</v>
      </c>
      <c r="G218" s="152"/>
      <c r="H218" s="152" t="s">
        <v>547</v>
      </c>
      <c r="I218" s="152" t="s">
        <v>552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551</v>
      </c>
      <c r="F219" s="152">
        <v>25221</v>
      </c>
      <c r="G219" s="152"/>
      <c r="H219" s="152" t="s">
        <v>547</v>
      </c>
      <c r="I219" s="152" t="s">
        <v>555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551</v>
      </c>
      <c r="F220" s="152">
        <v>25222</v>
      </c>
      <c r="G220" s="152"/>
      <c r="H220" s="152" t="s">
        <v>547</v>
      </c>
      <c r="I220" s="152" t="s">
        <v>556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551</v>
      </c>
      <c r="F221" s="152">
        <v>25223</v>
      </c>
      <c r="G221" s="152"/>
      <c r="H221" s="152" t="s">
        <v>547</v>
      </c>
      <c r="I221" s="152" t="s">
        <v>553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551</v>
      </c>
      <c r="F222" s="152">
        <v>25224</v>
      </c>
      <c r="G222" s="152"/>
      <c r="H222" s="152" t="s">
        <v>547</v>
      </c>
      <c r="I222" s="152" t="s">
        <v>554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557</v>
      </c>
      <c r="F223" s="152">
        <v>25225</v>
      </c>
      <c r="G223" s="152"/>
      <c r="H223" s="152" t="s">
        <v>547</v>
      </c>
      <c r="I223" s="152" t="s">
        <v>558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557</v>
      </c>
      <c r="F224" s="152">
        <v>25226</v>
      </c>
      <c r="G224" s="152"/>
      <c r="H224" s="152" t="s">
        <v>547</v>
      </c>
      <c r="I224" s="152" t="s">
        <v>559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557</v>
      </c>
      <c r="F225" s="152">
        <v>25227</v>
      </c>
      <c r="G225" s="152"/>
      <c r="H225" s="152" t="s">
        <v>547</v>
      </c>
      <c r="I225" s="152" t="s">
        <v>560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561</v>
      </c>
      <c r="F226" s="152">
        <v>25228</v>
      </c>
      <c r="G226" s="152"/>
      <c r="H226" s="152" t="s">
        <v>547</v>
      </c>
      <c r="I226" s="152" t="s">
        <v>562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561</v>
      </c>
      <c r="F227" s="152">
        <v>25229</v>
      </c>
      <c r="G227" s="152"/>
      <c r="H227" s="152" t="s">
        <v>547</v>
      </c>
      <c r="I227" s="152" t="s">
        <v>563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564</v>
      </c>
      <c r="F228" s="152">
        <v>25230</v>
      </c>
      <c r="G228" s="152"/>
      <c r="H228" s="152" t="s">
        <v>547</v>
      </c>
      <c r="I228" s="152" t="s">
        <v>565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564</v>
      </c>
      <c r="F229" s="152">
        <v>25231</v>
      </c>
      <c r="G229" s="152"/>
      <c r="H229" s="152" t="s">
        <v>547</v>
      </c>
      <c r="I229" s="152" t="s">
        <v>566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567</v>
      </c>
      <c r="F230" s="152">
        <v>25232</v>
      </c>
      <c r="G230" s="152"/>
      <c r="H230" s="152" t="s">
        <v>547</v>
      </c>
      <c r="I230" s="152" t="s">
        <v>568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567</v>
      </c>
      <c r="F231" s="152">
        <v>25233</v>
      </c>
      <c r="G231" s="152"/>
      <c r="H231" s="152" t="s">
        <v>547</v>
      </c>
      <c r="I231" s="152" t="s">
        <v>569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567</v>
      </c>
      <c r="F232" s="152">
        <v>25234</v>
      </c>
      <c r="G232" s="152"/>
      <c r="H232" s="152" t="s">
        <v>547</v>
      </c>
      <c r="I232" s="152" t="s">
        <v>570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567</v>
      </c>
      <c r="F233" s="152">
        <v>25235</v>
      </c>
      <c r="G233" s="152"/>
      <c r="H233" s="152" t="s">
        <v>547</v>
      </c>
      <c r="I233" s="152" t="s">
        <v>571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572</v>
      </c>
      <c r="F234" s="152">
        <v>25236</v>
      </c>
      <c r="G234" s="152"/>
      <c r="H234" s="152" t="s">
        <v>547</v>
      </c>
      <c r="I234" s="152" t="s">
        <v>573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572</v>
      </c>
      <c r="F235" s="152">
        <v>25237</v>
      </c>
      <c r="G235" s="152"/>
      <c r="H235" s="152" t="s">
        <v>547</v>
      </c>
      <c r="I235" s="152" t="s">
        <v>574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572</v>
      </c>
      <c r="F236" s="152">
        <v>25238</v>
      </c>
      <c r="G236" s="152"/>
      <c r="H236" s="152" t="s">
        <v>547</v>
      </c>
      <c r="I236" s="152" t="s">
        <v>575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576</v>
      </c>
      <c r="F237" s="152">
        <v>25239</v>
      </c>
      <c r="G237" s="152"/>
      <c r="H237" s="152" t="s">
        <v>547</v>
      </c>
      <c r="I237" s="152" t="s">
        <v>577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576</v>
      </c>
      <c r="F238" s="152">
        <v>25240</v>
      </c>
      <c r="G238" s="152"/>
      <c r="H238" s="152" t="s">
        <v>547</v>
      </c>
      <c r="I238" s="152" t="s">
        <v>578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579</v>
      </c>
      <c r="F239" s="152">
        <v>25241</v>
      </c>
      <c r="G239" s="152"/>
      <c r="H239" s="152" t="s">
        <v>547</v>
      </c>
      <c r="I239" s="152" t="s">
        <v>580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579</v>
      </c>
      <c r="F240" s="152">
        <v>25242</v>
      </c>
      <c r="G240" s="152"/>
      <c r="H240" s="152" t="s">
        <v>547</v>
      </c>
      <c r="I240" s="152" t="s">
        <v>586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579</v>
      </c>
      <c r="F241" s="152">
        <v>25243</v>
      </c>
      <c r="G241" s="152"/>
      <c r="H241" s="152" t="s">
        <v>547</v>
      </c>
      <c r="I241" s="152" t="s">
        <v>587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579</v>
      </c>
      <c r="F242" s="152">
        <v>25244</v>
      </c>
      <c r="G242" s="152"/>
      <c r="H242" s="152" t="s">
        <v>547</v>
      </c>
      <c r="I242" s="152" t="s">
        <v>584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579</v>
      </c>
      <c r="F243" s="152">
        <v>25245</v>
      </c>
      <c r="G243" s="152"/>
      <c r="H243" s="152" t="s">
        <v>547</v>
      </c>
      <c r="I243" s="152" t="s">
        <v>585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579</v>
      </c>
      <c r="F244" s="152">
        <v>25246</v>
      </c>
      <c r="G244" s="152"/>
      <c r="H244" s="152" t="s">
        <v>547</v>
      </c>
      <c r="I244" s="152" t="s">
        <v>588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579</v>
      </c>
      <c r="F245" s="152">
        <v>25247</v>
      </c>
      <c r="G245" s="152"/>
      <c r="H245" s="152" t="s">
        <v>547</v>
      </c>
      <c r="I245" s="152" t="s">
        <v>581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579</v>
      </c>
      <c r="F246" s="152">
        <v>25248</v>
      </c>
      <c r="G246" s="152"/>
      <c r="H246" s="152" t="s">
        <v>547</v>
      </c>
      <c r="I246" s="152" t="s">
        <v>582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579</v>
      </c>
      <c r="F247" s="152">
        <v>25249</v>
      </c>
      <c r="G247" s="152"/>
      <c r="H247" s="152" t="s">
        <v>547</v>
      </c>
      <c r="I247" s="152" t="s">
        <v>583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891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866</v>
      </c>
      <c r="I248" s="127" t="s">
        <v>937</v>
      </c>
      <c r="J248" s="127">
        <v>1</v>
      </c>
      <c r="K248" s="128">
        <v>1</v>
      </c>
      <c r="L248" s="197" t="s">
        <v>157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891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866</v>
      </c>
      <c r="I249" s="127" t="s">
        <v>938</v>
      </c>
      <c r="J249" s="127">
        <v>1</v>
      </c>
      <c r="K249" s="128">
        <v>1</v>
      </c>
      <c r="L249" s="197" t="s">
        <v>157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891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866</v>
      </c>
      <c r="I250" s="127" t="s">
        <v>939</v>
      </c>
      <c r="J250" s="127">
        <v>1</v>
      </c>
      <c r="K250" s="128">
        <v>1</v>
      </c>
      <c r="L250" s="197" t="s">
        <v>157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891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866</v>
      </c>
      <c r="I251" s="127" t="s">
        <v>940</v>
      </c>
      <c r="J251" s="127">
        <v>1</v>
      </c>
      <c r="K251" s="128">
        <v>1</v>
      </c>
      <c r="L251" s="197" t="s">
        <v>157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891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866</v>
      </c>
      <c r="I252" s="127" t="s">
        <v>941</v>
      </c>
      <c r="J252" s="127">
        <v>1</v>
      </c>
      <c r="K252" s="128">
        <v>1</v>
      </c>
      <c r="L252" s="197" t="s">
        <v>157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891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866</v>
      </c>
      <c r="I253" s="127" t="s">
        <v>942</v>
      </c>
      <c r="J253" s="127">
        <v>1</v>
      </c>
      <c r="K253" s="128">
        <v>1</v>
      </c>
      <c r="L253" s="197" t="s">
        <v>157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891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866</v>
      </c>
      <c r="I254" s="127" t="s">
        <v>943</v>
      </c>
      <c r="J254" s="127">
        <v>1</v>
      </c>
      <c r="K254" s="128">
        <v>1</v>
      </c>
      <c r="L254" s="197" t="s">
        <v>157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891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866</v>
      </c>
      <c r="I255" s="127" t="s">
        <v>944</v>
      </c>
      <c r="J255" s="127">
        <v>1</v>
      </c>
      <c r="K255" s="128">
        <v>1</v>
      </c>
      <c r="L255" s="197" t="s">
        <v>157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891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867</v>
      </c>
      <c r="I256" s="127" t="s">
        <v>945</v>
      </c>
      <c r="J256" s="127">
        <v>1</v>
      </c>
      <c r="K256" s="128">
        <v>1</v>
      </c>
      <c r="L256" s="197" t="s">
        <v>157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891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867</v>
      </c>
      <c r="I257" s="127" t="s">
        <v>941</v>
      </c>
      <c r="J257" s="127">
        <v>1</v>
      </c>
      <c r="K257" s="128">
        <v>1</v>
      </c>
      <c r="L257" s="197" t="s">
        <v>157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891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867</v>
      </c>
      <c r="I258" s="127" t="s">
        <v>939</v>
      </c>
      <c r="J258" s="127">
        <v>1</v>
      </c>
      <c r="K258" s="128">
        <v>1</v>
      </c>
      <c r="L258" s="197" t="s">
        <v>157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891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867</v>
      </c>
      <c r="I259" s="127" t="s">
        <v>944</v>
      </c>
      <c r="J259" s="127">
        <v>1</v>
      </c>
      <c r="K259" s="128">
        <v>1</v>
      </c>
      <c r="L259" s="197" t="s">
        <v>157</v>
      </c>
      <c r="M259" s="154">
        <f t="shared" si="19"/>
        <v>1600</v>
      </c>
      <c r="N259" s="182" t="s">
        <v>49</v>
      </c>
      <c r="O259" s="124">
        <f t="shared" ref="O259:O322" si="21">COUNTIF($F$3:$F$506,F259)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348</v>
      </c>
      <c r="F260" s="152">
        <v>25262</v>
      </c>
      <c r="G260" s="152"/>
      <c r="H260" s="152" t="s">
        <v>343</v>
      </c>
      <c r="I260" s="152" t="s">
        <v>349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348</v>
      </c>
      <c r="F261" s="152">
        <v>25263</v>
      </c>
      <c r="G261" s="152"/>
      <c r="H261" s="152" t="s">
        <v>343</v>
      </c>
      <c r="I261" s="152" t="s">
        <v>350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351</v>
      </c>
      <c r="F262" s="152">
        <v>25264</v>
      </c>
      <c r="G262" s="152"/>
      <c r="H262" s="152" t="s">
        <v>343</v>
      </c>
      <c r="I262" s="152" t="s">
        <v>352</v>
      </c>
      <c r="J262" s="152">
        <v>4</v>
      </c>
      <c r="K262" s="153">
        <v>1.3</v>
      </c>
      <c r="L262" s="197" t="s">
        <v>279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353</v>
      </c>
      <c r="F263" s="152">
        <v>25265</v>
      </c>
      <c r="G263" s="152"/>
      <c r="H263" s="152" t="s">
        <v>343</v>
      </c>
      <c r="I263" s="152" t="s">
        <v>354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362</v>
      </c>
      <c r="F264" s="152">
        <v>25266</v>
      </c>
      <c r="G264" s="152"/>
      <c r="H264" s="152" t="s">
        <v>343</v>
      </c>
      <c r="I264" s="152" t="s">
        <v>363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362</v>
      </c>
      <c r="F265" s="152">
        <v>25267</v>
      </c>
      <c r="G265" s="152"/>
      <c r="H265" s="152" t="s">
        <v>343</v>
      </c>
      <c r="I265" s="173" t="s">
        <v>364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362</v>
      </c>
      <c r="F266" s="152">
        <v>25268</v>
      </c>
      <c r="G266" s="152"/>
      <c r="H266" s="152" t="s">
        <v>343</v>
      </c>
      <c r="I266" s="152" t="s">
        <v>365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362</v>
      </c>
      <c r="F267" s="152">
        <v>25269</v>
      </c>
      <c r="G267" s="152"/>
      <c r="H267" s="152" t="s">
        <v>343</v>
      </c>
      <c r="I267" s="152" t="s">
        <v>366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362</v>
      </c>
      <c r="F268" s="152">
        <v>25270</v>
      </c>
      <c r="G268" s="152"/>
      <c r="H268" s="152" t="s">
        <v>343</v>
      </c>
      <c r="I268" s="152" t="s">
        <v>367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362</v>
      </c>
      <c r="F269" s="152">
        <v>25271</v>
      </c>
      <c r="G269" s="152"/>
      <c r="H269" s="152" t="s">
        <v>343</v>
      </c>
      <c r="I269" s="152" t="s">
        <v>368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362</v>
      </c>
      <c r="F270" s="152">
        <v>25272</v>
      </c>
      <c r="G270" s="152"/>
      <c r="H270" s="152" t="s">
        <v>343</v>
      </c>
      <c r="I270" s="152" t="s">
        <v>369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362</v>
      </c>
      <c r="F271" s="152">
        <v>25273</v>
      </c>
      <c r="G271" s="152"/>
      <c r="H271" s="152" t="s">
        <v>343</v>
      </c>
      <c r="I271" s="152" t="s">
        <v>370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362</v>
      </c>
      <c r="F272" s="152">
        <v>25274</v>
      </c>
      <c r="G272" s="152"/>
      <c r="H272" s="152" t="s">
        <v>343</v>
      </c>
      <c r="I272" s="152" t="s">
        <v>371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372</v>
      </c>
      <c r="F273" s="152">
        <v>25275</v>
      </c>
      <c r="G273" s="152"/>
      <c r="H273" s="152" t="s">
        <v>343</v>
      </c>
      <c r="I273" s="152" t="s">
        <v>373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372</v>
      </c>
      <c r="F274" s="152">
        <v>25276</v>
      </c>
      <c r="G274" s="152"/>
      <c r="H274" s="152" t="s">
        <v>343</v>
      </c>
      <c r="I274" s="152" t="s">
        <v>374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372</v>
      </c>
      <c r="F275" s="152">
        <v>25277</v>
      </c>
      <c r="G275" s="152"/>
      <c r="H275" s="152" t="s">
        <v>343</v>
      </c>
      <c r="I275" s="152" t="s">
        <v>375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376</v>
      </c>
      <c r="F276" s="152">
        <v>25278</v>
      </c>
      <c r="G276" s="152"/>
      <c r="H276" s="152" t="s">
        <v>343</v>
      </c>
      <c r="I276" s="152" t="s">
        <v>377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376</v>
      </c>
      <c r="F277" s="152">
        <v>25279</v>
      </c>
      <c r="G277" s="152"/>
      <c r="H277" s="152" t="s">
        <v>343</v>
      </c>
      <c r="I277" s="152" t="s">
        <v>378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379</v>
      </c>
      <c r="F278" s="152">
        <v>25280</v>
      </c>
      <c r="G278" s="152"/>
      <c r="H278" s="152" t="s">
        <v>343</v>
      </c>
      <c r="I278" s="152" t="s">
        <v>380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379</v>
      </c>
      <c r="F279" s="152">
        <v>25281</v>
      </c>
      <c r="G279" s="152"/>
      <c r="H279" s="152" t="s">
        <v>343</v>
      </c>
      <c r="I279" s="152" t="s">
        <v>382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379</v>
      </c>
      <c r="F280" s="152">
        <v>25282</v>
      </c>
      <c r="G280" s="152"/>
      <c r="H280" s="152" t="s">
        <v>343</v>
      </c>
      <c r="I280" s="152" t="s">
        <v>384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379</v>
      </c>
      <c r="F281" s="152">
        <v>25284</v>
      </c>
      <c r="G281" s="152"/>
      <c r="H281" s="152" t="s">
        <v>343</v>
      </c>
      <c r="I281" s="152" t="s">
        <v>383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379</v>
      </c>
      <c r="F282" s="152">
        <v>25285</v>
      </c>
      <c r="G282" s="152"/>
      <c r="H282" s="152" t="s">
        <v>343</v>
      </c>
      <c r="I282" s="152" t="s">
        <v>381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393</v>
      </c>
      <c r="F283" s="152">
        <v>25286</v>
      </c>
      <c r="G283" s="152"/>
      <c r="H283" s="152" t="s">
        <v>343</v>
      </c>
      <c r="I283" s="152" t="s">
        <v>394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393</v>
      </c>
      <c r="F284" s="152">
        <v>25287</v>
      </c>
      <c r="G284" s="152"/>
      <c r="H284" s="152" t="s">
        <v>343</v>
      </c>
      <c r="I284" s="152" t="s">
        <v>395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393</v>
      </c>
      <c r="F285" s="152">
        <v>25288</v>
      </c>
      <c r="G285" s="152"/>
      <c r="H285" s="152" t="s">
        <v>343</v>
      </c>
      <c r="I285" s="152" t="s">
        <v>396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393</v>
      </c>
      <c r="F286" s="152">
        <v>25289</v>
      </c>
      <c r="G286" s="152"/>
      <c r="H286" s="152" t="s">
        <v>343</v>
      </c>
      <c r="I286" s="152" t="s">
        <v>397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393</v>
      </c>
      <c r="F287" s="152">
        <v>25290</v>
      </c>
      <c r="G287" s="152"/>
      <c r="H287" s="152" t="s">
        <v>343</v>
      </c>
      <c r="I287" s="152" t="s">
        <v>399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393</v>
      </c>
      <c r="F288" s="152">
        <v>25291</v>
      </c>
      <c r="G288" s="152"/>
      <c r="H288" s="152" t="s">
        <v>343</v>
      </c>
      <c r="I288" s="152" t="s">
        <v>400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393</v>
      </c>
      <c r="F289" s="152">
        <v>25292</v>
      </c>
      <c r="G289" s="152"/>
      <c r="H289" s="152" t="s">
        <v>343</v>
      </c>
      <c r="I289" s="152" t="s">
        <v>401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393</v>
      </c>
      <c r="F290" s="152">
        <v>25293</v>
      </c>
      <c r="G290" s="152"/>
      <c r="H290" s="152" t="s">
        <v>343</v>
      </c>
      <c r="I290" s="152" t="s">
        <v>402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393</v>
      </c>
      <c r="F291" s="152">
        <v>25294</v>
      </c>
      <c r="G291" s="152"/>
      <c r="H291" s="152" t="s">
        <v>343</v>
      </c>
      <c r="I291" s="152" t="s">
        <v>398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393</v>
      </c>
      <c r="F292" s="152">
        <v>25295</v>
      </c>
      <c r="G292" s="152"/>
      <c r="H292" s="152" t="s">
        <v>343</v>
      </c>
      <c r="I292" s="152" t="s">
        <v>403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404</v>
      </c>
      <c r="F293" s="152">
        <v>25296</v>
      </c>
      <c r="G293" s="152"/>
      <c r="H293" s="152" t="s">
        <v>343</v>
      </c>
      <c r="I293" s="152" t="s">
        <v>405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404</v>
      </c>
      <c r="F294" s="152">
        <v>25297</v>
      </c>
      <c r="G294" s="152"/>
      <c r="H294" s="152" t="s">
        <v>343</v>
      </c>
      <c r="I294" s="152" t="s">
        <v>406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410</v>
      </c>
      <c r="F295" s="152">
        <v>25298</v>
      </c>
      <c r="G295" s="152"/>
      <c r="H295" s="152" t="s">
        <v>343</v>
      </c>
      <c r="I295" s="152" t="s">
        <v>411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410</v>
      </c>
      <c r="F296" s="152">
        <v>25299</v>
      </c>
      <c r="G296" s="152"/>
      <c r="H296" s="152" t="s">
        <v>343</v>
      </c>
      <c r="I296" s="152" t="s">
        <v>413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410</v>
      </c>
      <c r="F297" s="152">
        <v>25300</v>
      </c>
      <c r="G297" s="152"/>
      <c r="H297" s="152" t="s">
        <v>343</v>
      </c>
      <c r="I297" s="152" t="s">
        <v>414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410</v>
      </c>
      <c r="F298" s="152">
        <v>25301</v>
      </c>
      <c r="G298" s="152"/>
      <c r="H298" s="152" t="s">
        <v>343</v>
      </c>
      <c r="I298" s="152" t="s">
        <v>412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410</v>
      </c>
      <c r="F299" s="152">
        <v>25302</v>
      </c>
      <c r="G299" s="152"/>
      <c r="H299" s="152" t="s">
        <v>343</v>
      </c>
      <c r="I299" s="152" t="s">
        <v>415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417</v>
      </c>
      <c r="F300" s="152">
        <v>25303</v>
      </c>
      <c r="G300" s="152"/>
      <c r="H300" s="152" t="s">
        <v>343</v>
      </c>
      <c r="I300" s="152" t="s">
        <v>418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419</v>
      </c>
      <c r="F301" s="152">
        <v>25304</v>
      </c>
      <c r="G301" s="152"/>
      <c r="H301" s="152" t="s">
        <v>343</v>
      </c>
      <c r="I301" s="152" t="s">
        <v>420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419</v>
      </c>
      <c r="F302" s="152">
        <v>25305</v>
      </c>
      <c r="G302" s="152"/>
      <c r="H302" s="152" t="s">
        <v>343</v>
      </c>
      <c r="I302" s="152" t="s">
        <v>424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419</v>
      </c>
      <c r="F303" s="152">
        <v>25306</v>
      </c>
      <c r="G303" s="152"/>
      <c r="H303" s="152" t="s">
        <v>343</v>
      </c>
      <c r="I303" s="152" t="s">
        <v>425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419</v>
      </c>
      <c r="F304" s="152">
        <v>25307</v>
      </c>
      <c r="G304" s="152"/>
      <c r="H304" s="152" t="s">
        <v>343</v>
      </c>
      <c r="I304" s="152" t="s">
        <v>426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419</v>
      </c>
      <c r="F305" s="152">
        <v>25308</v>
      </c>
      <c r="G305" s="152"/>
      <c r="H305" s="152" t="s">
        <v>343</v>
      </c>
      <c r="I305" s="152" t="s">
        <v>427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419</v>
      </c>
      <c r="F306" s="152">
        <v>25309</v>
      </c>
      <c r="G306" s="152"/>
      <c r="H306" s="152" t="s">
        <v>343</v>
      </c>
      <c r="I306" s="152" t="s">
        <v>421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419</v>
      </c>
      <c r="F307" s="152">
        <v>25310</v>
      </c>
      <c r="G307" s="152"/>
      <c r="H307" s="152" t="s">
        <v>343</v>
      </c>
      <c r="I307" s="152" t="s">
        <v>422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419</v>
      </c>
      <c r="F308" s="166">
        <v>25311</v>
      </c>
      <c r="G308" s="166"/>
      <c r="H308" s="166" t="s">
        <v>343</v>
      </c>
      <c r="I308" s="166" t="s">
        <v>423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428</v>
      </c>
      <c r="F309" s="169">
        <v>25312</v>
      </c>
      <c r="G309" s="169"/>
      <c r="H309" s="169" t="s">
        <v>343</v>
      </c>
      <c r="I309" s="169" t="s">
        <v>429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428</v>
      </c>
      <c r="F310" s="169">
        <v>25313</v>
      </c>
      <c r="G310" s="169"/>
      <c r="H310" s="169" t="s">
        <v>343</v>
      </c>
      <c r="I310" s="169" t="s">
        <v>430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428</v>
      </c>
      <c r="F311" s="169">
        <v>25314</v>
      </c>
      <c r="G311" s="169"/>
      <c r="H311" s="169" t="s">
        <v>343</v>
      </c>
      <c r="I311" s="169" t="s">
        <v>431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428</v>
      </c>
      <c r="F312" s="169">
        <v>25315</v>
      </c>
      <c r="G312" s="169"/>
      <c r="H312" s="169" t="s">
        <v>343</v>
      </c>
      <c r="I312" s="169" t="s">
        <v>432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428</v>
      </c>
      <c r="F313" s="169">
        <v>25316</v>
      </c>
      <c r="G313" s="169"/>
      <c r="H313" s="169" t="s">
        <v>343</v>
      </c>
      <c r="I313" s="169" t="s">
        <v>433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434</v>
      </c>
      <c r="F314" s="169">
        <v>25317</v>
      </c>
      <c r="G314" s="169"/>
      <c r="H314" s="169" t="s">
        <v>343</v>
      </c>
      <c r="I314" s="169" t="s">
        <v>435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434</v>
      </c>
      <c r="F315" s="169">
        <v>25318</v>
      </c>
      <c r="G315" s="169"/>
      <c r="H315" s="169" t="s">
        <v>343</v>
      </c>
      <c r="I315" s="169" t="s">
        <v>436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434</v>
      </c>
      <c r="F316" s="169">
        <v>25319</v>
      </c>
      <c r="G316" s="169"/>
      <c r="H316" s="169" t="s">
        <v>343</v>
      </c>
      <c r="I316" s="169" t="s">
        <v>437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438</v>
      </c>
      <c r="F317" s="169">
        <v>25320</v>
      </c>
      <c r="G317" s="169"/>
      <c r="H317" s="169" t="s">
        <v>343</v>
      </c>
      <c r="I317" s="169" t="s">
        <v>439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438</v>
      </c>
      <c r="F318" s="169">
        <v>25321</v>
      </c>
      <c r="G318" s="169"/>
      <c r="H318" s="169" t="s">
        <v>343</v>
      </c>
      <c r="I318" s="169" t="s">
        <v>442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438</v>
      </c>
      <c r="F319" s="169">
        <v>25322</v>
      </c>
      <c r="G319" s="169"/>
      <c r="H319" s="169" t="s">
        <v>343</v>
      </c>
      <c r="I319" s="169" t="s">
        <v>443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438</v>
      </c>
      <c r="F320" s="169">
        <v>25323</v>
      </c>
      <c r="G320" s="169"/>
      <c r="H320" s="169" t="s">
        <v>343</v>
      </c>
      <c r="I320" s="169" t="s">
        <v>440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438</v>
      </c>
      <c r="F321" s="169">
        <v>25324</v>
      </c>
      <c r="G321" s="169"/>
      <c r="H321" s="169" t="s">
        <v>343</v>
      </c>
      <c r="I321" s="169" t="s">
        <v>441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344</v>
      </c>
      <c r="F322" s="152">
        <v>25331</v>
      </c>
      <c r="G322" s="152"/>
      <c r="H322" s="152" t="s">
        <v>343</v>
      </c>
      <c r="I322" s="152" t="s">
        <v>345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344</v>
      </c>
      <c r="F323" s="152">
        <v>25332</v>
      </c>
      <c r="G323" s="152"/>
      <c r="H323" s="152" t="s">
        <v>343</v>
      </c>
      <c r="I323" s="152" t="s">
        <v>346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COUNTIF($F$3:$F$506,F323)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344</v>
      </c>
      <c r="F324" s="152">
        <v>25333</v>
      </c>
      <c r="G324" s="152"/>
      <c r="H324" s="152" t="s">
        <v>343</v>
      </c>
      <c r="I324" s="152" t="s">
        <v>347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355</v>
      </c>
      <c r="F325" s="152">
        <v>25334</v>
      </c>
      <c r="G325" s="152"/>
      <c r="H325" s="152" t="s">
        <v>343</v>
      </c>
      <c r="I325" s="152" t="s">
        <v>356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357</v>
      </c>
      <c r="F326" s="152">
        <v>25335</v>
      </c>
      <c r="G326" s="152"/>
      <c r="H326" s="152" t="s">
        <v>343</v>
      </c>
      <c r="I326" s="152" t="s">
        <v>358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357</v>
      </c>
      <c r="F327" s="152">
        <v>25336</v>
      </c>
      <c r="G327" s="152"/>
      <c r="H327" s="152" t="s">
        <v>343</v>
      </c>
      <c r="I327" s="152" t="s">
        <v>359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357</v>
      </c>
      <c r="F328" s="152">
        <v>25337</v>
      </c>
      <c r="G328" s="152"/>
      <c r="H328" s="152" t="s">
        <v>343</v>
      </c>
      <c r="I328" s="152" t="s">
        <v>361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357</v>
      </c>
      <c r="F329" s="152">
        <v>25338</v>
      </c>
      <c r="G329" s="152"/>
      <c r="H329" s="152" t="s">
        <v>343</v>
      </c>
      <c r="I329" s="152" t="s">
        <v>360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385</v>
      </c>
      <c r="F330" s="152">
        <v>25339</v>
      </c>
      <c r="G330" s="152"/>
      <c r="H330" s="152" t="s">
        <v>343</v>
      </c>
      <c r="I330" s="152" t="s">
        <v>386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385</v>
      </c>
      <c r="F331" s="152">
        <v>25340</v>
      </c>
      <c r="G331" s="152"/>
      <c r="H331" s="152" t="s">
        <v>343</v>
      </c>
      <c r="I331" s="152" t="s">
        <v>387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385</v>
      </c>
      <c r="F332" s="152">
        <v>25341</v>
      </c>
      <c r="G332" s="152"/>
      <c r="H332" s="152" t="s">
        <v>343</v>
      </c>
      <c r="I332" s="152" t="s">
        <v>388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385</v>
      </c>
      <c r="F333" s="152">
        <v>25342</v>
      </c>
      <c r="G333" s="152"/>
      <c r="H333" s="152" t="s">
        <v>343</v>
      </c>
      <c r="I333" s="152" t="s">
        <v>389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390</v>
      </c>
      <c r="F334" s="152">
        <v>25343</v>
      </c>
      <c r="G334" s="152"/>
      <c r="H334" s="152" t="s">
        <v>343</v>
      </c>
      <c r="I334" s="152" t="s">
        <v>391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390</v>
      </c>
      <c r="F335" s="152">
        <v>25344</v>
      </c>
      <c r="G335" s="152"/>
      <c r="H335" s="152" t="s">
        <v>343</v>
      </c>
      <c r="I335" s="152" t="s">
        <v>392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407</v>
      </c>
      <c r="F336" s="152">
        <v>25345</v>
      </c>
      <c r="G336" s="152"/>
      <c r="H336" s="152" t="s">
        <v>343</v>
      </c>
      <c r="I336" s="152" t="s">
        <v>408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407</v>
      </c>
      <c r="F337" s="152">
        <v>25346</v>
      </c>
      <c r="G337" s="152"/>
      <c r="H337" s="152" t="s">
        <v>343</v>
      </c>
      <c r="I337" s="152" t="s">
        <v>409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444</v>
      </c>
      <c r="F338" s="152">
        <v>25347</v>
      </c>
      <c r="G338" s="152"/>
      <c r="H338" s="152" t="s">
        <v>343</v>
      </c>
      <c r="I338" s="152" t="s">
        <v>445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444</v>
      </c>
      <c r="F339" s="152">
        <v>25348</v>
      </c>
      <c r="G339" s="152"/>
      <c r="H339" s="152" t="s">
        <v>343</v>
      </c>
      <c r="I339" s="152" t="s">
        <v>446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444</v>
      </c>
      <c r="F340" s="152">
        <v>25349</v>
      </c>
      <c r="G340" s="152"/>
      <c r="H340" s="152" t="s">
        <v>343</v>
      </c>
      <c r="I340" s="152" t="s">
        <v>447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444</v>
      </c>
      <c r="F341" s="152">
        <v>25350</v>
      </c>
      <c r="G341" s="152"/>
      <c r="H341" s="152" t="s">
        <v>343</v>
      </c>
      <c r="I341" s="152" t="s">
        <v>448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766</v>
      </c>
      <c r="F342" s="152">
        <v>25351</v>
      </c>
      <c r="G342" s="152"/>
      <c r="H342" s="152" t="s">
        <v>765</v>
      </c>
      <c r="I342" s="152" t="s">
        <v>767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766</v>
      </c>
      <c r="F343" s="152">
        <v>25352</v>
      </c>
      <c r="G343" s="152"/>
      <c r="H343" s="152" t="s">
        <v>765</v>
      </c>
      <c r="I343" s="152" t="s">
        <v>768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766</v>
      </c>
      <c r="F344" s="152">
        <v>25353</v>
      </c>
      <c r="G344" s="152"/>
      <c r="H344" s="152" t="s">
        <v>765</v>
      </c>
      <c r="I344" s="152" t="s">
        <v>769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766</v>
      </c>
      <c r="F345" s="152">
        <v>25354</v>
      </c>
      <c r="G345" s="152"/>
      <c r="H345" s="152" t="s">
        <v>765</v>
      </c>
      <c r="I345" s="152" t="s">
        <v>770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771</v>
      </c>
      <c r="F346" s="152">
        <v>25355</v>
      </c>
      <c r="G346" s="152"/>
      <c r="H346" s="152" t="s">
        <v>765</v>
      </c>
      <c r="I346" s="152" t="s">
        <v>772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771</v>
      </c>
      <c r="F347" s="152">
        <v>25356</v>
      </c>
      <c r="G347" s="152"/>
      <c r="H347" s="152" t="s">
        <v>765</v>
      </c>
      <c r="I347" s="152" t="s">
        <v>774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771</v>
      </c>
      <c r="F348" s="152">
        <v>25357</v>
      </c>
      <c r="G348" s="152"/>
      <c r="H348" s="152" t="s">
        <v>765</v>
      </c>
      <c r="I348" s="152" t="s">
        <v>773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592</v>
      </c>
      <c r="F349" s="152">
        <v>25363</v>
      </c>
      <c r="G349" s="152"/>
      <c r="H349" s="152" t="s">
        <v>589</v>
      </c>
      <c r="I349" s="152" t="s">
        <v>593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594</v>
      </c>
      <c r="F350" s="152">
        <v>25364</v>
      </c>
      <c r="G350" s="152"/>
      <c r="H350" s="152" t="s">
        <v>589</v>
      </c>
      <c r="I350" s="152" t="s">
        <v>595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604</v>
      </c>
      <c r="F351" s="152">
        <v>25371</v>
      </c>
      <c r="G351" s="152"/>
      <c r="H351" s="152" t="s">
        <v>589</v>
      </c>
      <c r="I351" s="152" t="s">
        <v>605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604</v>
      </c>
      <c r="F352" s="152">
        <v>25372</v>
      </c>
      <c r="G352" s="152"/>
      <c r="H352" s="152" t="s">
        <v>589</v>
      </c>
      <c r="I352" s="152" t="s">
        <v>606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604</v>
      </c>
      <c r="F353" s="152">
        <v>25373</v>
      </c>
      <c r="G353" s="152"/>
      <c r="H353" s="152" t="s">
        <v>589</v>
      </c>
      <c r="I353" s="152" t="s">
        <v>607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608</v>
      </c>
      <c r="F354" s="174">
        <v>25374</v>
      </c>
      <c r="G354" s="174"/>
      <c r="H354" s="174" t="s">
        <v>589</v>
      </c>
      <c r="I354" s="174" t="s">
        <v>609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610</v>
      </c>
      <c r="F355" s="152">
        <v>25377</v>
      </c>
      <c r="G355" s="152"/>
      <c r="H355" s="152" t="s">
        <v>589</v>
      </c>
      <c r="I355" s="152" t="s">
        <v>611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610</v>
      </c>
      <c r="F356" s="152">
        <v>25378</v>
      </c>
      <c r="G356" s="152"/>
      <c r="H356" s="152" t="s">
        <v>589</v>
      </c>
      <c r="I356" s="152" t="s">
        <v>612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610</v>
      </c>
      <c r="F357" s="152">
        <v>25379</v>
      </c>
      <c r="G357" s="152"/>
      <c r="H357" s="152" t="s">
        <v>589</v>
      </c>
      <c r="I357" s="152" t="s">
        <v>613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614</v>
      </c>
      <c r="F358" s="152">
        <v>25380</v>
      </c>
      <c r="G358" s="152"/>
      <c r="H358" s="152" t="s">
        <v>589</v>
      </c>
      <c r="I358" s="152" t="s">
        <v>615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614</v>
      </c>
      <c r="F359" s="152">
        <v>25381</v>
      </c>
      <c r="G359" s="152"/>
      <c r="H359" s="152" t="s">
        <v>589</v>
      </c>
      <c r="I359" s="152" t="s">
        <v>617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614</v>
      </c>
      <c r="F360" s="152">
        <v>25382</v>
      </c>
      <c r="G360" s="152"/>
      <c r="H360" s="152" t="s">
        <v>589</v>
      </c>
      <c r="I360" s="152" t="s">
        <v>618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614</v>
      </c>
      <c r="F361" s="152">
        <v>25383</v>
      </c>
      <c r="G361" s="152"/>
      <c r="H361" s="152" t="s">
        <v>589</v>
      </c>
      <c r="I361" s="152" t="s">
        <v>616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619</v>
      </c>
      <c r="F362" s="152">
        <v>25384</v>
      </c>
      <c r="G362" s="152"/>
      <c r="H362" s="152" t="s">
        <v>589</v>
      </c>
      <c r="I362" s="152" t="s">
        <v>620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621</v>
      </c>
      <c r="F363" s="152">
        <v>25385</v>
      </c>
      <c r="G363" s="152"/>
      <c r="H363" s="152" t="s">
        <v>589</v>
      </c>
      <c r="I363" s="152" t="s">
        <v>622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623</v>
      </c>
      <c r="F364" s="152">
        <v>25388</v>
      </c>
      <c r="G364" s="152"/>
      <c r="H364" s="152" t="s">
        <v>589</v>
      </c>
      <c r="I364" s="152" t="s">
        <v>624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625</v>
      </c>
      <c r="F365" s="152">
        <v>25389</v>
      </c>
      <c r="G365" s="152"/>
      <c r="H365" s="152" t="s">
        <v>589</v>
      </c>
      <c r="I365" s="152" t="s">
        <v>626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596</v>
      </c>
      <c r="F366" s="152">
        <v>25393</v>
      </c>
      <c r="G366" s="152"/>
      <c r="H366" s="152" t="s">
        <v>589</v>
      </c>
      <c r="I366" s="152" t="s">
        <v>597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596</v>
      </c>
      <c r="F367" s="152">
        <v>25394</v>
      </c>
      <c r="G367" s="152"/>
      <c r="H367" s="152" t="s">
        <v>589</v>
      </c>
      <c r="I367" s="152" t="s">
        <v>598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596</v>
      </c>
      <c r="F368" s="152">
        <v>25395</v>
      </c>
      <c r="G368" s="152"/>
      <c r="H368" s="152" t="s">
        <v>589</v>
      </c>
      <c r="I368" s="152" t="s">
        <v>599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600</v>
      </c>
      <c r="F369" s="152">
        <v>25396</v>
      </c>
      <c r="G369" s="152"/>
      <c r="H369" s="152" t="s">
        <v>589</v>
      </c>
      <c r="I369" s="152" t="s">
        <v>601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600</v>
      </c>
      <c r="F370" s="152">
        <v>25397</v>
      </c>
      <c r="G370" s="152"/>
      <c r="H370" s="152" t="s">
        <v>589</v>
      </c>
      <c r="I370" s="152" t="s">
        <v>602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600</v>
      </c>
      <c r="F371" s="152">
        <v>25398</v>
      </c>
      <c r="G371" s="152"/>
      <c r="H371" s="152" t="s">
        <v>589</v>
      </c>
      <c r="I371" s="152" t="s">
        <v>603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726</v>
      </c>
      <c r="F372" s="152">
        <v>25399</v>
      </c>
      <c r="G372" s="152"/>
      <c r="H372" s="152" t="s">
        <v>725</v>
      </c>
      <c r="I372" s="152" t="s">
        <v>727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726</v>
      </c>
      <c r="F373" s="152">
        <v>25400</v>
      </c>
      <c r="G373" s="152"/>
      <c r="H373" s="152" t="s">
        <v>725</v>
      </c>
      <c r="I373" s="152" t="s">
        <v>729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726</v>
      </c>
      <c r="F374" s="152">
        <v>25401</v>
      </c>
      <c r="G374" s="152"/>
      <c r="H374" s="152" t="s">
        <v>725</v>
      </c>
      <c r="I374" s="152" t="s">
        <v>728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730</v>
      </c>
      <c r="F375" s="152">
        <v>25402</v>
      </c>
      <c r="G375" s="152"/>
      <c r="H375" s="152" t="s">
        <v>725</v>
      </c>
      <c r="I375" s="152" t="s">
        <v>731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732</v>
      </c>
      <c r="F376" s="152">
        <v>25403</v>
      </c>
      <c r="G376" s="152"/>
      <c r="H376" s="152" t="s">
        <v>725</v>
      </c>
      <c r="I376" s="152" t="s">
        <v>733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732</v>
      </c>
      <c r="F377" s="152">
        <v>25404</v>
      </c>
      <c r="G377" s="152"/>
      <c r="H377" s="152" t="s">
        <v>725</v>
      </c>
      <c r="I377" s="152" t="s">
        <v>734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735</v>
      </c>
      <c r="F378" s="152">
        <v>25405</v>
      </c>
      <c r="G378" s="152"/>
      <c r="H378" s="152" t="s">
        <v>725</v>
      </c>
      <c r="I378" s="152" t="s">
        <v>736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735</v>
      </c>
      <c r="F379" s="152">
        <v>25406</v>
      </c>
      <c r="G379" s="152"/>
      <c r="H379" s="152" t="s">
        <v>725</v>
      </c>
      <c r="I379" s="152" t="s">
        <v>737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708</v>
      </c>
      <c r="F380" s="152">
        <v>25407</v>
      </c>
      <c r="G380" s="152"/>
      <c r="H380" s="152" t="s">
        <v>707</v>
      </c>
      <c r="I380" s="152" t="s">
        <v>709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708</v>
      </c>
      <c r="F381" s="152">
        <v>25408</v>
      </c>
      <c r="G381" s="152"/>
      <c r="H381" s="152" t="s">
        <v>707</v>
      </c>
      <c r="I381" s="152" t="s">
        <v>710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711</v>
      </c>
      <c r="F382" s="152">
        <v>25409</v>
      </c>
      <c r="G382" s="152"/>
      <c r="H382" s="152" t="s">
        <v>707</v>
      </c>
      <c r="I382" s="152" t="s">
        <v>712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711</v>
      </c>
      <c r="F383" s="152">
        <v>25410</v>
      </c>
      <c r="G383" s="152"/>
      <c r="H383" s="152" t="s">
        <v>707</v>
      </c>
      <c r="I383" s="152" t="s">
        <v>713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714</v>
      </c>
      <c r="F384" s="152">
        <v>25411</v>
      </c>
      <c r="G384" s="152"/>
      <c r="H384" s="152" t="s">
        <v>707</v>
      </c>
      <c r="I384" s="152" t="s">
        <v>715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714</v>
      </c>
      <c r="F385" s="152">
        <v>25412</v>
      </c>
      <c r="G385" s="152"/>
      <c r="H385" s="152" t="s">
        <v>707</v>
      </c>
      <c r="I385" s="152" t="s">
        <v>716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714</v>
      </c>
      <c r="F386" s="152">
        <v>25413</v>
      </c>
      <c r="G386" s="152"/>
      <c r="H386" s="152" t="s">
        <v>707</v>
      </c>
      <c r="I386" s="152" t="s">
        <v>717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714</v>
      </c>
      <c r="F387" s="152">
        <v>25414</v>
      </c>
      <c r="G387" s="152"/>
      <c r="H387" s="152" t="s">
        <v>707</v>
      </c>
      <c r="I387" s="152" t="s">
        <v>718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COUNTIF($F$3:$F$506,F387)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714</v>
      </c>
      <c r="F388" s="152">
        <v>25415</v>
      </c>
      <c r="G388" s="152"/>
      <c r="H388" s="152" t="s">
        <v>707</v>
      </c>
      <c r="I388" s="152" t="s">
        <v>719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720</v>
      </c>
      <c r="F389" s="152">
        <v>25416</v>
      </c>
      <c r="G389" s="152"/>
      <c r="H389" s="152" t="s">
        <v>707</v>
      </c>
      <c r="I389" s="152" t="s">
        <v>721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720</v>
      </c>
      <c r="F390" s="152">
        <v>25417</v>
      </c>
      <c r="G390" s="152"/>
      <c r="H390" s="152" t="s">
        <v>707</v>
      </c>
      <c r="I390" s="152" t="s">
        <v>724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720</v>
      </c>
      <c r="F391" s="152">
        <v>25418</v>
      </c>
      <c r="G391" s="152"/>
      <c r="H391" s="152" t="s">
        <v>707</v>
      </c>
      <c r="I391" s="152" t="s">
        <v>722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720</v>
      </c>
      <c r="F392" s="152">
        <v>25419</v>
      </c>
      <c r="G392" s="152"/>
      <c r="H392" s="152" t="s">
        <v>707</v>
      </c>
      <c r="I392" s="152" t="s">
        <v>723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806</v>
      </c>
      <c r="F393" s="152">
        <v>25420</v>
      </c>
      <c r="G393" s="152"/>
      <c r="H393" s="152" t="s">
        <v>805</v>
      </c>
      <c r="I393" s="152" t="s">
        <v>807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808</v>
      </c>
      <c r="F394" s="152">
        <v>25422</v>
      </c>
      <c r="G394" s="152"/>
      <c r="H394" s="152" t="s">
        <v>805</v>
      </c>
      <c r="I394" s="152" t="s">
        <v>809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810</v>
      </c>
      <c r="F395" s="152">
        <v>25423</v>
      </c>
      <c r="G395" s="152"/>
      <c r="H395" s="152" t="s">
        <v>805</v>
      </c>
      <c r="I395" s="152" t="s">
        <v>811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810</v>
      </c>
      <c r="F396" s="152">
        <v>25424</v>
      </c>
      <c r="G396" s="152"/>
      <c r="H396" s="152" t="s">
        <v>805</v>
      </c>
      <c r="I396" s="152" t="s">
        <v>812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810</v>
      </c>
      <c r="F397" s="152">
        <v>25425</v>
      </c>
      <c r="G397" s="152"/>
      <c r="H397" s="152" t="s">
        <v>805</v>
      </c>
      <c r="I397" s="152" t="s">
        <v>813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810</v>
      </c>
      <c r="F398" s="152">
        <v>25426</v>
      </c>
      <c r="G398" s="152"/>
      <c r="H398" s="152" t="s">
        <v>805</v>
      </c>
      <c r="I398" s="152" t="s">
        <v>814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815</v>
      </c>
      <c r="F399" s="152">
        <v>25427</v>
      </c>
      <c r="G399" s="152"/>
      <c r="H399" s="152" t="s">
        <v>805</v>
      </c>
      <c r="I399" s="152" t="s">
        <v>816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815</v>
      </c>
      <c r="F400" s="152">
        <v>25428</v>
      </c>
      <c r="G400" s="152"/>
      <c r="H400" s="152" t="s">
        <v>805</v>
      </c>
      <c r="I400" s="152" t="s">
        <v>817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820</v>
      </c>
      <c r="F401" s="160">
        <v>25430</v>
      </c>
      <c r="G401" s="160"/>
      <c r="H401" s="160" t="s">
        <v>818</v>
      </c>
      <c r="I401" s="160" t="s">
        <v>831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820</v>
      </c>
      <c r="F402" s="160">
        <v>25431</v>
      </c>
      <c r="G402" s="160"/>
      <c r="H402" s="160" t="s">
        <v>818</v>
      </c>
      <c r="I402" s="160" t="s">
        <v>832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820</v>
      </c>
      <c r="F403" s="160">
        <v>25432</v>
      </c>
      <c r="G403" s="160"/>
      <c r="H403" s="160" t="s">
        <v>818</v>
      </c>
      <c r="I403" s="160" t="s">
        <v>833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820</v>
      </c>
      <c r="F404" s="160">
        <v>25433</v>
      </c>
      <c r="G404" s="160"/>
      <c r="H404" s="160" t="s">
        <v>818</v>
      </c>
      <c r="I404" s="160" t="s">
        <v>827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820</v>
      </c>
      <c r="F405" s="160">
        <v>25434</v>
      </c>
      <c r="G405" s="160"/>
      <c r="H405" s="160" t="s">
        <v>818</v>
      </c>
      <c r="I405" s="160" t="s">
        <v>828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820</v>
      </c>
      <c r="F406" s="160">
        <v>25438</v>
      </c>
      <c r="G406" s="160"/>
      <c r="H406" s="160" t="s">
        <v>818</v>
      </c>
      <c r="I406" s="160" t="s">
        <v>823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820</v>
      </c>
      <c r="F407" s="160">
        <v>25439</v>
      </c>
      <c r="G407" s="160"/>
      <c r="H407" s="160" t="s">
        <v>818</v>
      </c>
      <c r="I407" s="160" t="s">
        <v>824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165</v>
      </c>
      <c r="F408" s="160">
        <v>25442</v>
      </c>
      <c r="G408" s="160"/>
      <c r="H408" s="160" t="s">
        <v>818</v>
      </c>
      <c r="I408" s="160" t="s">
        <v>834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165</v>
      </c>
      <c r="F409" s="160">
        <v>25443</v>
      </c>
      <c r="G409" s="160"/>
      <c r="H409" s="160" t="s">
        <v>818</v>
      </c>
      <c r="I409" s="160" t="s">
        <v>837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165</v>
      </c>
      <c r="F410" s="160">
        <v>25444</v>
      </c>
      <c r="G410" s="160"/>
      <c r="H410" s="160" t="s">
        <v>818</v>
      </c>
      <c r="I410" s="160" t="s">
        <v>836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165</v>
      </c>
      <c r="F411" s="160">
        <v>25445</v>
      </c>
      <c r="G411" s="160"/>
      <c r="H411" s="160" t="s">
        <v>818</v>
      </c>
      <c r="I411" s="160" t="s">
        <v>835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840</v>
      </c>
      <c r="F412" s="160">
        <v>25448</v>
      </c>
      <c r="G412" s="160"/>
      <c r="H412" s="160" t="s">
        <v>818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840</v>
      </c>
      <c r="F413" s="160">
        <v>25449</v>
      </c>
      <c r="G413" s="160"/>
      <c r="H413" s="160" t="s">
        <v>818</v>
      </c>
      <c r="I413" s="160" t="s">
        <v>842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168</v>
      </c>
      <c r="F414" s="160">
        <v>25451</v>
      </c>
      <c r="G414" s="160"/>
      <c r="H414" s="160" t="s">
        <v>818</v>
      </c>
      <c r="I414" s="160" t="s">
        <v>846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168</v>
      </c>
      <c r="F415" s="160">
        <v>25452</v>
      </c>
      <c r="G415" s="160"/>
      <c r="H415" s="160" t="s">
        <v>818</v>
      </c>
      <c r="I415" s="160" t="s">
        <v>851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168</v>
      </c>
      <c r="F416" s="160">
        <v>25453</v>
      </c>
      <c r="G416" s="160"/>
      <c r="H416" s="160" t="s">
        <v>818</v>
      </c>
      <c r="I416" s="160" t="s">
        <v>852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168</v>
      </c>
      <c r="F417" s="160">
        <v>25454</v>
      </c>
      <c r="G417" s="160"/>
      <c r="H417" s="160" t="s">
        <v>818</v>
      </c>
      <c r="I417" s="160" t="s">
        <v>847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168</v>
      </c>
      <c r="F418" s="160">
        <v>25455</v>
      </c>
      <c r="G418" s="160"/>
      <c r="H418" s="160" t="s">
        <v>818</v>
      </c>
      <c r="I418" s="160" t="s">
        <v>848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168</v>
      </c>
      <c r="F419" s="160">
        <v>25456</v>
      </c>
      <c r="G419" s="160"/>
      <c r="H419" s="160" t="s">
        <v>818</v>
      </c>
      <c r="I419" s="160" t="s">
        <v>849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168</v>
      </c>
      <c r="F420" s="160">
        <v>25457</v>
      </c>
      <c r="G420" s="160"/>
      <c r="H420" s="160" t="s">
        <v>818</v>
      </c>
      <c r="I420" s="160" t="s">
        <v>850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854</v>
      </c>
      <c r="F421" s="160">
        <v>25458</v>
      </c>
      <c r="G421" s="160"/>
      <c r="H421" s="160" t="s">
        <v>818</v>
      </c>
      <c r="I421" s="160" t="s">
        <v>855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854</v>
      </c>
      <c r="F422" s="160">
        <v>25459</v>
      </c>
      <c r="G422" s="160"/>
      <c r="H422" s="160" t="s">
        <v>818</v>
      </c>
      <c r="I422" s="160" t="s">
        <v>856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170</v>
      </c>
      <c r="F423" s="160">
        <v>25460</v>
      </c>
      <c r="G423" s="160"/>
      <c r="H423" s="160" t="s">
        <v>818</v>
      </c>
      <c r="I423" s="160" t="s">
        <v>861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170</v>
      </c>
      <c r="F424" s="160">
        <v>25461</v>
      </c>
      <c r="G424" s="160"/>
      <c r="H424" s="160" t="s">
        <v>818</v>
      </c>
      <c r="I424" s="160" t="s">
        <v>865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170</v>
      </c>
      <c r="F425" s="160">
        <v>25462</v>
      </c>
      <c r="G425" s="160"/>
      <c r="H425" s="160" t="s">
        <v>818</v>
      </c>
      <c r="I425" s="160" t="s">
        <v>862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170</v>
      </c>
      <c r="F426" s="160">
        <v>25463</v>
      </c>
      <c r="G426" s="160"/>
      <c r="H426" s="160" t="s">
        <v>818</v>
      </c>
      <c r="I426" s="160" t="s">
        <v>863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170</v>
      </c>
      <c r="F427" s="160">
        <v>25464</v>
      </c>
      <c r="G427" s="160"/>
      <c r="H427" s="160" t="s">
        <v>818</v>
      </c>
      <c r="I427" s="160" t="s">
        <v>864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844</v>
      </c>
      <c r="F428" s="160">
        <v>25466</v>
      </c>
      <c r="G428" s="160"/>
      <c r="H428" s="160" t="s">
        <v>818</v>
      </c>
      <c r="I428" s="160" t="s">
        <v>845</v>
      </c>
      <c r="J428" s="160">
        <v>4</v>
      </c>
      <c r="K428" s="163">
        <v>1.6</v>
      </c>
      <c r="L428" s="200" t="s">
        <v>279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853</v>
      </c>
      <c r="F429" s="160">
        <v>25467</v>
      </c>
      <c r="G429" s="160"/>
      <c r="H429" s="160" t="s">
        <v>818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857</v>
      </c>
      <c r="F430" s="160">
        <v>25468</v>
      </c>
      <c r="G430" s="160"/>
      <c r="H430" s="160" t="s">
        <v>818</v>
      </c>
      <c r="I430" s="160" t="s">
        <v>858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857</v>
      </c>
      <c r="F431" s="160">
        <v>25469</v>
      </c>
      <c r="G431" s="160"/>
      <c r="H431" s="160" t="s">
        <v>818</v>
      </c>
      <c r="I431" s="160" t="s">
        <v>859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857</v>
      </c>
      <c r="F432" s="160">
        <v>25470</v>
      </c>
      <c r="G432" s="160"/>
      <c r="H432" s="160" t="s">
        <v>818</v>
      </c>
      <c r="I432" s="160" t="s">
        <v>860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776</v>
      </c>
      <c r="F433" s="152">
        <v>25471</v>
      </c>
      <c r="G433" s="152"/>
      <c r="H433" s="152" t="s">
        <v>775</v>
      </c>
      <c r="I433" s="152" t="s">
        <v>776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777</v>
      </c>
      <c r="F434" s="152">
        <v>25472</v>
      </c>
      <c r="G434" s="152"/>
      <c r="H434" s="152" t="s">
        <v>775</v>
      </c>
      <c r="I434" s="152" t="s">
        <v>778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786</v>
      </c>
      <c r="F435" s="152">
        <v>25473</v>
      </c>
      <c r="G435" s="152"/>
      <c r="H435" s="152" t="s">
        <v>775</v>
      </c>
      <c r="I435" s="152" t="s">
        <v>786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787</v>
      </c>
      <c r="F436" s="152">
        <v>25474</v>
      </c>
      <c r="G436" s="152"/>
      <c r="H436" s="152" t="s">
        <v>775</v>
      </c>
      <c r="I436" s="152" t="s">
        <v>788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787</v>
      </c>
      <c r="F437" s="152">
        <v>25475</v>
      </c>
      <c r="G437" s="152"/>
      <c r="H437" s="152" t="s">
        <v>775</v>
      </c>
      <c r="I437" s="152" t="s">
        <v>792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787</v>
      </c>
      <c r="F438" s="152">
        <v>25476</v>
      </c>
      <c r="G438" s="152"/>
      <c r="H438" s="152" t="s">
        <v>775</v>
      </c>
      <c r="I438" s="152" t="s">
        <v>793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787</v>
      </c>
      <c r="F439" s="152">
        <v>25477</v>
      </c>
      <c r="G439" s="152"/>
      <c r="H439" s="152" t="s">
        <v>775</v>
      </c>
      <c r="I439" s="152" t="s">
        <v>789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787</v>
      </c>
      <c r="F440" s="152">
        <v>25478</v>
      </c>
      <c r="G440" s="152"/>
      <c r="H440" s="152" t="s">
        <v>775</v>
      </c>
      <c r="I440" s="152" t="s">
        <v>790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787</v>
      </c>
      <c r="F441" s="152">
        <v>25479</v>
      </c>
      <c r="G441" s="152"/>
      <c r="H441" s="152" t="s">
        <v>775</v>
      </c>
      <c r="I441" s="152" t="s">
        <v>791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794</v>
      </c>
      <c r="F442" s="152">
        <v>25480</v>
      </c>
      <c r="G442" s="152"/>
      <c r="H442" s="152" t="s">
        <v>775</v>
      </c>
      <c r="I442" s="152" t="s">
        <v>794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795</v>
      </c>
      <c r="F443" s="152">
        <v>25484</v>
      </c>
      <c r="G443" s="152"/>
      <c r="H443" s="152" t="s">
        <v>775</v>
      </c>
      <c r="I443" s="152" t="s">
        <v>796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795</v>
      </c>
      <c r="F444" s="152">
        <v>25485</v>
      </c>
      <c r="G444" s="152"/>
      <c r="H444" s="152" t="s">
        <v>775</v>
      </c>
      <c r="I444" s="152" t="s">
        <v>797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795</v>
      </c>
      <c r="F445" s="152">
        <v>25486</v>
      </c>
      <c r="G445" s="152"/>
      <c r="H445" s="152" t="s">
        <v>775</v>
      </c>
      <c r="I445" s="152" t="s">
        <v>798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799</v>
      </c>
      <c r="F446" s="152">
        <v>25487</v>
      </c>
      <c r="G446" s="152"/>
      <c r="H446" s="152" t="s">
        <v>775</v>
      </c>
      <c r="I446" s="152" t="s">
        <v>799</v>
      </c>
      <c r="J446" s="152">
        <v>4</v>
      </c>
      <c r="K446" s="153">
        <v>1.1000000000000001</v>
      </c>
      <c r="L446" s="197" t="s">
        <v>279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800</v>
      </c>
      <c r="F447" s="152">
        <v>25488</v>
      </c>
      <c r="G447" s="152"/>
      <c r="H447" s="152" t="s">
        <v>775</v>
      </c>
      <c r="I447" s="152" t="s">
        <v>801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800</v>
      </c>
      <c r="F448" s="152">
        <v>25489</v>
      </c>
      <c r="G448" s="152"/>
      <c r="H448" s="152" t="s">
        <v>775</v>
      </c>
      <c r="I448" s="152" t="s">
        <v>802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803</v>
      </c>
      <c r="F449" s="152">
        <v>25490</v>
      </c>
      <c r="G449" s="152"/>
      <c r="H449" s="152" t="s">
        <v>775</v>
      </c>
      <c r="I449" s="152" t="s">
        <v>803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804</v>
      </c>
      <c r="F450" s="152">
        <v>25491</v>
      </c>
      <c r="G450" s="152"/>
      <c r="H450" s="152" t="s">
        <v>775</v>
      </c>
      <c r="I450" s="152" t="s">
        <v>804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8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777</v>
      </c>
      <c r="F451" s="152">
        <v>25495</v>
      </c>
      <c r="G451" s="152"/>
      <c r="H451" s="152" t="s">
        <v>775</v>
      </c>
      <c r="I451" s="152" t="s">
        <v>779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9" si="36">COUNTIF($F$3:$F$506,F451)</f>
        <v>1</v>
      </c>
      <c r="Q451" s="157" t="str">
        <f t="shared" ref="Q451:Q499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9" si="38">MID(H452,LEN(H452)-5,5)</f>
        <v xml:space="preserve"> 7914</v>
      </c>
      <c r="C452" s="150">
        <v>23179</v>
      </c>
      <c r="D452" s="151"/>
      <c r="E452" s="152" t="s">
        <v>777</v>
      </c>
      <c r="F452" s="152">
        <v>25496</v>
      </c>
      <c r="G452" s="152"/>
      <c r="H452" s="152" t="s">
        <v>775</v>
      </c>
      <c r="I452" s="152" t="s">
        <v>780</v>
      </c>
      <c r="J452" s="152">
        <v>4</v>
      </c>
      <c r="K452" s="153">
        <v>1.4</v>
      </c>
      <c r="L452" s="197" t="s">
        <v>53</v>
      </c>
      <c r="M452" s="154">
        <f t="shared" ref="M452:M498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777</v>
      </c>
      <c r="F453" s="152">
        <v>25497</v>
      </c>
      <c r="G453" s="152"/>
      <c r="H453" s="152" t="s">
        <v>775</v>
      </c>
      <c r="I453" s="152" t="s">
        <v>781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782</v>
      </c>
      <c r="F454" s="152">
        <v>25498</v>
      </c>
      <c r="G454" s="152"/>
      <c r="H454" s="152" t="s">
        <v>775</v>
      </c>
      <c r="I454" s="152" t="s">
        <v>783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782</v>
      </c>
      <c r="F455" s="152">
        <v>25499</v>
      </c>
      <c r="G455" s="152"/>
      <c r="H455" s="152" t="s">
        <v>775</v>
      </c>
      <c r="I455" s="152" t="s">
        <v>784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782</v>
      </c>
      <c r="F456" s="152">
        <v>25500</v>
      </c>
      <c r="G456" s="152"/>
      <c r="H456" s="152" t="s">
        <v>775</v>
      </c>
      <c r="I456" s="152" t="s">
        <v>785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162</v>
      </c>
      <c r="F457" s="160">
        <v>25501</v>
      </c>
      <c r="G457" s="160"/>
      <c r="H457" s="160" t="s">
        <v>818</v>
      </c>
      <c r="I457" s="179" t="s">
        <v>819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665</v>
      </c>
      <c r="F458" s="160">
        <v>25502</v>
      </c>
      <c r="G458" s="160"/>
      <c r="H458" s="160" t="s">
        <v>818</v>
      </c>
      <c r="I458" s="160" t="s">
        <v>666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674</v>
      </c>
      <c r="F459" s="160">
        <v>25503</v>
      </c>
      <c r="G459" s="160"/>
      <c r="H459" s="160" t="s">
        <v>818</v>
      </c>
      <c r="I459" s="160" t="s">
        <v>675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266</v>
      </c>
      <c r="F460" s="162">
        <v>25504</v>
      </c>
      <c r="G460" s="162"/>
      <c r="H460" s="162" t="s">
        <v>208</v>
      </c>
      <c r="I460" s="152" t="s">
        <v>269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277</v>
      </c>
      <c r="F461" s="162">
        <v>25505</v>
      </c>
      <c r="G461" s="162"/>
      <c r="H461" s="162" t="s">
        <v>208</v>
      </c>
      <c r="I461" s="152" t="s">
        <v>278</v>
      </c>
      <c r="J461" s="152">
        <v>4</v>
      </c>
      <c r="K461" s="163">
        <v>1.3</v>
      </c>
      <c r="L461" s="197" t="s">
        <v>279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277</v>
      </c>
      <c r="F462" s="162">
        <v>25506</v>
      </c>
      <c r="G462" s="162"/>
      <c r="H462" s="162" t="s">
        <v>208</v>
      </c>
      <c r="I462" s="152" t="s">
        <v>280</v>
      </c>
      <c r="J462" s="152">
        <v>4</v>
      </c>
      <c r="K462" s="163">
        <v>1.3</v>
      </c>
      <c r="L462" s="197" t="s">
        <v>279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410</v>
      </c>
      <c r="F463" s="162">
        <v>25507</v>
      </c>
      <c r="G463" s="162"/>
      <c r="H463" s="162" t="s">
        <v>343</v>
      </c>
      <c r="I463" s="152" t="s">
        <v>416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499</v>
      </c>
      <c r="F464" s="162">
        <v>25508</v>
      </c>
      <c r="G464" s="162"/>
      <c r="H464" s="162" t="s">
        <v>449</v>
      </c>
      <c r="I464" s="177" t="s">
        <v>500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627</v>
      </c>
      <c r="F465" s="178">
        <v>25509</v>
      </c>
      <c r="G465" s="178"/>
      <c r="H465" s="178" t="s">
        <v>589</v>
      </c>
      <c r="I465" s="177" t="s">
        <v>628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627</v>
      </c>
      <c r="F466" s="178">
        <v>25510</v>
      </c>
      <c r="G466" s="178"/>
      <c r="H466" s="178" t="s">
        <v>589</v>
      </c>
      <c r="I466" s="177" t="s">
        <v>629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627</v>
      </c>
      <c r="F467" s="178">
        <v>25511</v>
      </c>
      <c r="G467" s="178"/>
      <c r="H467" s="178" t="s">
        <v>589</v>
      </c>
      <c r="I467" s="177" t="s">
        <v>630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631</v>
      </c>
      <c r="F468" s="178">
        <v>25512</v>
      </c>
      <c r="G468" s="178"/>
      <c r="H468" s="178" t="s">
        <v>589</v>
      </c>
      <c r="I468" s="177" t="s">
        <v>632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633</v>
      </c>
      <c r="F469" s="178">
        <v>25513</v>
      </c>
      <c r="G469" s="178"/>
      <c r="H469" s="178" t="s">
        <v>589</v>
      </c>
      <c r="I469" s="177" t="s">
        <v>634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633</v>
      </c>
      <c r="F470" s="178">
        <v>25514</v>
      </c>
      <c r="G470" s="178"/>
      <c r="H470" s="178" t="s">
        <v>589</v>
      </c>
      <c r="I470" s="177" t="s">
        <v>635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633</v>
      </c>
      <c r="F471" s="178">
        <v>25515</v>
      </c>
      <c r="G471" s="178"/>
      <c r="H471" s="178" t="s">
        <v>589</v>
      </c>
      <c r="I471" s="177" t="s">
        <v>636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633</v>
      </c>
      <c r="F472" s="178">
        <v>25516</v>
      </c>
      <c r="G472" s="178"/>
      <c r="H472" s="178" t="s">
        <v>589</v>
      </c>
      <c r="I472" s="177" t="s">
        <v>637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633</v>
      </c>
      <c r="F473" s="178">
        <v>25517</v>
      </c>
      <c r="G473" s="178"/>
      <c r="H473" s="178" t="s">
        <v>589</v>
      </c>
      <c r="I473" s="177" t="s">
        <v>638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633</v>
      </c>
      <c r="F474" s="178">
        <v>25518</v>
      </c>
      <c r="G474" s="178"/>
      <c r="H474" s="178" t="s">
        <v>589</v>
      </c>
      <c r="I474" s="177" t="s">
        <v>639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640</v>
      </c>
      <c r="F475" s="178">
        <v>25519</v>
      </c>
      <c r="G475" s="178"/>
      <c r="H475" s="178" t="s">
        <v>589</v>
      </c>
      <c r="I475" s="177" t="s">
        <v>641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642</v>
      </c>
      <c r="F476" s="178">
        <v>25520</v>
      </c>
      <c r="G476" s="178"/>
      <c r="H476" s="178" t="s">
        <v>589</v>
      </c>
      <c r="I476" s="177" t="s">
        <v>643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642</v>
      </c>
      <c r="F477" s="178">
        <v>25521</v>
      </c>
      <c r="G477" s="178"/>
      <c r="H477" s="178" t="s">
        <v>589</v>
      </c>
      <c r="I477" s="177" t="s">
        <v>644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645</v>
      </c>
      <c r="F478" s="178">
        <v>25522</v>
      </c>
      <c r="G478" s="178"/>
      <c r="H478" s="178" t="s">
        <v>589</v>
      </c>
      <c r="I478" s="177" t="s">
        <v>646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645</v>
      </c>
      <c r="F479" s="178">
        <v>25523</v>
      </c>
      <c r="G479" s="178"/>
      <c r="H479" s="178" t="s">
        <v>589</v>
      </c>
      <c r="I479" s="177" t="s">
        <v>647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645</v>
      </c>
      <c r="F480" s="178">
        <v>25524</v>
      </c>
      <c r="G480" s="178"/>
      <c r="H480" s="178" t="s">
        <v>589</v>
      </c>
      <c r="I480" s="177" t="s">
        <v>648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649</v>
      </c>
      <c r="F481" s="178">
        <v>25525</v>
      </c>
      <c r="G481" s="178"/>
      <c r="H481" s="178" t="s">
        <v>589</v>
      </c>
      <c r="I481" s="177" t="s">
        <v>650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655</v>
      </c>
      <c r="F482" s="162">
        <v>25526</v>
      </c>
      <c r="G482" s="162"/>
      <c r="H482" s="162" t="s">
        <v>651</v>
      </c>
      <c r="I482" s="152" t="s">
        <v>656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655</v>
      </c>
      <c r="F483" s="162">
        <v>25527</v>
      </c>
      <c r="G483" s="162"/>
      <c r="H483" s="162" t="s">
        <v>651</v>
      </c>
      <c r="I483" s="152" t="s">
        <v>657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662</v>
      </c>
      <c r="F484" s="162">
        <v>25528</v>
      </c>
      <c r="G484" s="162"/>
      <c r="H484" s="162" t="s">
        <v>818</v>
      </c>
      <c r="I484" s="152" t="s">
        <v>663</v>
      </c>
      <c r="J484" s="152">
        <v>4</v>
      </c>
      <c r="K484" s="153">
        <v>1.1000000000000001</v>
      </c>
      <c r="L484" s="197" t="s">
        <v>279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662</v>
      </c>
      <c r="F485" s="162">
        <v>25529</v>
      </c>
      <c r="G485" s="162"/>
      <c r="H485" s="162" t="s">
        <v>818</v>
      </c>
      <c r="I485" s="152" t="s">
        <v>664</v>
      </c>
      <c r="J485" s="152">
        <v>4</v>
      </c>
      <c r="K485" s="153">
        <v>1.1000000000000001</v>
      </c>
      <c r="L485" s="197" t="s">
        <v>279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670</v>
      </c>
      <c r="F486" s="162">
        <v>25530</v>
      </c>
      <c r="G486" s="162"/>
      <c r="H486" s="162" t="s">
        <v>818</v>
      </c>
      <c r="I486" s="152" t="s">
        <v>671</v>
      </c>
      <c r="J486" s="152">
        <v>4</v>
      </c>
      <c r="K486" s="153">
        <v>1.1000000000000001</v>
      </c>
      <c r="L486" s="197" t="s">
        <v>279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590</v>
      </c>
      <c r="F487" s="175">
        <v>25531</v>
      </c>
      <c r="G487" s="175"/>
      <c r="H487" s="175" t="s">
        <v>589</v>
      </c>
      <c r="I487" s="174" t="s">
        <v>591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820</v>
      </c>
      <c r="F488" s="162">
        <v>25532</v>
      </c>
      <c r="G488" s="162"/>
      <c r="H488" s="162" t="s">
        <v>818</v>
      </c>
      <c r="I488" s="160" t="s">
        <v>821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820</v>
      </c>
      <c r="F489" s="162">
        <v>25533</v>
      </c>
      <c r="G489" s="162"/>
      <c r="H489" s="162" t="s">
        <v>818</v>
      </c>
      <c r="I489" s="160" t="s">
        <v>822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820</v>
      </c>
      <c r="F490" s="162">
        <v>25534</v>
      </c>
      <c r="G490" s="162"/>
      <c r="H490" s="162" t="s">
        <v>818</v>
      </c>
      <c r="I490" s="160" t="s">
        <v>825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820</v>
      </c>
      <c r="F491" s="162">
        <v>25535</v>
      </c>
      <c r="G491" s="162"/>
      <c r="H491" s="162" t="s">
        <v>818</v>
      </c>
      <c r="I491" s="160" t="s">
        <v>826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820</v>
      </c>
      <c r="F492" s="162">
        <v>25536</v>
      </c>
      <c r="G492" s="162"/>
      <c r="H492" s="162" t="s">
        <v>818</v>
      </c>
      <c r="I492" s="160" t="s">
        <v>829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820</v>
      </c>
      <c r="F493" s="162">
        <v>25537</v>
      </c>
      <c r="G493" s="162"/>
      <c r="H493" s="162" t="s">
        <v>818</v>
      </c>
      <c r="I493" s="160" t="s">
        <v>830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838</v>
      </c>
      <c r="F494" s="162">
        <v>25538</v>
      </c>
      <c r="G494" s="162"/>
      <c r="H494" s="162" t="s">
        <v>818</v>
      </c>
      <c r="I494" s="160" t="s">
        <v>839</v>
      </c>
      <c r="J494" s="160">
        <v>4</v>
      </c>
      <c r="K494" s="163">
        <v>1.6</v>
      </c>
      <c r="L494" s="200" t="s">
        <v>279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v>25580</v>
      </c>
      <c r="B495" s="149" t="str">
        <f t="shared" ref="B495" si="40">MID(H495,LEN(H495)-5,5)</f>
        <v xml:space="preserve"> 7915</v>
      </c>
      <c r="C495" s="161">
        <v>23214</v>
      </c>
      <c r="D495" s="159"/>
      <c r="E495" s="352" t="s">
        <v>840</v>
      </c>
      <c r="F495" s="149">
        <v>25580</v>
      </c>
      <c r="G495" s="353"/>
      <c r="H495" s="162" t="s">
        <v>818</v>
      </c>
      <c r="I495" s="160" t="s">
        <v>62</v>
      </c>
      <c r="J495" s="160">
        <v>2</v>
      </c>
      <c r="K495" s="163">
        <v>1.3</v>
      </c>
      <c r="L495" s="354" t="s">
        <v>52</v>
      </c>
      <c r="M495" s="154">
        <v>3200</v>
      </c>
      <c r="N495" s="355" t="s">
        <v>49</v>
      </c>
      <c r="O495" s="156">
        <f t="shared" si="36"/>
        <v>2</v>
      </c>
      <c r="P495" s="157"/>
      <c r="Q495" s="157" t="str">
        <f t="shared" ref="Q495" si="41">CONCATENATE(E495," ", C495," ","(",I495,")")</f>
        <v>Dierverzorging 23214 (Medewerker dierverzorging)</v>
      </c>
    </row>
    <row r="496" spans="1:17" ht="24" x14ac:dyDescent="0.3">
      <c r="A496" s="157">
        <f t="shared" si="35"/>
        <v>25539</v>
      </c>
      <c r="B496" s="149" t="str">
        <f t="shared" si="38"/>
        <v xml:space="preserve"> 7915</v>
      </c>
      <c r="C496" s="161">
        <v>23214</v>
      </c>
      <c r="D496" s="159">
        <v>1.3</v>
      </c>
      <c r="E496" s="160" t="s">
        <v>840</v>
      </c>
      <c r="F496" s="162">
        <v>25539</v>
      </c>
      <c r="G496" s="162"/>
      <c r="H496" s="162" t="s">
        <v>818</v>
      </c>
      <c r="I496" s="160" t="s">
        <v>841</v>
      </c>
      <c r="J496" s="160">
        <v>4</v>
      </c>
      <c r="K496" s="163">
        <v>1.3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(Bedrijfsleider dierverzorging)</v>
      </c>
    </row>
    <row r="497" spans="1:17" ht="24" x14ac:dyDescent="0.3">
      <c r="A497" s="157">
        <f t="shared" si="35"/>
        <v>25540</v>
      </c>
      <c r="B497" s="149" t="str">
        <f t="shared" si="38"/>
        <v xml:space="preserve"> 7915</v>
      </c>
      <c r="C497" s="161">
        <v>23214</v>
      </c>
      <c r="D497" s="159"/>
      <c r="E497" s="160" t="s">
        <v>840</v>
      </c>
      <c r="F497" s="162">
        <v>25540</v>
      </c>
      <c r="G497" s="162"/>
      <c r="H497" s="162" t="s">
        <v>818</v>
      </c>
      <c r="I497" s="160" t="s">
        <v>79</v>
      </c>
      <c r="J497" s="160">
        <v>4</v>
      </c>
      <c r="K497" s="163">
        <v>1.5</v>
      </c>
      <c r="L497" s="200" t="s">
        <v>53</v>
      </c>
      <c r="M497" s="154">
        <f t="shared" si="39"/>
        <v>6400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(Dierenartsassistent paraveterinair)</v>
      </c>
    </row>
    <row r="498" spans="1:17" ht="24" x14ac:dyDescent="0.3">
      <c r="A498" s="157">
        <f t="shared" si="35"/>
        <v>25541</v>
      </c>
      <c r="B498" s="149" t="str">
        <f t="shared" si="38"/>
        <v xml:space="preserve"> 7915</v>
      </c>
      <c r="C498" s="161">
        <v>23214</v>
      </c>
      <c r="D498" s="159"/>
      <c r="E498" s="160" t="s">
        <v>840</v>
      </c>
      <c r="F498" s="162">
        <v>25541</v>
      </c>
      <c r="G498" s="162"/>
      <c r="H498" s="162" t="s">
        <v>818</v>
      </c>
      <c r="I498" s="160" t="s">
        <v>843</v>
      </c>
      <c r="J498" s="160">
        <v>3</v>
      </c>
      <c r="K498" s="163">
        <v>1.3</v>
      </c>
      <c r="L498" s="200" t="s">
        <v>51</v>
      </c>
      <c r="M498" s="154">
        <f t="shared" si="39"/>
        <v>4800</v>
      </c>
      <c r="N498" s="155" t="s">
        <v>49</v>
      </c>
      <c r="O498" s="156">
        <f t="shared" si="36"/>
        <v>1</v>
      </c>
      <c r="P498" s="157"/>
      <c r="Q498" s="157" t="str">
        <f t="shared" si="37"/>
        <v>Dierverzorging 23214 (Vakbekwaam medewerker dierverzorging)</v>
      </c>
    </row>
    <row r="499" spans="1:17" ht="24" x14ac:dyDescent="0.3">
      <c r="A499" s="157">
        <v>25580</v>
      </c>
      <c r="B499" s="149" t="str">
        <f t="shared" si="38"/>
        <v xml:space="preserve"> 7915</v>
      </c>
      <c r="C499" s="161">
        <v>23214</v>
      </c>
      <c r="D499" s="159"/>
      <c r="E499" s="352" t="s">
        <v>840</v>
      </c>
      <c r="F499" s="149">
        <v>25580</v>
      </c>
      <c r="G499" s="353"/>
      <c r="H499" s="162" t="s">
        <v>818</v>
      </c>
      <c r="I499" s="160" t="s">
        <v>62</v>
      </c>
      <c r="J499" s="160">
        <v>2</v>
      </c>
      <c r="K499" s="163">
        <v>1.3</v>
      </c>
      <c r="L499" s="354" t="s">
        <v>52</v>
      </c>
      <c r="M499" s="154">
        <v>3200</v>
      </c>
      <c r="N499" s="355" t="s">
        <v>49</v>
      </c>
      <c r="O499" s="156">
        <f t="shared" si="36"/>
        <v>2</v>
      </c>
      <c r="P499" s="157"/>
      <c r="Q499" s="157" t="str">
        <f t="shared" si="37"/>
        <v>Dierverzorging 23214 (Medewerker dierverzorging)</v>
      </c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  <c r="M611" s="202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  <row r="613" spans="3:13" ht="14.4" x14ac:dyDescent="0.3">
      <c r="C613" s="201"/>
      <c r="D613" s="202"/>
      <c r="E613" s="202"/>
      <c r="F613" s="202"/>
      <c r="G613" s="202"/>
      <c r="H613" s="202"/>
      <c r="I613" s="202"/>
      <c r="J613" s="202"/>
      <c r="K613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33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33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934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39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1"/>
      <c r="X6" s="13"/>
    </row>
    <row r="7" spans="1:24" ht="15" thickBot="1" x14ac:dyDescent="0.35">
      <c r="A7" s="14"/>
      <c r="B7" s="20" t="s">
        <v>138</v>
      </c>
      <c r="C7" s="56" t="s">
        <v>139</v>
      </c>
      <c r="D7" s="11"/>
      <c r="E7" s="54"/>
      <c r="F7" s="55" t="s">
        <v>142</v>
      </c>
      <c r="G7" s="55"/>
      <c r="H7" s="442" t="s">
        <v>144</v>
      </c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43"/>
      <c r="F8" s="444"/>
      <c r="G8" s="444">
        <f>IF(ISERROR(VLOOKUP($D$5,Crebolijst!$A:$C,3,0)),0,VLOOKUP($D$5,Crebolijst!$A:$C,3,0))</f>
        <v>0</v>
      </c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5"/>
      <c r="X8" s="13"/>
    </row>
    <row r="9" spans="1:24" ht="15" thickBot="1" x14ac:dyDescent="0.35">
      <c r="A9" s="14"/>
      <c r="B9" s="9" t="s">
        <v>140</v>
      </c>
      <c r="C9" s="9" t="s">
        <v>141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33" t="s">
        <v>143</v>
      </c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5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137</v>
      </c>
      <c r="C12" s="17"/>
      <c r="D12" s="11"/>
      <c r="E12" s="433" t="s">
        <v>10</v>
      </c>
      <c r="F12" s="434"/>
      <c r="G12" s="435"/>
      <c r="H12" s="23"/>
      <c r="I12" s="436" t="s">
        <v>11</v>
      </c>
      <c r="J12" s="437"/>
      <c r="K12" s="438"/>
      <c r="L12" s="23"/>
      <c r="M12" s="436" t="s">
        <v>12</v>
      </c>
      <c r="N12" s="437"/>
      <c r="O12" s="438"/>
      <c r="P12" s="16"/>
      <c r="Q12" s="436" t="s">
        <v>15</v>
      </c>
      <c r="R12" s="437"/>
      <c r="S12" s="438"/>
      <c r="T12" s="16"/>
      <c r="U12" s="433" t="s">
        <v>4</v>
      </c>
      <c r="V12" s="434"/>
      <c r="W12" s="435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QDVXAQKQAH6E-238-9415</_dlc_DocId>
    <_dlc_DocIdUrl xmlns="826a45a5-7029-484a-9cf3-b835024adcd4">
      <Url>https://www.mijnlentiz.nl/scholen/MBO-Maasland/groepen/Organisatie/Examinering-voor-docenten/_layouts/DocIdRedir.aspx?ID=QDVXAQKQAH6E-238-9415</Url>
      <Description>QDVXAQKQAH6E-238-9415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5666DE1A-9EF4-4062-81B6-12CFF34060C2}"/>
</file>

<file path=customXml/itemProps4.xml><?xml version="1.0" encoding="utf-8"?>
<ds:datastoreItem xmlns:ds="http://schemas.openxmlformats.org/officeDocument/2006/customXml" ds:itemID="{977B764B-7DD6-4470-A846-1893F7B4B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2019-03-29T11:03:39Z</cp:lastPrinted>
  <dcterms:created xsi:type="dcterms:W3CDTF">2014-02-10T13:02:17Z</dcterms:created>
  <dcterms:modified xsi:type="dcterms:W3CDTF">2019-07-15T12:04:56Z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73d8f51f-af82-49f1-b778-2b048ec493ca</vt:lpwstr>
  </property>
</Properties>
</file>