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C263A715-7007-4A9D-AFBE-2F2CA0EFEB30}" xr6:coauthVersionLast="34" xr6:coauthVersionMax="34" xr10:uidLastSave="{00000000-0000-0000-0000-000000000000}"/>
  <bookViews>
    <workbookView xWindow="0" yWindow="0" windowWidth="23040" windowHeight="9816" tabRatio="855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Examenprogramma!$A$1:$F$37</definedName>
    <definedName name="_xlnm.Print_Area" localSheetId="0">Opleidingseis!$A$1:$Y$68</definedName>
    <definedName name="_xlnm.Print_Area" localSheetId="1">Opleidingsplan!$A$1:$BI$117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Examenprogramma!$A$12:$A$32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74" i="2" l="1"/>
  <c r="AQ74" i="2" l="1"/>
  <c r="AL108" i="2"/>
  <c r="AL109" i="2"/>
  <c r="DM71" i="2" l="1"/>
  <c r="CM71" i="2"/>
  <c r="CJ71" i="2"/>
  <c r="BN71" i="2"/>
  <c r="BK71" i="2"/>
  <c r="AO71" i="2"/>
  <c r="AL71" i="2"/>
  <c r="N71" i="2"/>
  <c r="K71" i="2"/>
  <c r="DM69" i="2"/>
  <c r="CM69" i="2"/>
  <c r="CJ69" i="2"/>
  <c r="BN69" i="2"/>
  <c r="BK69" i="2"/>
  <c r="AO69" i="2"/>
  <c r="AL69" i="2"/>
  <c r="N69" i="2"/>
  <c r="K69" i="2"/>
  <c r="DM70" i="2"/>
  <c r="CM70" i="2"/>
  <c r="CJ70" i="2"/>
  <c r="BN70" i="2"/>
  <c r="BK70" i="2"/>
  <c r="AO70" i="2"/>
  <c r="AL70" i="2"/>
  <c r="N70" i="2"/>
  <c r="K70" i="2"/>
  <c r="DM68" i="2"/>
  <c r="CM68" i="2"/>
  <c r="CJ68" i="2"/>
  <c r="BN68" i="2"/>
  <c r="BK68" i="2"/>
  <c r="AO68" i="2"/>
  <c r="AL68" i="2"/>
  <c r="N68" i="2"/>
  <c r="K68" i="2"/>
  <c r="DJ69" i="2" l="1"/>
  <c r="DJ71" i="2"/>
  <c r="DJ68" i="2"/>
  <c r="DJ70" i="2"/>
  <c r="U74" i="2"/>
  <c r="AV74" i="2"/>
  <c r="Z74" i="2" l="1"/>
  <c r="K109" i="2" l="1"/>
  <c r="K111" i="2" l="1"/>
  <c r="K112" i="2"/>
  <c r="AL111" i="2" l="1"/>
  <c r="AL110" i="2"/>
  <c r="BG114" i="2"/>
  <c r="BD114" i="2"/>
  <c r="BC114" i="2"/>
  <c r="BB114" i="2"/>
  <c r="AY114" i="2"/>
  <c r="AX114" i="2"/>
  <c r="AW114" i="2"/>
  <c r="AT114" i="2"/>
  <c r="AS114" i="2"/>
  <c r="AR114" i="2"/>
  <c r="AO112" i="2"/>
  <c r="AM112" i="2"/>
  <c r="AL112" i="2"/>
  <c r="AO108" i="2"/>
  <c r="AM108" i="2"/>
  <c r="AO107" i="2"/>
  <c r="AM107" i="2"/>
  <c r="AL107" i="2"/>
  <c r="AO106" i="2"/>
  <c r="AM106" i="2"/>
  <c r="AL106" i="2"/>
  <c r="AN103" i="2"/>
  <c r="AN102" i="2"/>
  <c r="AN101" i="2"/>
  <c r="AN100" i="2"/>
  <c r="AN99" i="2"/>
  <c r="AN98" i="2"/>
  <c r="AN97" i="2"/>
  <c r="AN96" i="2"/>
  <c r="AN95" i="2"/>
  <c r="AN94" i="2"/>
  <c r="AM80" i="2"/>
  <c r="AM79" i="2"/>
  <c r="AM78" i="2"/>
  <c r="AM76" i="2"/>
  <c r="BF74" i="2"/>
  <c r="BF114" i="2" s="1"/>
  <c r="BA114" i="2"/>
  <c r="AV114" i="2"/>
  <c r="AQ114" i="2"/>
  <c r="AO72" i="2"/>
  <c r="AL72" i="2"/>
  <c r="AO63" i="2"/>
  <c r="AL63" i="2"/>
  <c r="AO62" i="2"/>
  <c r="AL62" i="2"/>
  <c r="AO61" i="2"/>
  <c r="AL61" i="2"/>
  <c r="AO60" i="2"/>
  <c r="AL60" i="2"/>
  <c r="AO59" i="2"/>
  <c r="AL59" i="2"/>
  <c r="AO58" i="2"/>
  <c r="AL58" i="2"/>
  <c r="AO57" i="2"/>
  <c r="AL57" i="2"/>
  <c r="AO56" i="2"/>
  <c r="AL56" i="2"/>
  <c r="AO55" i="2"/>
  <c r="AL55" i="2"/>
  <c r="AO54" i="2"/>
  <c r="AL54" i="2"/>
  <c r="AO53" i="2"/>
  <c r="AL53" i="2"/>
  <c r="AO52" i="2"/>
  <c r="AL52" i="2"/>
  <c r="AO51" i="2"/>
  <c r="AL51" i="2"/>
  <c r="AL50" i="2"/>
  <c r="AL49" i="2"/>
  <c r="AL48" i="2"/>
  <c r="AL47" i="2"/>
  <c r="AL46" i="2"/>
  <c r="AO45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O31" i="2"/>
  <c r="AL31" i="2"/>
  <c r="AO30" i="2"/>
  <c r="AL30" i="2"/>
  <c r="AO27" i="2"/>
  <c r="AL27" i="2"/>
  <c r="AO26" i="2"/>
  <c r="AL26" i="2"/>
  <c r="AO25" i="2"/>
  <c r="AL25" i="2"/>
  <c r="AO24" i="2"/>
  <c r="AL24" i="2"/>
  <c r="AO23" i="2"/>
  <c r="AL23" i="2"/>
  <c r="AO22" i="2"/>
  <c r="AL22" i="2"/>
  <c r="AL21" i="2"/>
  <c r="AO20" i="2"/>
  <c r="AL20" i="2"/>
  <c r="AO19" i="2"/>
  <c r="AL19" i="2"/>
  <c r="AO18" i="2"/>
  <c r="AL18" i="2"/>
  <c r="AO17" i="2"/>
  <c r="AL17" i="2"/>
  <c r="AY116" i="2" l="1"/>
  <c r="AO114" i="2"/>
  <c r="BD116" i="2"/>
  <c r="AT116" i="2"/>
  <c r="AM114" i="2"/>
  <c r="K41" i="10" s="1"/>
  <c r="AN114" i="2"/>
  <c r="AL114" i="2"/>
  <c r="AO116" i="2" l="1"/>
  <c r="DK79" i="2" l="1"/>
  <c r="DK81" i="2"/>
  <c r="DK82" i="2"/>
  <c r="DK83" i="2"/>
  <c r="DK84" i="2"/>
  <c r="DK85" i="2"/>
  <c r="DK86" i="2"/>
  <c r="DK87" i="2"/>
  <c r="DK88" i="2"/>
  <c r="DK89" i="2"/>
  <c r="DK90" i="2"/>
  <c r="DK91" i="2"/>
  <c r="DK92" i="2"/>
  <c r="DK93" i="2"/>
  <c r="DK94" i="2"/>
  <c r="DK95" i="2"/>
  <c r="DK96" i="2"/>
  <c r="DK97" i="2"/>
  <c r="DK98" i="2"/>
  <c r="DK99" i="2"/>
  <c r="DK100" i="2"/>
  <c r="DK101" i="2"/>
  <c r="DK102" i="2"/>
  <c r="DK103" i="2"/>
  <c r="DK104" i="2"/>
  <c r="DK105" i="2"/>
  <c r="DK107" i="2"/>
  <c r="DK110" i="2"/>
  <c r="DK112" i="2"/>
  <c r="DK113" i="2"/>
  <c r="DJ28" i="2"/>
  <c r="DJ29" i="2"/>
  <c r="DJ64" i="2"/>
  <c r="DJ74" i="2"/>
  <c r="DJ75" i="2"/>
  <c r="DJ76" i="2"/>
  <c r="DJ77" i="2"/>
  <c r="DJ78" i="2"/>
  <c r="DJ79" i="2"/>
  <c r="DJ80" i="2"/>
  <c r="DJ81" i="2"/>
  <c r="DJ82" i="2"/>
  <c r="DJ83" i="2"/>
  <c r="DJ84" i="2"/>
  <c r="DJ85" i="2"/>
  <c r="DJ86" i="2"/>
  <c r="DJ87" i="2"/>
  <c r="DJ88" i="2"/>
  <c r="DJ89" i="2"/>
  <c r="DJ90" i="2"/>
  <c r="DJ91" i="2"/>
  <c r="DJ92" i="2"/>
  <c r="DJ93" i="2"/>
  <c r="DJ94" i="2"/>
  <c r="DJ95" i="2"/>
  <c r="DJ96" i="2"/>
  <c r="DJ97" i="2"/>
  <c r="DJ98" i="2"/>
  <c r="DJ99" i="2"/>
  <c r="DJ100" i="2"/>
  <c r="DJ101" i="2"/>
  <c r="DJ102" i="2"/>
  <c r="DJ103" i="2"/>
  <c r="DJ104" i="2"/>
  <c r="DJ105" i="2"/>
  <c r="DJ112" i="2"/>
  <c r="AE74" i="2" l="1"/>
  <c r="BK20" i="2" l="1"/>
  <c r="BK21" i="2"/>
  <c r="CE113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K21" i="2"/>
  <c r="DJ21" i="2" l="1"/>
  <c r="K73" i="2"/>
  <c r="DJ73" i="2" s="1"/>
  <c r="K107" i="2"/>
  <c r="K110" i="2"/>
  <c r="K34" i="2"/>
  <c r="DJ34" i="2" s="1"/>
  <c r="K35" i="2"/>
  <c r="DJ35" i="2" s="1"/>
  <c r="K36" i="2"/>
  <c r="DJ36" i="2" s="1"/>
  <c r="K37" i="2"/>
  <c r="DJ37" i="2" s="1"/>
  <c r="K38" i="2"/>
  <c r="DJ38" i="2" s="1"/>
  <c r="K39" i="2"/>
  <c r="DJ39" i="2" s="1"/>
  <c r="K40" i="2"/>
  <c r="DJ40" i="2" s="1"/>
  <c r="K41" i="2"/>
  <c r="DJ41" i="2" s="1"/>
  <c r="K42" i="2"/>
  <c r="DJ42" i="2" s="1"/>
  <c r="K43" i="2"/>
  <c r="DJ43" i="2" s="1"/>
  <c r="K44" i="2"/>
  <c r="DJ44" i="2" s="1"/>
  <c r="K45" i="2"/>
  <c r="K46" i="2"/>
  <c r="DJ46" i="2" s="1"/>
  <c r="K47" i="2"/>
  <c r="DJ47" i="2" s="1"/>
  <c r="K48" i="2"/>
  <c r="DJ48" i="2" s="1"/>
  <c r="K49" i="2"/>
  <c r="DJ49" i="2" s="1"/>
  <c r="K50" i="2"/>
  <c r="DJ50" i="2" s="1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5" i="2"/>
  <c r="DJ65" i="2" s="1"/>
  <c r="K66" i="2"/>
  <c r="DJ66" i="2" s="1"/>
  <c r="K67" i="2"/>
  <c r="DJ67" i="2" s="1"/>
  <c r="K72" i="2"/>
  <c r="K32" i="2"/>
  <c r="DJ32" i="2" s="1"/>
  <c r="K33" i="2"/>
  <c r="DJ33" i="2" s="1"/>
  <c r="P74" i="2" l="1"/>
  <c r="N45" i="2"/>
  <c r="DM45" i="2"/>
  <c r="BN45" i="2"/>
  <c r="CJ45" i="2"/>
  <c r="DJ45" i="2" s="1"/>
  <c r="CM45" i="2"/>
  <c r="K31" i="2"/>
  <c r="CM31" i="2" l="1"/>
  <c r="CJ31" i="2"/>
  <c r="BN31" i="2"/>
  <c r="BK31" i="2"/>
  <c r="N31" i="2"/>
  <c r="DJ31" i="2" l="1"/>
  <c r="DM31" i="2"/>
  <c r="D9" i="2"/>
  <c r="L80" i="2" l="1"/>
  <c r="P113" i="2" l="1"/>
  <c r="BZ74" i="2"/>
  <c r="BZ113" i="2" s="1"/>
  <c r="BU74" i="2"/>
  <c r="BU113" i="2" s="1"/>
  <c r="BP74" i="2"/>
  <c r="BP113" i="2" s="1"/>
  <c r="DK77" i="2"/>
  <c r="BL79" i="2"/>
  <c r="K22" i="2" l="1"/>
  <c r="BM98" i="2" l="1"/>
  <c r="BM97" i="2"/>
  <c r="BM96" i="2"/>
  <c r="BM95" i="2"/>
  <c r="BM94" i="2"/>
  <c r="CM108" i="2" l="1"/>
  <c r="CK108" i="2"/>
  <c r="CJ108" i="2"/>
  <c r="DJ108" i="2" s="1"/>
  <c r="BN108" i="2"/>
  <c r="BL108" i="2"/>
  <c r="N108" i="2"/>
  <c r="L108" i="2"/>
  <c r="DK108" i="2" l="1"/>
  <c r="DM108" i="2"/>
  <c r="G42" i="16"/>
  <c r="AR7" i="10" l="1"/>
  <c r="CL95" i="2" l="1"/>
  <c r="CL96" i="2"/>
  <c r="CL97" i="2"/>
  <c r="CL98" i="2"/>
  <c r="CL99" i="2"/>
  <c r="CL100" i="2"/>
  <c r="CL101" i="2"/>
  <c r="CL102" i="2"/>
  <c r="CL103" i="2"/>
  <c r="BM99" i="2"/>
  <c r="BM100" i="2"/>
  <c r="BM101" i="2"/>
  <c r="BM102" i="2"/>
  <c r="BM103" i="2"/>
  <c r="M95" i="2"/>
  <c r="M96" i="2"/>
  <c r="M97" i="2"/>
  <c r="M98" i="2"/>
  <c r="M99" i="2"/>
  <c r="M100" i="2"/>
  <c r="M101" i="2"/>
  <c r="M102" i="2"/>
  <c r="M103" i="2"/>
  <c r="DL102" i="2" l="1"/>
  <c r="DL98" i="2"/>
  <c r="DL101" i="2"/>
  <c r="DL97" i="2"/>
  <c r="DL100" i="2"/>
  <c r="DL96" i="2"/>
  <c r="DL103" i="2"/>
  <c r="DL99" i="2"/>
  <c r="DL95" i="2"/>
  <c r="CM107" i="2"/>
  <c r="CM110" i="2"/>
  <c r="CM106" i="2"/>
  <c r="CK107" i="2"/>
  <c r="CK110" i="2"/>
  <c r="CK106" i="2"/>
  <c r="CJ107" i="2"/>
  <c r="CJ110" i="2"/>
  <c r="DJ110" i="2" s="1"/>
  <c r="CJ106" i="2"/>
  <c r="CL94" i="2"/>
  <c r="CK78" i="2"/>
  <c r="CK79" i="2"/>
  <c r="CK80" i="2"/>
  <c r="CK76" i="2"/>
  <c r="CM72" i="2"/>
  <c r="CJ72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30" i="2"/>
  <c r="CJ51" i="2"/>
  <c r="DJ51" i="2" s="1"/>
  <c r="CJ52" i="2"/>
  <c r="CJ53" i="2"/>
  <c r="CJ54" i="2"/>
  <c r="CJ55" i="2"/>
  <c r="CJ56" i="2"/>
  <c r="CJ57" i="2"/>
  <c r="CJ58" i="2"/>
  <c r="CJ59" i="2"/>
  <c r="CJ60" i="2"/>
  <c r="CJ61" i="2"/>
  <c r="CJ62" i="2"/>
  <c r="CJ63" i="2"/>
  <c r="CJ30" i="2"/>
  <c r="CM18" i="2"/>
  <c r="CM19" i="2"/>
  <c r="CM20" i="2"/>
  <c r="CM22" i="2"/>
  <c r="CM23" i="2"/>
  <c r="CM24" i="2"/>
  <c r="CM25" i="2"/>
  <c r="CM26" i="2"/>
  <c r="CM27" i="2"/>
  <c r="CM17" i="2"/>
  <c r="CJ18" i="2"/>
  <c r="CJ19" i="2"/>
  <c r="CJ20" i="2"/>
  <c r="CJ22" i="2"/>
  <c r="CJ23" i="2"/>
  <c r="CJ24" i="2"/>
  <c r="CJ25" i="2"/>
  <c r="CJ26" i="2"/>
  <c r="CJ27" i="2"/>
  <c r="CJ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H5" i="10" s="1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G113" i="2"/>
  <c r="DF113" i="2"/>
  <c r="DE113" i="2"/>
  <c r="DD113" i="2"/>
  <c r="DB113" i="2"/>
  <c r="DA113" i="2"/>
  <c r="CZ113" i="2"/>
  <c r="CY113" i="2"/>
  <c r="CW113" i="2"/>
  <c r="CV113" i="2"/>
  <c r="CU113" i="2"/>
  <c r="CT113" i="2"/>
  <c r="CR113" i="2"/>
  <c r="CQ113" i="2"/>
  <c r="CP113" i="2"/>
  <c r="CO113" i="2"/>
  <c r="DD12" i="2"/>
  <c r="DB115" i="2" l="1"/>
  <c r="CR115" i="2"/>
  <c r="CW115" i="2"/>
  <c r="DG115" i="2"/>
  <c r="CM113" i="2"/>
  <c r="S113" i="2"/>
  <c r="R113" i="2"/>
  <c r="K18" i="2"/>
  <c r="K20" i="2"/>
  <c r="DJ20" i="2" s="1"/>
  <c r="K17" i="2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J5" i="23" l="1"/>
  <c r="AY9" i="10"/>
  <c r="AT8" i="10"/>
  <c r="H11" i="10" s="1"/>
  <c r="AT7" i="10"/>
  <c r="AY7" i="10"/>
  <c r="AY8" i="10"/>
  <c r="G21" i="10"/>
  <c r="H10" i="10" l="1"/>
  <c r="D120" i="2"/>
  <c r="D119" i="2"/>
  <c r="D118" i="2"/>
  <c r="K68" i="10"/>
  <c r="K67" i="10"/>
  <c r="K66" i="10"/>
  <c r="W11" i="10" l="1"/>
  <c r="X11" i="10" s="1"/>
  <c r="W10" i="10"/>
  <c r="M94" i="2"/>
  <c r="B16" i="17"/>
  <c r="R15" i="17"/>
  <c r="N15" i="17"/>
  <c r="J15" i="17"/>
  <c r="F15" i="17"/>
  <c r="V14" i="17"/>
  <c r="V13" i="17"/>
  <c r="X10" i="10" l="1"/>
  <c r="F18" i="10"/>
  <c r="V15" i="17"/>
  <c r="BN110" i="2"/>
  <c r="BL110" i="2"/>
  <c r="BN107" i="2"/>
  <c r="BL107" i="2"/>
  <c r="BK107" i="2"/>
  <c r="DJ107" i="2" s="1"/>
  <c r="BN106" i="2"/>
  <c r="BL106" i="2"/>
  <c r="BK106" i="2"/>
  <c r="DJ106" i="2" s="1"/>
  <c r="BL80" i="2"/>
  <c r="DK80" i="2" s="1"/>
  <c r="BL78" i="2"/>
  <c r="DK78" i="2" s="1"/>
  <c r="BL76" i="2"/>
  <c r="BN72" i="2"/>
  <c r="BK72" i="2"/>
  <c r="DJ72" i="2" s="1"/>
  <c r="BN63" i="2"/>
  <c r="BK63" i="2"/>
  <c r="DJ63" i="2" s="1"/>
  <c r="BN62" i="2"/>
  <c r="BK62" i="2"/>
  <c r="DJ62" i="2" s="1"/>
  <c r="BN61" i="2"/>
  <c r="BK61" i="2"/>
  <c r="DJ61" i="2" s="1"/>
  <c r="BN60" i="2"/>
  <c r="BK60" i="2"/>
  <c r="DJ60" i="2" s="1"/>
  <c r="BN59" i="2"/>
  <c r="BK59" i="2"/>
  <c r="DJ59" i="2" s="1"/>
  <c r="BN58" i="2"/>
  <c r="BK58" i="2"/>
  <c r="DJ58" i="2" s="1"/>
  <c r="BN57" i="2"/>
  <c r="BK57" i="2"/>
  <c r="DJ57" i="2" s="1"/>
  <c r="BN56" i="2"/>
  <c r="BK56" i="2"/>
  <c r="DJ56" i="2" s="1"/>
  <c r="BN55" i="2"/>
  <c r="BK55" i="2"/>
  <c r="DJ55" i="2" s="1"/>
  <c r="BN54" i="2"/>
  <c r="BK54" i="2"/>
  <c r="DJ54" i="2" s="1"/>
  <c r="BN53" i="2"/>
  <c r="BK53" i="2"/>
  <c r="DJ53" i="2" s="1"/>
  <c r="BN52" i="2"/>
  <c r="BK52" i="2"/>
  <c r="DJ52" i="2" s="1"/>
  <c r="BN51" i="2"/>
  <c r="BN30" i="2"/>
  <c r="BK30" i="2"/>
  <c r="BN27" i="2"/>
  <c r="BK27" i="2"/>
  <c r="BN26" i="2"/>
  <c r="BK26" i="2"/>
  <c r="BN25" i="2"/>
  <c r="BK25" i="2"/>
  <c r="BN24" i="2"/>
  <c r="BK24" i="2"/>
  <c r="BN23" i="2"/>
  <c r="BK23" i="2"/>
  <c r="BN22" i="2"/>
  <c r="BK22" i="2"/>
  <c r="DJ22" i="2" s="1"/>
  <c r="BN20" i="2"/>
  <c r="BN19" i="2"/>
  <c r="BK19" i="2"/>
  <c r="BN18" i="2"/>
  <c r="BK18" i="2"/>
  <c r="DJ18" i="2" s="1"/>
  <c r="BN17" i="2"/>
  <c r="BK17" i="2"/>
  <c r="DJ17" i="2" s="1"/>
  <c r="CE12" i="2"/>
  <c r="L107" i="2"/>
  <c r="L110" i="2"/>
  <c r="L106" i="2"/>
  <c r="D5" i="2"/>
  <c r="D8" i="2"/>
  <c r="D10" i="2"/>
  <c r="N18" i="2"/>
  <c r="N19" i="2"/>
  <c r="N20" i="2"/>
  <c r="N22" i="2"/>
  <c r="N23" i="2"/>
  <c r="N24" i="2"/>
  <c r="N25" i="2"/>
  <c r="N26" i="2"/>
  <c r="N27" i="2"/>
  <c r="N3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72" i="2"/>
  <c r="N106" i="2"/>
  <c r="N107" i="2"/>
  <c r="N110" i="2"/>
  <c r="K30" i="2"/>
  <c r="K19" i="2"/>
  <c r="K23" i="2"/>
  <c r="K24" i="2"/>
  <c r="K25" i="2"/>
  <c r="DJ25" i="2" s="1"/>
  <c r="K26" i="2"/>
  <c r="K27" i="2"/>
  <c r="CH113" i="2"/>
  <c r="CG113" i="2"/>
  <c r="CF113" i="2"/>
  <c r="CC113" i="2"/>
  <c r="CB113" i="2"/>
  <c r="CA113" i="2"/>
  <c r="BX113" i="2"/>
  <c r="BW113" i="2"/>
  <c r="BV113" i="2"/>
  <c r="BS113" i="2"/>
  <c r="BR113" i="2"/>
  <c r="BQ113" i="2"/>
  <c r="DJ19" i="2" l="1"/>
  <c r="K113" i="2"/>
  <c r="DJ30" i="2"/>
  <c r="DJ24" i="2"/>
  <c r="DJ27" i="2"/>
  <c r="DJ23" i="2"/>
  <c r="DK76" i="2"/>
  <c r="DJ26" i="2"/>
  <c r="DK106" i="2"/>
  <c r="DM106" i="2"/>
  <c r="DM60" i="2"/>
  <c r="DM56" i="2"/>
  <c r="DM52" i="2"/>
  <c r="DM30" i="2"/>
  <c r="DM24" i="2"/>
  <c r="DM19" i="2"/>
  <c r="DM72" i="2"/>
  <c r="DM63" i="2"/>
  <c r="DM59" i="2"/>
  <c r="DM55" i="2"/>
  <c r="DM51" i="2"/>
  <c r="DM27" i="2"/>
  <c r="DM23" i="2"/>
  <c r="DM18" i="2"/>
  <c r="DL94" i="2"/>
  <c r="DM110" i="2"/>
  <c r="DM62" i="2"/>
  <c r="DM58" i="2"/>
  <c r="DM54" i="2"/>
  <c r="DM26" i="2"/>
  <c r="DM22" i="2"/>
  <c r="DM107" i="2"/>
  <c r="DM61" i="2"/>
  <c r="DM57" i="2"/>
  <c r="DM53" i="2"/>
  <c r="DM20" i="2"/>
  <c r="DM25" i="2"/>
  <c r="BN113" i="2"/>
  <c r="BX115" i="2"/>
  <c r="CH115" i="2"/>
  <c r="BK113" i="2"/>
  <c r="BS115" i="2"/>
  <c r="BL113" i="2"/>
  <c r="O43" i="10" s="1"/>
  <c r="BM113" i="2"/>
  <c r="CC115" i="2"/>
  <c r="N17" i="2"/>
  <c r="DM17" i="2" s="1"/>
  <c r="X113" i="2"/>
  <c r="W113" i="2"/>
  <c r="V113" i="2"/>
  <c r="L113" i="2" s="1"/>
  <c r="U113" i="2"/>
  <c r="S115" i="2"/>
  <c r="M113" i="2"/>
  <c r="K25" i="10" s="1"/>
  <c r="G39" i="10"/>
  <c r="O27" i="10" l="1"/>
  <c r="G23" i="10"/>
  <c r="DM113" i="2"/>
  <c r="BN115" i="2"/>
  <c r="CL113" i="2"/>
  <c r="CK113" i="2"/>
  <c r="S45" i="10" s="1"/>
  <c r="CJ113" i="2"/>
  <c r="S29" i="10" s="1"/>
  <c r="X115" i="2"/>
  <c r="DL113" i="2"/>
  <c r="D7" i="2"/>
  <c r="DJ113" i="2" l="1"/>
  <c r="DM115" i="2" s="1"/>
  <c r="CM115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Z113" i="2"/>
  <c r="AB113" i="2"/>
  <c r="AC113" i="2"/>
  <c r="AE113" i="2"/>
  <c r="AG113" i="2"/>
  <c r="AH113" i="2"/>
  <c r="D113" i="2" l="1"/>
  <c r="AC115" i="2"/>
  <c r="AH115" i="2"/>
  <c r="N113" i="2"/>
  <c r="N115" i="2" s="1"/>
  <c r="B2" i="14"/>
  <c r="AE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Jan-Chris van Wijk</author>
    <author>Leon Verdoes</author>
    <author>Wendy Visser</author>
  </authors>
  <commentList>
    <comment ref="P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Jan-Chris van Wijk:</t>
        </r>
        <r>
          <rPr>
            <sz val="9"/>
            <color indexed="81"/>
            <rFont val="Tahoma"/>
            <family val="2"/>
          </rPr>
          <t xml:space="preserve">
eerste vijf weken 4 uur op toekomstige stagedag</t>
        </r>
      </text>
    </comment>
    <comment ref="Z3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Leon Verdoes: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Leon Verdoes: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Jan-Chris van Wijk:</t>
        </r>
        <r>
          <rPr>
            <sz val="9"/>
            <color indexed="81"/>
            <rFont val="Tahoma"/>
            <charset val="1"/>
          </rPr>
          <t xml:space="preserve">
blok 1a 2 uur per week</t>
        </r>
      </text>
    </comment>
    <comment ref="CG100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in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<sst xmlns="http://schemas.openxmlformats.org/spreadsheetml/2006/main" count="3429" uniqueCount="1091">
  <si>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</si>
  <si>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</si>
  <si>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</si>
  <si>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</si>
  <si>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</si>
  <si>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</si>
  <si>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</si>
  <si>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</si>
  <si>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</si>
  <si>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</si>
  <si>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</si>
  <si>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</si>
  <si>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</si>
  <si>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</si>
  <si>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</si>
  <si>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</si>
  <si>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</si>
  <si>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</si>
  <si>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</si>
  <si>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</si>
  <si>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</si>
  <si>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</si>
  <si>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</si>
  <si>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</si>
  <si>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</si>
  <si>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</si>
  <si>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</si>
  <si>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</si>
  <si>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</si>
  <si>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</si>
  <si>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</si>
  <si>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</si>
  <si>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</si>
  <si>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</si>
  <si>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</si>
  <si>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</si>
  <si>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</si>
  <si>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</si>
  <si>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</si>
  <si>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</si>
  <si>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</si>
  <si>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</si>
  <si>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</si>
  <si>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</si>
  <si>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</si>
  <si>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</si>
  <si>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</si>
  <si>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</si>
  <si>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</si>
  <si>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</si>
  <si>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</si>
  <si>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</si>
  <si>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</si>
  <si>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</si>
  <si>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</si>
  <si>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</si>
  <si>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</si>
  <si>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</si>
  <si>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</si>
  <si>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</si>
  <si>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</si>
  <si>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</si>
  <si>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</si>
  <si>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</si>
  <si>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</si>
  <si>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</si>
  <si>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</si>
  <si>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</si>
  <si>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</si>
  <si>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</si>
  <si>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</si>
  <si>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</si>
  <si>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</si>
  <si>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</si>
  <si>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</si>
  <si>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</si>
  <si>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</si>
  <si>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</si>
  <si>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</si>
  <si>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</si>
  <si>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</si>
  <si>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</si>
  <si>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</si>
  <si>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</si>
  <si>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</si>
  <si>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</si>
  <si>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</si>
  <si>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</si>
  <si>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</si>
  <si>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</si>
  <si>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</si>
  <si>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</si>
  <si>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</si>
  <si>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</si>
  <si>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</si>
  <si>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</si>
  <si>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</si>
  <si>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</si>
  <si>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</si>
  <si>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</si>
  <si>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</si>
  <si>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</si>
  <si>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</si>
  <si>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</si>
  <si>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</si>
  <si>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</si>
  <si>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</si>
  <si>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</si>
  <si>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</si>
  <si>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</si>
  <si>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</si>
  <si>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</si>
  <si>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</si>
  <si>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</si>
  <si>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</si>
  <si>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</si>
  <si>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</si>
  <si>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</si>
  <si>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</si>
  <si>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</si>
  <si>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</si>
  <si>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</si>
  <si>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</si>
  <si>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</si>
  <si>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</si>
  <si>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</si>
  <si>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</si>
  <si>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</si>
  <si>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</si>
  <si>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</si>
  <si>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</si>
  <si>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</si>
  <si>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</si>
  <si>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</si>
  <si>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</si>
  <si>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</si>
  <si>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</si>
  <si>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</si>
  <si>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</si>
  <si>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</si>
  <si>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</si>
  <si>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</si>
  <si>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</si>
  <si>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</si>
  <si>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</si>
  <si>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</si>
  <si>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</si>
  <si>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</si>
  <si>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</si>
  <si>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</si>
  <si>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</si>
  <si>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</si>
  <si>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</si>
  <si>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</si>
  <si>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</si>
  <si>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</si>
  <si>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</si>
  <si>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</si>
  <si>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</si>
  <si>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</si>
  <si>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</si>
  <si>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</si>
  <si>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</si>
  <si>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</si>
  <si>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</si>
  <si>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</si>
  <si>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</si>
  <si>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</si>
  <si>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</si>
  <si>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</si>
  <si>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</si>
  <si>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</si>
  <si>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</si>
  <si>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</si>
  <si>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</si>
  <si>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</si>
  <si>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</si>
  <si>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</si>
  <si>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</si>
  <si>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</si>
  <si>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</si>
  <si>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</si>
  <si>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</si>
  <si>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</si>
  <si>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</si>
  <si>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</si>
  <si>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</si>
  <si>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</si>
  <si>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</si>
  <si>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</si>
  <si>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</si>
  <si>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</si>
  <si>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</si>
  <si>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</si>
  <si>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</si>
  <si>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</si>
  <si>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</si>
  <si>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</si>
  <si>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</si>
  <si>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</si>
  <si>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</si>
  <si>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</si>
  <si>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</si>
  <si>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</si>
  <si>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</si>
  <si>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</si>
  <si>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</si>
  <si>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</si>
  <si>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</si>
  <si>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</si>
  <si>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</si>
  <si>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</si>
  <si>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</si>
  <si>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</si>
  <si>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</si>
  <si>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</si>
  <si>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</si>
  <si>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</si>
  <si>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</si>
  <si>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</si>
  <si>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</si>
  <si>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</si>
  <si>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</si>
  <si>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</si>
  <si>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</si>
  <si>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</si>
  <si>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</si>
  <si>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</si>
  <si>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</si>
  <si>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</si>
  <si>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</si>
  <si>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</si>
  <si>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</si>
  <si>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</si>
  <si>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</si>
  <si>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</si>
  <si>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</si>
  <si>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</si>
  <si>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</si>
  <si>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</si>
  <si>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</si>
  <si>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</si>
  <si>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</si>
  <si>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</si>
  <si>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</si>
  <si>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</si>
  <si>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</si>
  <si>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</si>
  <si>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</si>
  <si>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</si>
  <si>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</si>
  <si>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</si>
  <si>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</si>
  <si>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</si>
  <si>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</si>
  <si>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</si>
  <si>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</si>
  <si>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</si>
  <si>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</si>
  <si>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</si>
  <si>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</si>
  <si>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</si>
  <si>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</si>
  <si>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</si>
  <si>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</si>
  <si>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</si>
  <si>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</si>
  <si>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</si>
  <si>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</si>
  <si>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</si>
  <si>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</si>
  <si>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</si>
  <si>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</si>
  <si>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</si>
  <si>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</si>
  <si>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</si>
  <si>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</si>
  <si>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</si>
  <si>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</si>
  <si>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</si>
  <si>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</si>
  <si>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</si>
  <si>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</si>
  <si>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</si>
  <si>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</si>
  <si>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</si>
  <si>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</si>
  <si>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</si>
  <si>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</si>
  <si>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</si>
  <si>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</si>
  <si>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</si>
  <si>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</si>
  <si>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</si>
  <si>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</si>
  <si>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</si>
  <si>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</si>
  <si>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</si>
  <si>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</si>
  <si>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</si>
  <si>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</si>
  <si>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</si>
  <si>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</si>
  <si>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</si>
  <si>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</si>
  <si>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</si>
  <si>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</si>
  <si>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</si>
  <si>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</si>
  <si>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</si>
  <si>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</si>
  <si>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</si>
  <si>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</si>
  <si>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</si>
  <si>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</si>
  <si>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</si>
  <si>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</si>
  <si>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</si>
  <si>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</si>
  <si>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</si>
  <si>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</si>
  <si>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</si>
  <si>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</si>
  <si>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</si>
  <si>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</si>
  <si>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</si>
  <si>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</si>
  <si>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</si>
  <si>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</si>
  <si>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</si>
  <si>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</si>
  <si>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</si>
  <si>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</si>
  <si>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</si>
  <si>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</si>
  <si>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</si>
  <si>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</si>
  <si>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</si>
  <si>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</si>
  <si>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</si>
  <si>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</si>
  <si>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</si>
  <si>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</si>
  <si>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</si>
  <si>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</si>
  <si>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</si>
  <si>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</si>
  <si>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</si>
  <si>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</si>
  <si>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</si>
  <si>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</si>
  <si>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</si>
  <si>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</si>
  <si>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</si>
  <si>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</si>
  <si>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</si>
  <si>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</si>
  <si>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</si>
  <si>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</si>
  <si>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</si>
  <si>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</si>
  <si>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</si>
  <si>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</si>
  <si>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</si>
  <si>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</si>
  <si>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</si>
  <si>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</si>
  <si>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</si>
  <si>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</si>
  <si>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</si>
  <si>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</si>
  <si>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</si>
  <si>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</si>
  <si>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</si>
  <si>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</si>
  <si>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</si>
  <si>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</si>
  <si>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</si>
  <si>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</si>
  <si>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</si>
  <si>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</si>
  <si>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</si>
  <si>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</si>
  <si>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</si>
  <si>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</si>
  <si>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</si>
  <si>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</si>
  <si>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</si>
  <si>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</si>
  <si>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</si>
  <si>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</si>
  <si>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</si>
  <si>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</si>
  <si>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</si>
  <si>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</si>
  <si>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</si>
  <si>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</si>
  <si>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</si>
  <si>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</si>
  <si>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</si>
  <si>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</si>
  <si>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</si>
  <si>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</si>
  <si>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</si>
  <si>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</si>
  <si>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</si>
  <si>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</si>
  <si>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</si>
  <si>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</si>
  <si>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</si>
  <si>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</si>
  <si>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</si>
  <si>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</si>
  <si>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</si>
  <si>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</si>
  <si>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</si>
  <si>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</si>
  <si>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</si>
  <si>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</si>
  <si>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</si>
  <si>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</si>
  <si>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</si>
  <si>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</si>
  <si>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</si>
  <si>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</si>
  <si>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</si>
  <si>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</si>
  <si>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</si>
  <si>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</si>
  <si>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</si>
  <si>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</si>
  <si>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</si>
  <si>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</si>
  <si>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</si>
  <si>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</si>
  <si>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</si>
  <si>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</si>
  <si>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</si>
  <si>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</si>
  <si>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</si>
  <si>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</si>
  <si>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</si>
  <si>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</si>
  <si>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</si>
  <si>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</si>
  <si>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</si>
  <si>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</si>
  <si>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</si>
  <si>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</si>
  <si>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</si>
  <si>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</si>
  <si>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</si>
  <si>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</si>
  <si>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</si>
  <si>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</si>
  <si>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</si>
  <si>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</si>
  <si>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</si>
  <si>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</si>
  <si>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</si>
  <si>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</si>
  <si>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</si>
  <si>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</si>
  <si>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</si>
  <si>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</si>
  <si>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</si>
  <si>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</si>
  <si>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</si>
  <si>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</si>
  <si>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</si>
  <si>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</si>
  <si>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</si>
  <si>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</si>
  <si>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</si>
  <si>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</si>
  <si>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</si>
  <si>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</si>
  <si>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</si>
  <si>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</si>
  <si>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</si>
  <si>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</si>
  <si>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</si>
  <si>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</si>
  <si>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</si>
  <si>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</si>
  <si>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</si>
  <si>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</si>
  <si>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</si>
  <si>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</si>
  <si>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</si>
  <si>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</si>
  <si>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</si>
  <si>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</si>
  <si>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</si>
  <si>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</si>
  <si>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</si>
  <si>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</si>
  <si>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</si>
  <si>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</si>
  <si>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</si>
  <si>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</si>
  <si>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</si>
  <si>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</si>
  <si>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</si>
  <si>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</si>
  <si>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</si>
  <si>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</si>
  <si>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</si>
  <si>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</si>
  <si>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</si>
  <si>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</si>
  <si>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</si>
  <si>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</si>
  <si>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</si>
  <si>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</si>
  <si>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</si>
  <si>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</si>
  <si>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</si>
  <si>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</si>
  <si>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</si>
  <si>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</si>
  <si>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</si>
  <si>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</si>
  <si>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</si>
  <si>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</si>
  <si>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</si>
  <si>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</si>
  <si>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</si>
  <si>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</si>
  <si>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</si>
  <si>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</si>
  <si>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</si>
  <si>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</si>
  <si>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</si>
  <si>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</si>
  <si>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</si>
  <si>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</si>
  <si>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</si>
  <si>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</si>
  <si>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</si>
  <si>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</si>
  <si>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</si>
  <si>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</si>
  <si>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</si>
  <si>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</si>
  <si>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</si>
  <si>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</si>
  <si>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</si>
  <si>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</si>
  <si>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</si>
  <si>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</si>
  <si>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</si>
  <si>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</si>
  <si>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</si>
  <si>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</si>
  <si>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</si>
  <si>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</si>
  <si>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</si>
  <si>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</si>
  <si>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</si>
  <si>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</si>
  <si>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</si>
  <si>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</si>
  <si>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</si>
  <si>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</si>
  <si>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</si>
  <si>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</si>
  <si>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</si>
  <si>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</si>
  <si>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</si>
  <si>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</si>
  <si>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</si>
  <si>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</si>
  <si>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</si>
  <si>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</si>
  <si>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</si>
  <si>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</si>
  <si>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</si>
  <si>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</si>
  <si>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</si>
  <si>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</si>
  <si>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</si>
  <si>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</si>
  <si>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</si>
  <si>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</si>
  <si>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</si>
  <si>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</si>
  <si>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</si>
  <si>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</si>
  <si>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</si>
  <si>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</si>
  <si>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</si>
  <si>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</si>
  <si>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</si>
  <si>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</si>
  <si>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</si>
  <si>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</si>
  <si>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</si>
  <si>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</si>
  <si>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</si>
  <si>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</si>
  <si>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</si>
  <si>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</si>
  <si>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</si>
  <si>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</si>
  <si>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</si>
  <si>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</si>
  <si>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</si>
  <si>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</si>
  <si>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</si>
  <si>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</si>
  <si>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</si>
  <si>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</si>
  <si>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</si>
  <si>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</si>
  <si>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</si>
  <si>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</si>
  <si>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</si>
  <si>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</si>
  <si>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</si>
  <si>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</si>
  <si>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</si>
  <si>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</si>
  <si>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</si>
  <si>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</si>
  <si>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</si>
  <si>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</si>
  <si>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</si>
  <si>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</si>
  <si>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</si>
  <si>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</si>
  <si>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</si>
  <si>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</si>
  <si>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</si>
  <si>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</si>
  <si>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</si>
  <si>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</si>
  <si>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</si>
  <si>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</si>
  <si>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</si>
  <si>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</si>
  <si>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</si>
  <si>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</si>
  <si>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</si>
  <si>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</si>
  <si>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</si>
  <si>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</si>
  <si>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</si>
  <si>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</si>
  <si>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</si>
  <si>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</si>
  <si>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</si>
  <si>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</si>
  <si>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</si>
  <si>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</si>
  <si>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</si>
  <si>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</si>
  <si>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</si>
  <si>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</si>
  <si>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</si>
  <si>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</si>
  <si>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</si>
  <si>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</si>
  <si>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</si>
  <si>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</si>
  <si>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</si>
  <si>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</si>
  <si>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</si>
  <si>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</si>
  <si>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</si>
  <si>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</si>
  <si>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</si>
  <si>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</si>
  <si>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</si>
  <si>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</si>
  <si>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</si>
  <si>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</si>
  <si>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</si>
  <si>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</si>
  <si>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</si>
  <si>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</si>
  <si>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</si>
  <si>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</si>
  <si>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</si>
  <si>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</si>
  <si>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</si>
  <si>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</si>
  <si>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</si>
  <si>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</si>
  <si>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</si>
  <si>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</si>
  <si>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</si>
  <si>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</si>
  <si>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</si>
  <si>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</si>
  <si>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</si>
  <si>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</si>
  <si>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</si>
  <si>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</si>
  <si>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</si>
  <si>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</si>
  <si>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</si>
  <si>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</si>
  <si>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</si>
  <si>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</si>
  <si>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</si>
  <si>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</si>
  <si>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</si>
  <si>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</si>
  <si>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</si>
  <si>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</si>
  <si>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</si>
  <si>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</si>
  <si>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</si>
  <si>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</si>
  <si>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</si>
  <si>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</si>
  <si>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</si>
  <si>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</si>
  <si>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</si>
  <si>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</si>
  <si>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</si>
  <si>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</si>
  <si>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</si>
  <si>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</si>
  <si>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</si>
  <si>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</si>
  <si>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</si>
  <si>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</si>
  <si>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</si>
  <si>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</si>
  <si>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</si>
  <si>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</si>
  <si>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</si>
  <si>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</si>
  <si>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</si>
  <si>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</si>
  <si>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</si>
  <si>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</si>
  <si>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</si>
  <si>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</si>
  <si>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</si>
  <si>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</si>
  <si>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</si>
  <si>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</si>
  <si>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</si>
  <si>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</si>
  <si>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</si>
  <si>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</si>
  <si>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</si>
  <si>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</si>
  <si>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</si>
  <si>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</si>
  <si>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</si>
  <si>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</si>
  <si>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</si>
  <si>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</si>
  <si>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</si>
  <si>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</si>
  <si>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</si>
  <si>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</si>
  <si>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</si>
  <si>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</si>
  <si>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</si>
  <si>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</si>
  <si>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</si>
  <si>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</si>
  <si>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</si>
  <si>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</si>
  <si>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</si>
  <si>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</si>
  <si>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</si>
  <si>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</si>
  <si>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</si>
  <si>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</si>
  <si>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</si>
  <si>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</si>
  <si>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</si>
  <si>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</si>
  <si>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</si>
  <si>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</si>
  <si>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</si>
  <si>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</si>
  <si>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</si>
  <si>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</si>
  <si>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</si>
  <si>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</si>
  <si>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</si>
  <si>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</si>
  <si>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</si>
  <si>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</si>
  <si>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</si>
  <si>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</si>
  <si>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</si>
  <si>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</si>
  <si>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</si>
  <si>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</si>
  <si>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</si>
  <si>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</si>
  <si>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</si>
  <si>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</si>
  <si>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</si>
  <si>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</si>
  <si>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</si>
  <si>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</si>
  <si>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</si>
  <si>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</si>
  <si>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</si>
  <si>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</si>
  <si>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</si>
  <si>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</si>
  <si>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</si>
  <si>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</si>
  <si>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</si>
  <si>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</si>
  <si>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</si>
  <si>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</si>
  <si>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</si>
  <si>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</si>
  <si>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</si>
  <si>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</si>
  <si>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</si>
  <si>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</si>
  <si>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</si>
  <si>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</si>
  <si>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</si>
  <si>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</si>
  <si>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</si>
  <si>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</si>
  <si>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</si>
  <si>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</si>
  <si>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</si>
  <si>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</si>
  <si>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</si>
  <si>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</si>
  <si>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</si>
  <si>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</si>
  <si>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</si>
  <si>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</si>
  <si>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</si>
  <si>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</si>
  <si>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</si>
  <si>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</si>
  <si>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</si>
  <si>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</si>
  <si>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</si>
  <si>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</si>
  <si>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</si>
  <si>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</si>
  <si>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</si>
  <si>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</si>
  <si>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</si>
  <si>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</si>
  <si>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</si>
  <si>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</si>
  <si>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</si>
  <si>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</si>
  <si>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</si>
  <si>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</si>
  <si>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</si>
  <si>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</si>
  <si>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</si>
  <si>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</si>
  <si>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</si>
  <si>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</si>
  <si>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</si>
  <si>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</si>
  <si>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</si>
  <si>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</si>
  <si>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</si>
  <si>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</si>
  <si>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</si>
  <si>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</si>
  <si>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</si>
  <si>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</si>
  <si>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</si>
  <si>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</si>
  <si>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</si>
  <si>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</si>
  <si>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</si>
  <si>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</si>
  <si>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</si>
  <si>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</si>
  <si>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</si>
  <si>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</si>
  <si>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</si>
  <si>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</si>
  <si>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</si>
  <si>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</si>
  <si>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</si>
  <si>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</si>
  <si>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</si>
  <si>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1&lt;|&gt;1</t>
  </si>
  <si>
    <t>1&lt;|&gt;2</t>
  </si>
  <si>
    <t>1&lt;|&gt;3</t>
  </si>
  <si>
    <t>1&lt;|&gt;4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</si>
  <si>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</si>
  <si>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</si>
  <si>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</si>
  <si>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</si>
  <si>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</si>
  <si>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</si>
  <si>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</si>
  <si>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</si>
  <si>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</si>
  <si>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</si>
  <si>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</si>
  <si>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</si>
  <si>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</si>
  <si>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</si>
  <si>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</si>
  <si>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</si>
  <si>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</si>
  <si>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</si>
  <si>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</si>
  <si>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</si>
  <si>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</si>
  <si>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</si>
  <si>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</si>
  <si>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</si>
  <si>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</si>
  <si>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</si>
  <si>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</si>
  <si>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</si>
  <si>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</si>
  <si>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</si>
  <si>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</si>
  <si>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</si>
  <si>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</si>
  <si>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</si>
  <si>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</si>
  <si>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</si>
  <si>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</si>
  <si>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</si>
  <si>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</si>
  <si>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</si>
  <si>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</si>
  <si>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</si>
  <si>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</si>
  <si>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</si>
  <si>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</si>
  <si>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</si>
  <si>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overzicht van taaleisen volgens CEF</t>
  </si>
  <si>
    <t>Zie Referentiekader taal &amp; rekenen</t>
  </si>
  <si>
    <t>2F</t>
  </si>
  <si>
    <t>Maasland</t>
  </si>
  <si>
    <t>A. Reijm</t>
  </si>
  <si>
    <t>Nederlands</t>
  </si>
  <si>
    <t>Loopbaan en burgerschap</t>
  </si>
  <si>
    <t>Introductie</t>
  </si>
  <si>
    <t>Mentoruur</t>
  </si>
  <si>
    <t>Coaching</t>
  </si>
  <si>
    <t>K0034 Engels in de beroepscontext A2</t>
  </si>
  <si>
    <t>K0311 De levende tuin</t>
  </si>
  <si>
    <t>K0353 Specialisatie technische werken in het groen</t>
  </si>
  <si>
    <t>ICT</t>
  </si>
  <si>
    <t>Vakvaardigheid</t>
  </si>
  <si>
    <t>1.1</t>
  </si>
  <si>
    <t>1.2</t>
  </si>
  <si>
    <t>1.3</t>
  </si>
  <si>
    <t>1.4</t>
  </si>
  <si>
    <t>BPV Stage 1.1</t>
  </si>
  <si>
    <t>BPV Stage 2.1</t>
  </si>
  <si>
    <t>BPV Stage 3.1</t>
  </si>
  <si>
    <t>3.1</t>
  </si>
  <si>
    <t>3.2</t>
  </si>
  <si>
    <t>3.3</t>
  </si>
  <si>
    <t>3.4</t>
  </si>
  <si>
    <t>Totaal lesuren per week</t>
  </si>
  <si>
    <t>Orientatie op beroep</t>
  </si>
  <si>
    <t>docent</t>
  </si>
  <si>
    <t>Thema 1 Houding en communicatie</t>
  </si>
  <si>
    <t>Thema 2 Bodem, grond, water, landschap, bemesting</t>
  </si>
  <si>
    <t>Thema 3 Inzet en bediening van machines en werktuigen</t>
  </si>
  <si>
    <t>Thema 4 Techniek en onderhoud</t>
  </si>
  <si>
    <t>Thema 5 Levende en dode materialen, toepassing en verwerking</t>
  </si>
  <si>
    <t>Thema 6 Veiligheid, regelgeving en milieu</t>
  </si>
  <si>
    <t>Thema 7 Vakkundig efficient en kostenbewust werken</t>
  </si>
  <si>
    <t>BPV Stage 1.2</t>
  </si>
  <si>
    <t>Biologie</t>
  </si>
  <si>
    <t>Bodemkunde en bemesting</t>
  </si>
  <si>
    <t>Prij</t>
  </si>
  <si>
    <t>prij</t>
  </si>
  <si>
    <t>verl</t>
  </si>
  <si>
    <t>Wijj</t>
  </si>
  <si>
    <t>Leerjaar 1</t>
  </si>
  <si>
    <t xml:space="preserve">   Heftruck</t>
  </si>
  <si>
    <t xml:space="preserve">   Klein grond verzet</t>
  </si>
  <si>
    <t xml:space="preserve">   Bosmaaier</t>
  </si>
  <si>
    <t xml:space="preserve">   Assortimentskennis</t>
  </si>
  <si>
    <t xml:space="preserve">   VCA</t>
  </si>
  <si>
    <t>nibs</t>
  </si>
  <si>
    <t>maag</t>
  </si>
  <si>
    <t>leeo</t>
  </si>
  <si>
    <t>Leeo</t>
  </si>
  <si>
    <t xml:space="preserve">   Ontwerp</t>
  </si>
  <si>
    <t xml:space="preserve">   Offertes</t>
  </si>
  <si>
    <t>Bera</t>
  </si>
  <si>
    <t>Maag</t>
  </si>
  <si>
    <t>Wrig</t>
  </si>
  <si>
    <t>Project skills week / Excursie Appeltern/ Excursie Trompenburg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</si>
  <si>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</si>
  <si>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</si>
  <si>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</si>
  <si>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</si>
  <si>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</si>
  <si>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</si>
  <si>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</si>
  <si>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</si>
  <si>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</si>
  <si>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Minimaal 1 dag</t>
  </si>
  <si>
    <t>B1-K1: Uitvoeren werkzaamheden ten behoeve van aanleg/inrichting en onderhoud/beheer natuur, grond en
water                                                                                                                                       P1-K1: Uitvoeren aanleg en onderhoud tuinen en parken</t>
  </si>
  <si>
    <t xml:space="preserve">P1-K1-W1: Legt tuinen en/of parken aan    </t>
  </si>
  <si>
    <t xml:space="preserve"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                                                      P1-K1-W2: Voert onderhoud uit aan tuinen en/of parken          </t>
  </si>
  <si>
    <t xml:space="preserve"> P1-K1: Uitvoeren aanleg en onderhoud tuinen en parken</t>
  </si>
  <si>
    <t>2018-2019</t>
  </si>
  <si>
    <t>Venl</t>
  </si>
  <si>
    <t>rodh prij</t>
  </si>
  <si>
    <t>Naam locatie: MBO Maasland</t>
  </si>
  <si>
    <t>Uitvoering te: Maasland</t>
  </si>
  <si>
    <t>Kwalificatiedossier (kwalificatie): Groene Ruimte 23171</t>
  </si>
  <si>
    <t>1,1,2,2,1,1,1,0</t>
  </si>
  <si>
    <t>0,0,1,1,1,1,0,0</t>
  </si>
  <si>
    <t>1,1,1,1,1,1,1,0</t>
  </si>
  <si>
    <t>2,2,2,2,2,2,2,0</t>
  </si>
  <si>
    <t>2,2,0,0,0,0,0,0</t>
  </si>
  <si>
    <t>1,1,1,1,1,1,0,0</t>
  </si>
  <si>
    <t>1,1,0,0,0,0,0,0</t>
  </si>
  <si>
    <t>project week/dgn</t>
  </si>
  <si>
    <t>2.1</t>
  </si>
  <si>
    <t>2.2</t>
  </si>
  <si>
    <t>2.3</t>
  </si>
  <si>
    <t>2.4</t>
  </si>
  <si>
    <t>Leerjaar 2</t>
  </si>
  <si>
    <t>2&lt;|&gt;1</t>
  </si>
  <si>
    <t>2&lt;|&gt;2</t>
  </si>
  <si>
    <t>2&lt;|&gt;3</t>
  </si>
  <si>
    <t>Solliciteren</t>
  </si>
  <si>
    <t>BOL -BBL</t>
  </si>
  <si>
    <t>Naam opleiding: Hovenier niv 2</t>
  </si>
  <si>
    <t>Crebonummer: 25452</t>
  </si>
  <si>
    <t>Leerweg: BOL /BBL</t>
  </si>
  <si>
    <t>MBO niveau: 2</t>
  </si>
  <si>
    <t>Duur opleiding: 2</t>
  </si>
  <si>
    <t>ned</t>
  </si>
  <si>
    <t>rek</t>
  </si>
  <si>
    <t>llb</t>
  </si>
  <si>
    <t>ict</t>
  </si>
  <si>
    <t>k_sol</t>
  </si>
  <si>
    <t>vv</t>
  </si>
  <si>
    <t>ob</t>
  </si>
  <si>
    <t>bk</t>
  </si>
  <si>
    <t>bio</t>
  </si>
  <si>
    <t>mv</t>
  </si>
  <si>
    <t>to</t>
  </si>
  <si>
    <t>hm</t>
  </si>
  <si>
    <t>ask</t>
  </si>
  <si>
    <t>vca</t>
  </si>
  <si>
    <t>vw</t>
  </si>
  <si>
    <t>k_eng</t>
  </si>
  <si>
    <t>k_arbo</t>
  </si>
  <si>
    <t>k_lt</t>
  </si>
  <si>
    <t>k_stw</t>
  </si>
  <si>
    <t>bpv</t>
  </si>
  <si>
    <t>mu</t>
  </si>
  <si>
    <t>Hovenier niveau 2 (1e jaar BOL, 2e jaar BBL)</t>
  </si>
  <si>
    <t>0,0,0,0,2,2,0,0</t>
  </si>
  <si>
    <t>0,0,0,0,2,2,2,0</t>
  </si>
  <si>
    <t>2,0,0,0,0,0,0,0</t>
  </si>
  <si>
    <t>Woe 8/15 jan Hardenberg</t>
  </si>
  <si>
    <t>Week 6 Motorkettingzaag</t>
  </si>
  <si>
    <t>Cohort: 2019-2021</t>
  </si>
  <si>
    <t>2019-2020</t>
  </si>
  <si>
    <t>K0262 Arbo kwaliteitszorg en hulpverlening (EHBO BHV) niveau 2</t>
  </si>
  <si>
    <t>Periode 1</t>
  </si>
  <si>
    <t>Periode 2</t>
  </si>
  <si>
    <t>Periode 3</t>
  </si>
  <si>
    <t>Periode 4</t>
  </si>
  <si>
    <t>slue</t>
  </si>
  <si>
    <t>Rodh</t>
  </si>
  <si>
    <t>Slue</t>
  </si>
  <si>
    <t>0,0,0,0,1,1,1,0</t>
  </si>
  <si>
    <t>1,1,1,1,0.0,0,0</t>
  </si>
  <si>
    <t>2.2,1,1,2,2,0,0</t>
  </si>
  <si>
    <t>2,2,2,2,1,1,0,0</t>
  </si>
  <si>
    <t>0,0,0,0,1,1,0,0</t>
  </si>
  <si>
    <t>3,3,3,3,3,3,3,0</t>
  </si>
  <si>
    <t>Week 17 dinsdag excursie Keukenhof</t>
  </si>
  <si>
    <t>visr</t>
  </si>
  <si>
    <t>Verl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</si>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</sst>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71" formatCode="_ * #,##0.00_ ;_ * \-#,##0.00_ ;_ * &quot;-&quot;??_ ;_ @_ 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1" fontId="1" fillId="0" borderId="0" applyFont="0" applyFill="0" applyBorder="0" applyAlignment="0" applyProtection="0"/>
  </cellStyleXfs>
  <cellXfs count="4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5" fillId="53" borderId="5" xfId="0" applyFont="1" applyFill="1" applyBorder="1" applyAlignment="1" applyProtection="1">
      <alignment horizontal="center"/>
      <protection locked="0"/>
    </xf>
    <xf numFmtId="0" fontId="21" fillId="52" borderId="0" xfId="0" applyFont="1" applyFill="1" applyProtection="1">
      <protection locked="0"/>
    </xf>
    <xf numFmtId="0" fontId="54" fillId="52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1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21" fillId="0" borderId="1" xfId="0" applyFont="1" applyFill="1" applyBorder="1" applyAlignment="1" applyProtection="1">
      <alignment horizontal="left"/>
      <protection locked="0"/>
    </xf>
    <xf numFmtId="164" fontId="21" fillId="7" borderId="61" xfId="1" applyNumberFormat="1" applyFont="1" applyFill="1" applyBorder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164" fontId="21" fillId="55" borderId="0" xfId="1" applyNumberFormat="1" applyFont="1" applyFill="1" applyBorder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2" fillId="3" borderId="0" xfId="0" applyNumberFormat="1" applyFont="1" applyFill="1" applyBorder="1" applyAlignment="1" applyProtection="1">
      <alignment horizontal="left"/>
      <protection locked="0"/>
    </xf>
    <xf numFmtId="0" fontId="22" fillId="9" borderId="19" xfId="0" applyFont="1" applyFill="1" applyBorder="1" applyProtection="1">
      <protection locked="0"/>
    </xf>
    <xf numFmtId="0" fontId="9" fillId="56" borderId="1" xfId="2" applyFont="1" applyFill="1" applyBorder="1" applyProtection="1">
      <protection locked="0"/>
    </xf>
    <xf numFmtId="0" fontId="21" fillId="57" borderId="0" xfId="0" applyFont="1" applyFill="1" applyProtection="1">
      <protection locked="0"/>
    </xf>
    <xf numFmtId="0" fontId="54" fillId="57" borderId="61" xfId="0" applyFont="1" applyFill="1" applyBorder="1" applyAlignment="1" applyProtection="1">
      <alignment horizontal="center"/>
      <protection locked="0"/>
    </xf>
    <xf numFmtId="164" fontId="21" fillId="0" borderId="61" xfId="1" applyNumberFormat="1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0" fontId="58" fillId="0" borderId="0" xfId="0" applyFont="1" applyFill="1" applyBorder="1" applyProtection="1">
      <protection locked="0"/>
    </xf>
    <xf numFmtId="0" fontId="58" fillId="0" borderId="1" xfId="0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53" fillId="0" borderId="7" xfId="1" applyNumberFormat="1" applyFont="1" applyFill="1" applyBorder="1" applyAlignment="1" applyProtection="1">
      <alignment horizontal="left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2" borderId="25" xfId="0" applyFont="1" applyFill="1" applyBorder="1" applyAlignment="1" applyProtection="1">
      <alignment horizontal="left" vertical="top"/>
      <protection locked="0"/>
    </xf>
    <xf numFmtId="0" fontId="53" fillId="0" borderId="7" xfId="0" applyFont="1" applyFill="1" applyBorder="1" applyAlignment="1" applyProtection="1">
      <alignment horizontal="left"/>
      <protection locked="0"/>
    </xf>
    <xf numFmtId="0" fontId="61" fillId="0" borderId="0" xfId="0" applyFont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58" fillId="9" borderId="1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Alignment="1" applyProtection="1">
      <alignment horizontal="left" vertical="top"/>
      <protection locked="0"/>
    </xf>
    <xf numFmtId="0" fontId="58" fillId="0" borderId="0" xfId="0" applyFont="1" applyFill="1" applyBorder="1" applyAlignment="1" applyProtection="1">
      <alignment vertical="top"/>
      <protection locked="0"/>
    </xf>
    <xf numFmtId="0" fontId="58" fillId="0" borderId="0" xfId="0" applyFont="1" applyFill="1" applyAlignment="1" applyProtection="1">
      <alignment vertical="top"/>
      <protection locked="0"/>
    </xf>
    <xf numFmtId="0" fontId="58" fillId="10" borderId="1" xfId="0" applyFont="1" applyFill="1" applyBorder="1" applyProtection="1">
      <protection locked="0"/>
    </xf>
    <xf numFmtId="0" fontId="58" fillId="10" borderId="0" xfId="0" applyFont="1" applyFill="1" applyBorder="1" applyProtection="1">
      <protection locked="0"/>
    </xf>
    <xf numFmtId="164" fontId="58" fillId="0" borderId="0" xfId="1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54" fillId="57" borderId="62" xfId="0" applyFont="1" applyFill="1" applyBorder="1" applyAlignment="1" applyProtection="1">
      <protection locked="0"/>
    </xf>
    <xf numFmtId="0" fontId="54" fillId="57" borderId="63" xfId="0" applyFont="1" applyFill="1" applyBorder="1" applyAlignment="1" applyProtection="1">
      <protection locked="0"/>
    </xf>
    <xf numFmtId="0" fontId="58" fillId="57" borderId="1" xfId="0" applyFont="1" applyFill="1" applyBorder="1" applyAlignment="1" applyProtection="1">
      <alignment horizontal="center"/>
      <protection locked="0"/>
    </xf>
    <xf numFmtId="0" fontId="58" fillId="57" borderId="1" xfId="0" applyFont="1" applyFill="1" applyBorder="1" applyProtection="1">
      <protection locked="0"/>
    </xf>
    <xf numFmtId="0" fontId="58" fillId="9" borderId="1" xfId="0" applyFont="1" applyFill="1" applyBorder="1" applyAlignment="1" applyProtection="1">
      <alignment horizontal="center" vertical="center"/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52" borderId="1" xfId="0" applyFont="1" applyFill="1" applyBorder="1" applyAlignment="1" applyProtection="1">
      <alignment horizontal="center" vertical="top" wrapText="1"/>
      <protection locked="0"/>
    </xf>
    <xf numFmtId="0" fontId="55" fillId="53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2" borderId="3" xfId="0" applyFont="1" applyFill="1" applyBorder="1" applyAlignment="1" applyProtection="1">
      <alignment horizontal="left"/>
      <protection locked="0"/>
    </xf>
    <xf numFmtId="0" fontId="54" fillId="52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3" borderId="3" xfId="0" applyFont="1" applyFill="1" applyBorder="1" applyAlignment="1" applyProtection="1">
      <alignment horizontal="left"/>
      <protection locked="0"/>
    </xf>
    <xf numFmtId="0" fontId="55" fillId="53" borderId="4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57" borderId="62" xfId="0" applyFont="1" applyFill="1" applyBorder="1" applyAlignment="1" applyProtection="1">
      <alignment horizontal="left"/>
      <protection locked="0"/>
    </xf>
    <xf numFmtId="0" fontId="54" fillId="57" borderId="63" xfId="0" applyFont="1" applyFill="1" applyBorder="1" applyAlignment="1" applyProtection="1">
      <alignment horizontal="left"/>
      <protection locked="0"/>
    </xf>
    <xf numFmtId="0" fontId="54" fillId="57" borderId="1" xfId="0" applyFont="1" applyFill="1" applyBorder="1" applyAlignment="1" applyProtection="1">
      <alignment horizontal="left"/>
      <protection locked="0"/>
    </xf>
    <xf numFmtId="0" fontId="54" fillId="57" borderId="1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164" fontId="21" fillId="0" borderId="7" xfId="46" applyNumberFormat="1" applyFont="1" applyFill="1" applyBorder="1" applyProtection="1">
      <protection locked="0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5B000000}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00FF00"/>
      <color rgb="FFFF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../../../../../../../../../../../..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../../../../../../..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../../../../../../../../../../..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../../../../../..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../../../../../..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../../../../../../../..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comments" Target="../comments2.xml"/><Relationship Id="rId4" Type="http://schemas.openxmlformats.org/officeDocument/2006/relationships/hyperlink" Target="../../../../../../../../../../../..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AF14" sqref="AF14"/>
    </sheetView>
  </sheetViews>
  <sheetFormatPr defaultRowHeight="13.8" x14ac:dyDescent="0.3"/>
  <cols>
    <col min="1" max="1" width="1.6640625" style="275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2" customWidth="1"/>
    <col min="8" max="8" width="4.5546875" style="292" customWidth="1"/>
    <col min="9" max="10" width="1.6640625" style="292" customWidth="1"/>
    <col min="11" max="11" width="11.6640625" style="292" customWidth="1"/>
    <col min="12" max="14" width="1.6640625" style="292" customWidth="1"/>
    <col min="15" max="15" width="11.6640625" style="292" customWidth="1"/>
    <col min="16" max="18" width="1.6640625" style="292" customWidth="1"/>
    <col min="19" max="19" width="11.6640625" style="292" customWidth="1"/>
    <col min="20" max="22" width="1.6640625" style="292" customWidth="1"/>
    <col min="23" max="23" width="11.6640625" style="292" customWidth="1"/>
    <col min="24" max="25" width="6.88671875" style="67" customWidth="1"/>
    <col min="26" max="26" width="8.88671875" style="275"/>
    <col min="27" max="41" width="9.109375" style="275"/>
    <col min="42" max="43" width="8.88671875" style="275"/>
    <col min="44" max="44" width="12.109375" style="275" customWidth="1"/>
    <col min="45" max="45" width="8.88671875" style="275" customWidth="1"/>
    <col min="46" max="51" width="5.33203125" style="275" customWidth="1"/>
    <col min="52" max="58" width="8.88671875" style="275" customWidth="1"/>
    <col min="59" max="125" width="8.88671875" style="275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5" customFormat="1" ht="14.25" customHeight="1" thickBot="1" x14ac:dyDescent="0.35">
      <c r="C1" s="276"/>
      <c r="D1" s="276"/>
      <c r="E1" s="276"/>
      <c r="F1" s="276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6"/>
      <c r="AR1" s="278" t="s">
        <v>872</v>
      </c>
      <c r="AS1" s="278"/>
      <c r="AT1" s="278"/>
      <c r="AU1" s="278"/>
      <c r="AV1" s="278"/>
      <c r="AW1" s="278"/>
      <c r="AX1" s="278"/>
      <c r="AY1" s="278"/>
    </row>
    <row r="2" spans="2:51" ht="14.25" customHeight="1" thickBot="1" x14ac:dyDescent="0.35">
      <c r="B2" s="260"/>
      <c r="C2" s="261" t="s">
        <v>143</v>
      </c>
      <c r="D2" s="262"/>
      <c r="E2" s="261"/>
      <c r="F2" s="261"/>
      <c r="G2" s="262" t="s">
        <v>27</v>
      </c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1"/>
      <c r="Y2" s="263"/>
      <c r="AR2" s="278" t="s">
        <v>881</v>
      </c>
      <c r="AS2" s="278"/>
      <c r="AT2" s="278"/>
      <c r="AU2" s="278"/>
      <c r="AV2" s="278"/>
      <c r="AW2" s="278"/>
      <c r="AX2" s="278"/>
      <c r="AY2" s="278"/>
    </row>
    <row r="3" spans="2:51" ht="14.25" customHeight="1" thickBot="1" x14ac:dyDescent="0.35">
      <c r="B3" s="143"/>
      <c r="C3" s="64" t="s">
        <v>1015</v>
      </c>
      <c r="D3" s="264"/>
      <c r="E3" s="140"/>
      <c r="F3" s="381" t="s">
        <v>1065</v>
      </c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3"/>
      <c r="Y3" s="144"/>
      <c r="AR3" s="278"/>
      <c r="AS3" s="278"/>
      <c r="AT3" s="278"/>
      <c r="AU3" s="278"/>
      <c r="AV3" s="278"/>
      <c r="AW3" s="278"/>
      <c r="AX3" s="278"/>
      <c r="AY3" s="278"/>
    </row>
    <row r="4" spans="2:51" ht="14.25" customHeight="1" thickBot="1" x14ac:dyDescent="0.35">
      <c r="B4" s="143"/>
      <c r="C4" s="265" t="s">
        <v>136</v>
      </c>
      <c r="D4" s="266" t="s">
        <v>137</v>
      </c>
      <c r="E4" s="140"/>
      <c r="F4" s="267"/>
      <c r="G4" s="268" t="s">
        <v>140</v>
      </c>
      <c r="H4" s="268"/>
      <c r="I4" s="384" t="s">
        <v>142</v>
      </c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267"/>
      <c r="Y4" s="144"/>
      <c r="AR4" s="278"/>
      <c r="AS4" s="278"/>
      <c r="AT4" s="278"/>
      <c r="AU4" s="278"/>
      <c r="AV4" s="278"/>
      <c r="AW4" s="278"/>
      <c r="AX4" s="278"/>
      <c r="AY4" s="278"/>
    </row>
    <row r="5" spans="2:51" ht="15.75" customHeight="1" thickBot="1" x14ac:dyDescent="0.35">
      <c r="B5" s="143"/>
      <c r="C5" s="49" t="s">
        <v>884</v>
      </c>
      <c r="D5" s="183">
        <v>2</v>
      </c>
      <c r="E5" s="269"/>
      <c r="F5" s="387">
        <v>25452</v>
      </c>
      <c r="G5" s="388"/>
      <c r="H5" s="385" t="str">
        <f>IFERROR(VLOOKUP(F5,db_crebolijst_all!A3:S497,17),"1")</f>
        <v>Groene ruimte 23171 (Medewerker hovenier)</v>
      </c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6"/>
      <c r="Y5" s="144"/>
      <c r="AA5" s="279"/>
      <c r="AB5" s="279"/>
      <c r="AC5" s="280" t="s">
        <v>905</v>
      </c>
      <c r="AD5" s="281"/>
      <c r="AE5" s="281"/>
      <c r="AF5" s="281"/>
      <c r="AR5" s="278"/>
      <c r="AS5" s="278"/>
      <c r="AT5" s="278"/>
      <c r="AU5" s="278"/>
      <c r="AV5" s="278"/>
      <c r="AW5" s="278"/>
      <c r="AX5" s="278"/>
      <c r="AY5" s="278"/>
    </row>
    <row r="6" spans="2:51" ht="14.25" customHeight="1" thickBot="1" x14ac:dyDescent="0.35">
      <c r="B6" s="143"/>
      <c r="C6" s="270" t="s">
        <v>138</v>
      </c>
      <c r="D6" s="271" t="s">
        <v>139</v>
      </c>
      <c r="E6" s="140"/>
      <c r="F6" s="140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140"/>
      <c r="Y6" s="144"/>
      <c r="AA6" s="281"/>
      <c r="AB6" s="281"/>
      <c r="AC6" s="281"/>
      <c r="AD6" s="281"/>
      <c r="AE6" s="281"/>
      <c r="AF6" s="281"/>
      <c r="AR6" s="278"/>
      <c r="AS6" s="278"/>
      <c r="AT6" s="282" t="s">
        <v>873</v>
      </c>
      <c r="AU6" s="282" t="s">
        <v>866</v>
      </c>
      <c r="AV6" s="282" t="s">
        <v>874</v>
      </c>
      <c r="AW6" s="282" t="s">
        <v>874</v>
      </c>
      <c r="AX6" s="282" t="s">
        <v>876</v>
      </c>
      <c r="AY6" s="282" t="s">
        <v>877</v>
      </c>
    </row>
    <row r="7" spans="2:51" ht="15.75" customHeight="1" thickBot="1" x14ac:dyDescent="0.35">
      <c r="B7" s="143"/>
      <c r="C7" s="148" t="s">
        <v>7</v>
      </c>
      <c r="D7" s="311">
        <f>IFERROR(VLOOKUP(F5,db_crebolijst_all!A3:Q497,db_crebolijst_all!J1),"gcg")</f>
        <v>2</v>
      </c>
      <c r="E7" s="269"/>
      <c r="F7" s="369" t="s">
        <v>141</v>
      </c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1"/>
      <c r="Y7" s="144"/>
      <c r="AR7" s="278" t="str">
        <f>CONCATENATE(C7,";",D5+AS10)</f>
        <v>BOL;2</v>
      </c>
      <c r="AS7" s="283" t="s">
        <v>191</v>
      </c>
      <c r="AT7" s="284">
        <f>VLOOKUP($AR$7,db_duur!$B$2:$J$11,4)</f>
        <v>700</v>
      </c>
      <c r="AU7" s="284"/>
      <c r="AV7" s="284"/>
      <c r="AW7" s="284"/>
      <c r="AX7" s="284"/>
      <c r="AY7" s="285">
        <f>VLOOKUP($AR$7,db_duur!$B$2:$J$11,5)</f>
        <v>1250</v>
      </c>
    </row>
    <row r="8" spans="2:51" ht="14.25" customHeight="1" thickBot="1" x14ac:dyDescent="0.35">
      <c r="B8" s="143"/>
      <c r="C8" s="142"/>
      <c r="D8" s="139"/>
      <c r="E8" s="140"/>
      <c r="F8" s="140"/>
      <c r="G8" s="273"/>
      <c r="H8" s="273"/>
      <c r="I8" s="273"/>
      <c r="J8" s="274"/>
      <c r="K8" s="274"/>
      <c r="L8" s="274"/>
      <c r="M8" s="273"/>
      <c r="N8" s="274"/>
      <c r="O8" s="274"/>
      <c r="P8" s="274"/>
      <c r="Q8" s="273"/>
      <c r="R8" s="274"/>
      <c r="S8" s="274"/>
      <c r="T8" s="274"/>
      <c r="U8" s="273"/>
      <c r="V8" s="273"/>
      <c r="W8" s="273"/>
      <c r="X8" s="140"/>
      <c r="Y8" s="144"/>
      <c r="AR8" s="278"/>
      <c r="AS8" s="283" t="s">
        <v>0</v>
      </c>
      <c r="AT8" s="284">
        <f>VLOOKUP($AR$7,db_duur!$B$2:$J$11,6)</f>
        <v>0</v>
      </c>
      <c r="AU8" s="284"/>
      <c r="AV8" s="284"/>
      <c r="AW8" s="284"/>
      <c r="AX8" s="284"/>
      <c r="AY8" s="285">
        <f>VLOOKUP($AR$7,db_duur!$B$2:$J$11,7)</f>
        <v>450</v>
      </c>
    </row>
    <row r="9" spans="2:51" ht="21.75" customHeight="1" thickBot="1" x14ac:dyDescent="0.35">
      <c r="B9" s="143"/>
      <c r="C9" s="142" t="s">
        <v>135</v>
      </c>
      <c r="D9" s="139"/>
      <c r="E9" s="140"/>
      <c r="F9" s="369" t="s">
        <v>10</v>
      </c>
      <c r="G9" s="370"/>
      <c r="H9" s="392"/>
      <c r="I9" s="136"/>
      <c r="J9" s="389" t="s">
        <v>11</v>
      </c>
      <c r="K9" s="390"/>
      <c r="L9" s="391"/>
      <c r="M9" s="136"/>
      <c r="N9" s="389" t="s">
        <v>12</v>
      </c>
      <c r="O9" s="390"/>
      <c r="P9" s="391"/>
      <c r="Q9" s="137"/>
      <c r="R9" s="389" t="s">
        <v>15</v>
      </c>
      <c r="S9" s="390"/>
      <c r="T9" s="391"/>
      <c r="U9" s="137"/>
      <c r="V9" s="369" t="s">
        <v>4</v>
      </c>
      <c r="W9" s="370"/>
      <c r="X9" s="371"/>
      <c r="Y9" s="144"/>
      <c r="AR9" s="278"/>
      <c r="AS9" s="278"/>
      <c r="AT9" s="282"/>
      <c r="AU9" s="282"/>
      <c r="AV9" s="282"/>
      <c r="AW9" s="282"/>
      <c r="AX9" s="282"/>
      <c r="AY9" s="282">
        <f>VLOOKUP($AR$7,db_duur!$B$2:$J$11,9)</f>
        <v>2000</v>
      </c>
    </row>
    <row r="10" spans="2:51" ht="18.75" customHeight="1" thickBot="1" x14ac:dyDescent="0.3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4">
        <v>200</v>
      </c>
      <c r="L10" s="136"/>
      <c r="M10" s="136"/>
      <c r="N10" s="136"/>
      <c r="O10" s="184">
        <v>200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900</v>
      </c>
      <c r="X10" s="135" t="str">
        <f>IFERROR(IF(W10&lt;AY7,"!",""),AC5)</f>
        <v>!</v>
      </c>
      <c r="Y10" s="144"/>
    </row>
    <row r="11" spans="2:51" ht="18.75" customHeight="1" thickBot="1" x14ac:dyDescent="0.35">
      <c r="B11" s="143"/>
      <c r="C11" s="259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4">
        <v>650</v>
      </c>
      <c r="L11" s="136"/>
      <c r="M11" s="136"/>
      <c r="N11" s="136"/>
      <c r="O11" s="184">
        <v>650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950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850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1850</v>
      </c>
      <c r="X12" s="135" t="str">
        <f>IFERROR(IF(W12&lt;AY9,"!",""),AC5)</f>
        <v>!</v>
      </c>
      <c r="Y12" s="144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R12" s="287"/>
      <c r="AS12" s="288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6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69" t="s">
        <v>10</v>
      </c>
      <c r="G16" s="370"/>
      <c r="H16" s="371"/>
      <c r="I16" s="74"/>
      <c r="J16" s="369" t="s">
        <v>11</v>
      </c>
      <c r="K16" s="370"/>
      <c r="L16" s="371"/>
      <c r="M16" s="74"/>
      <c r="N16" s="369" t="s">
        <v>12</v>
      </c>
      <c r="O16" s="370"/>
      <c r="P16" s="371"/>
      <c r="Q16" s="75"/>
      <c r="R16" s="369" t="s">
        <v>15</v>
      </c>
      <c r="S16" s="370"/>
      <c r="T16" s="371"/>
      <c r="U16" s="75"/>
      <c r="V16" s="369" t="s">
        <v>4</v>
      </c>
      <c r="W16" s="370"/>
      <c r="X16" s="371"/>
      <c r="Y16" s="76"/>
      <c r="AR16" s="286"/>
      <c r="AS16" s="286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72" t="s">
        <v>191</v>
      </c>
      <c r="D18" s="78"/>
      <c r="F18" s="375">
        <f>IFERROR(W10*(1+$C$10),AC5)</f>
        <v>963</v>
      </c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7"/>
      <c r="Y18" s="76"/>
    </row>
    <row r="19" spans="2:25" ht="10.199999999999999" customHeight="1" thickBot="1" x14ac:dyDescent="0.35">
      <c r="B19" s="72"/>
      <c r="C19" s="37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7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73"/>
      <c r="D21" s="74" t="s">
        <v>29</v>
      </c>
      <c r="E21" s="83"/>
      <c r="F21" s="84"/>
      <c r="G21" s="289">
        <f>G10*(1+$C$10)</f>
        <v>749</v>
      </c>
      <c r="H21" s="86"/>
      <c r="I21" s="75"/>
      <c r="J21" s="87"/>
      <c r="K21" s="289">
        <f>K10*(1+$C$10)</f>
        <v>214</v>
      </c>
      <c r="L21" s="86"/>
      <c r="M21" s="75"/>
      <c r="N21" s="87"/>
      <c r="O21" s="289">
        <f>O10*(1+$C$10)</f>
        <v>214</v>
      </c>
      <c r="P21" s="86"/>
      <c r="Q21" s="75"/>
      <c r="R21" s="87"/>
      <c r="S21" s="289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963</v>
      </c>
      <c r="X21" s="86"/>
      <c r="Y21" s="76"/>
    </row>
    <row r="22" spans="2:25" ht="10.199999999999999" customHeight="1" x14ac:dyDescent="0.3">
      <c r="B22" s="72"/>
      <c r="C22" s="37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73"/>
      <c r="D23" s="75" t="s">
        <v>17</v>
      </c>
      <c r="E23" s="89"/>
      <c r="F23" s="90"/>
      <c r="G23" s="289">
        <f>Opleidingsplan!K113+Opleidingsplan!M113</f>
        <v>743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7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73"/>
      <c r="D25" s="75" t="s">
        <v>18</v>
      </c>
      <c r="E25" s="73"/>
      <c r="F25" s="88"/>
      <c r="G25" s="75"/>
      <c r="H25" s="86"/>
      <c r="I25" s="75"/>
      <c r="J25" s="87"/>
      <c r="K25" s="289">
        <f>Opleidingsplan!AL114+Opleidingsplan!M113</f>
        <v>237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7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73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9">
        <f>Opleidingsplan!BM113+Opleidingsplan!BK113</f>
        <v>233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7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73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9">
        <f>Opleidingsplan!CJ113</f>
        <v>0</v>
      </c>
      <c r="T29" s="86"/>
      <c r="U29" s="75"/>
      <c r="V29" s="87"/>
      <c r="W29" s="85">
        <f>+G23+K25+O27+S29</f>
        <v>1213</v>
      </c>
      <c r="X29" s="86"/>
      <c r="Y29" s="76"/>
    </row>
    <row r="30" spans="2:25" ht="10.199999999999999" customHeight="1" x14ac:dyDescent="0.3">
      <c r="B30" s="72"/>
      <c r="C30" s="37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73"/>
      <c r="D31" s="74" t="s">
        <v>4</v>
      </c>
      <c r="E31" s="83"/>
      <c r="F31" s="88"/>
      <c r="G31" s="290">
        <f>+G23-G21</f>
        <v>-6</v>
      </c>
      <c r="H31" s="86"/>
      <c r="I31" s="75"/>
      <c r="J31" s="87"/>
      <c r="K31" s="290">
        <f>+K25-K21</f>
        <v>23</v>
      </c>
      <c r="L31" s="86"/>
      <c r="M31" s="75"/>
      <c r="N31" s="87"/>
      <c r="O31" s="290">
        <f>+O27-O21</f>
        <v>19</v>
      </c>
      <c r="P31" s="86"/>
      <c r="Q31" s="75"/>
      <c r="R31" s="87"/>
      <c r="S31" s="290">
        <f>+S29-S21</f>
        <v>0</v>
      </c>
      <c r="T31" s="86"/>
      <c r="U31" s="75"/>
      <c r="V31" s="87"/>
      <c r="W31" s="85">
        <f>+W29-W21</f>
        <v>250</v>
      </c>
      <c r="X31" s="86"/>
      <c r="Y31" s="76"/>
    </row>
    <row r="32" spans="2:25" ht="10.199999999999999" customHeight="1" thickBot="1" x14ac:dyDescent="0.35">
      <c r="B32" s="72"/>
      <c r="C32" s="37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72" t="s">
        <v>0</v>
      </c>
      <c r="D34" s="78"/>
      <c r="F34" s="375">
        <f>W11*(1+$C$11)</f>
        <v>950</v>
      </c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7"/>
      <c r="Y34" s="76"/>
    </row>
    <row r="35" spans="2:25" ht="10.199999999999999" customHeight="1" thickBot="1" x14ac:dyDescent="0.35">
      <c r="B35" s="72"/>
      <c r="C35" s="37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7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73"/>
      <c r="D37" s="74" t="s">
        <v>29</v>
      </c>
      <c r="E37" s="83"/>
      <c r="F37" s="84"/>
      <c r="G37" s="289">
        <f>G11*(1+$C$11)</f>
        <v>300</v>
      </c>
      <c r="H37" s="76"/>
      <c r="I37" s="77"/>
      <c r="J37" s="88"/>
      <c r="K37" s="289">
        <f>K11*(1+$C$11)</f>
        <v>650</v>
      </c>
      <c r="L37" s="86"/>
      <c r="M37" s="75"/>
      <c r="N37" s="87"/>
      <c r="O37" s="289">
        <f>O11*(1+$C$11)</f>
        <v>650</v>
      </c>
      <c r="P37" s="86"/>
      <c r="Q37" s="75"/>
      <c r="R37" s="87"/>
      <c r="S37" s="289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950</v>
      </c>
      <c r="X37" s="86"/>
      <c r="Y37" s="76"/>
    </row>
    <row r="38" spans="2:25" ht="10.199999999999999" customHeight="1" x14ac:dyDescent="0.3">
      <c r="B38" s="72"/>
      <c r="C38" s="37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73"/>
      <c r="D39" s="75" t="s">
        <v>17</v>
      </c>
      <c r="E39" s="89"/>
      <c r="F39" s="90"/>
      <c r="G39" s="289">
        <f>Opleidingsplan!L113</f>
        <v>344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7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73"/>
      <c r="D41" s="75" t="s">
        <v>18</v>
      </c>
      <c r="E41" s="73"/>
      <c r="F41" s="88"/>
      <c r="G41" s="75"/>
      <c r="H41" s="86"/>
      <c r="I41" s="75"/>
      <c r="J41" s="87"/>
      <c r="K41" s="289">
        <f>Opleidingsplan!AM114</f>
        <v>1256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7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73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9">
        <f>Opleidingsplan!BL113</f>
        <v>1104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7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73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9">
        <f>Opleidingsplan!CK113</f>
        <v>0</v>
      </c>
      <c r="T45" s="86"/>
      <c r="U45" s="75"/>
      <c r="V45" s="87"/>
      <c r="W45" s="85">
        <f>+G39+K41+O43+S45</f>
        <v>2704</v>
      </c>
      <c r="X45" s="86"/>
      <c r="Y45" s="76"/>
    </row>
    <row r="46" spans="2:25" ht="10.199999999999999" customHeight="1" x14ac:dyDescent="0.3">
      <c r="B46" s="72"/>
      <c r="C46" s="37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73"/>
      <c r="D47" s="74" t="s">
        <v>4</v>
      </c>
      <c r="E47" s="83"/>
      <c r="F47" s="88"/>
      <c r="G47" s="290">
        <f>+G39-G37</f>
        <v>44</v>
      </c>
      <c r="H47" s="86"/>
      <c r="I47" s="75"/>
      <c r="J47" s="87"/>
      <c r="K47" s="290">
        <f>+K41-K37</f>
        <v>606</v>
      </c>
      <c r="L47" s="86"/>
      <c r="M47" s="75"/>
      <c r="N47" s="87"/>
      <c r="O47" s="290">
        <f>+O43-O37</f>
        <v>454</v>
      </c>
      <c r="P47" s="86"/>
      <c r="Q47" s="75"/>
      <c r="R47" s="87"/>
      <c r="S47" s="290">
        <f>+S45-S37</f>
        <v>0</v>
      </c>
      <c r="T47" s="86"/>
      <c r="U47" s="75"/>
      <c r="V47" s="87"/>
      <c r="W47" s="85">
        <f>(G47+K47+O47+S47)</f>
        <v>1104</v>
      </c>
      <c r="X47" s="86"/>
      <c r="Y47" s="76"/>
    </row>
    <row r="48" spans="2:25" ht="10.199999999999999" customHeight="1" thickBot="1" x14ac:dyDescent="0.35">
      <c r="B48" s="72"/>
      <c r="C48" s="37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63" t="s">
        <v>4</v>
      </c>
      <c r="D50" s="78"/>
      <c r="E50" s="73"/>
      <c r="F50" s="366">
        <f>F18+F34+W12-W11-W10</f>
        <v>1913</v>
      </c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8"/>
      <c r="Y50" s="76"/>
    </row>
    <row r="51" spans="1:125" ht="10.199999999999999" customHeight="1" thickBot="1" x14ac:dyDescent="0.35">
      <c r="B51" s="72"/>
      <c r="C51" s="36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6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64"/>
      <c r="D53" s="74" t="s">
        <v>29</v>
      </c>
      <c r="E53" s="83"/>
      <c r="F53" s="84"/>
      <c r="G53" s="289">
        <f>+G21+G37</f>
        <v>1049</v>
      </c>
      <c r="H53" s="76"/>
      <c r="I53" s="77"/>
      <c r="J53" s="88"/>
      <c r="K53" s="289">
        <f>+K21+K37</f>
        <v>864</v>
      </c>
      <c r="L53" s="86"/>
      <c r="M53" s="75"/>
      <c r="N53" s="87"/>
      <c r="O53" s="289">
        <f>+O21+O37</f>
        <v>864</v>
      </c>
      <c r="P53" s="86"/>
      <c r="Q53" s="75"/>
      <c r="R53" s="87"/>
      <c r="S53" s="289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1913</v>
      </c>
      <c r="X53" s="100"/>
      <c r="Y53" s="76"/>
      <c r="AP53" s="286"/>
    </row>
    <row r="54" spans="1:125" ht="10.199999999999999" customHeight="1" x14ac:dyDescent="0.3">
      <c r="B54" s="72"/>
      <c r="C54" s="36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6"/>
    </row>
    <row r="55" spans="1:125" ht="14.25" customHeight="1" x14ac:dyDescent="0.3">
      <c r="B55" s="72"/>
      <c r="C55" s="364"/>
      <c r="D55" s="74" t="s">
        <v>191</v>
      </c>
      <c r="E55" s="83"/>
      <c r="F55" s="84"/>
      <c r="G55" s="289">
        <f>G23</f>
        <v>743</v>
      </c>
      <c r="H55" s="86"/>
      <c r="I55" s="75"/>
      <c r="J55" s="87"/>
      <c r="K55" s="289">
        <f>K25</f>
        <v>237</v>
      </c>
      <c r="L55" s="86"/>
      <c r="M55" s="75"/>
      <c r="N55" s="87"/>
      <c r="O55" s="289">
        <f>O27</f>
        <v>233</v>
      </c>
      <c r="P55" s="86"/>
      <c r="Q55" s="75"/>
      <c r="R55" s="87"/>
      <c r="S55" s="289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980</v>
      </c>
      <c r="X55" s="100"/>
      <c r="Y55" s="76"/>
    </row>
    <row r="56" spans="1:125" ht="14.25" customHeight="1" x14ac:dyDescent="0.3">
      <c r="B56" s="72"/>
      <c r="C56" s="364"/>
      <c r="D56" s="74" t="s">
        <v>0</v>
      </c>
      <c r="E56" s="83"/>
      <c r="F56" s="84"/>
      <c r="G56" s="289">
        <f>G39</f>
        <v>344</v>
      </c>
      <c r="H56" s="86"/>
      <c r="I56" s="75"/>
      <c r="J56" s="87"/>
      <c r="K56" s="289">
        <f>K41</f>
        <v>1256</v>
      </c>
      <c r="L56" s="86"/>
      <c r="M56" s="75"/>
      <c r="N56" s="87"/>
      <c r="O56" s="289">
        <f>O43</f>
        <v>1104</v>
      </c>
      <c r="P56" s="86"/>
      <c r="Q56" s="75"/>
      <c r="R56" s="87"/>
      <c r="S56" s="289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1600</v>
      </c>
      <c r="X56" s="100"/>
      <c r="Y56" s="76"/>
    </row>
    <row r="57" spans="1:125" s="291" customFormat="1" ht="14.25" customHeight="1" x14ac:dyDescent="0.3">
      <c r="A57" s="281"/>
      <c r="B57" s="103"/>
      <c r="C57" s="36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0.62015503875968991</v>
      </c>
      <c r="X57" s="113"/>
      <c r="Y57" s="114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  <c r="CL57" s="281"/>
      <c r="CM57" s="281"/>
      <c r="CN57" s="281"/>
      <c r="CO57" s="281"/>
      <c r="CP57" s="281"/>
      <c r="CQ57" s="281"/>
      <c r="CR57" s="281"/>
      <c r="CS57" s="281"/>
      <c r="CT57" s="281"/>
      <c r="CU57" s="281"/>
      <c r="CV57" s="281"/>
      <c r="CW57" s="281"/>
      <c r="CX57" s="281"/>
      <c r="CY57" s="281"/>
      <c r="CZ57" s="281"/>
      <c r="DA57" s="281"/>
      <c r="DB57" s="281"/>
      <c r="DC57" s="281"/>
      <c r="DD57" s="281"/>
      <c r="DE57" s="281"/>
      <c r="DF57" s="281"/>
      <c r="DG57" s="281"/>
      <c r="DH57" s="281"/>
      <c r="DI57" s="281"/>
      <c r="DJ57" s="281"/>
      <c r="DK57" s="281"/>
      <c r="DL57" s="281"/>
      <c r="DM57" s="281"/>
      <c r="DN57" s="281"/>
      <c r="DO57" s="281"/>
      <c r="DP57" s="281"/>
      <c r="DQ57" s="281"/>
      <c r="DR57" s="281"/>
      <c r="DS57" s="281"/>
      <c r="DT57" s="281"/>
      <c r="DU57" s="281"/>
    </row>
    <row r="58" spans="1:125" ht="14.25" customHeight="1" x14ac:dyDescent="0.3">
      <c r="B58" s="72"/>
      <c r="C58" s="364"/>
      <c r="D58" s="74" t="s">
        <v>4</v>
      </c>
      <c r="E58" s="83"/>
      <c r="F58" s="88"/>
      <c r="G58" s="289">
        <f>+G55+G56</f>
        <v>1087</v>
      </c>
      <c r="H58" s="76"/>
      <c r="I58" s="77"/>
      <c r="J58" s="88"/>
      <c r="K58" s="289">
        <f>+K55+K56</f>
        <v>1493</v>
      </c>
      <c r="L58" s="86"/>
      <c r="M58" s="75"/>
      <c r="N58" s="87"/>
      <c r="O58" s="289">
        <f>+O55+O56</f>
        <v>1337</v>
      </c>
      <c r="P58" s="86"/>
      <c r="Q58" s="75"/>
      <c r="R58" s="87"/>
      <c r="S58" s="289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2580</v>
      </c>
      <c r="X58" s="100"/>
      <c r="Y58" s="76"/>
    </row>
    <row r="59" spans="1:125" ht="10.199999999999999" customHeight="1" x14ac:dyDescent="0.3">
      <c r="B59" s="72"/>
      <c r="C59" s="36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64"/>
      <c r="D60" s="116" t="s">
        <v>133</v>
      </c>
      <c r="E60" s="83"/>
      <c r="F60" s="88"/>
      <c r="G60" s="290">
        <f>(G56+G55)-G53</f>
        <v>38</v>
      </c>
      <c r="H60" s="76"/>
      <c r="I60" s="77"/>
      <c r="J60" s="88"/>
      <c r="K60" s="290">
        <f>(K56+K55)-K53</f>
        <v>629</v>
      </c>
      <c r="L60" s="86"/>
      <c r="M60" s="75"/>
      <c r="N60" s="87"/>
      <c r="O60" s="290">
        <f>(O56+O55)-O53</f>
        <v>473</v>
      </c>
      <c r="P60" s="86"/>
      <c r="Q60" s="75"/>
      <c r="R60" s="87"/>
      <c r="S60" s="290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667</v>
      </c>
      <c r="X60" s="100"/>
      <c r="Y60" s="76"/>
    </row>
    <row r="61" spans="1:125" ht="10.199999999999999" customHeight="1" x14ac:dyDescent="0.3">
      <c r="B61" s="72"/>
      <c r="C61" s="36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64"/>
      <c r="D62" s="116" t="s">
        <v>134</v>
      </c>
      <c r="E62" s="83"/>
      <c r="F62" s="88"/>
      <c r="G62" s="290">
        <f>G55+G56-((G21/(1+$C$10))+(G37/(1+$C$11)))</f>
        <v>87</v>
      </c>
      <c r="H62" s="76"/>
      <c r="I62" s="77"/>
      <c r="J62" s="88"/>
      <c r="K62" s="290">
        <f>K55+K56-((K21/(1+$C$10))+(K37/(1+$C$11)))</f>
        <v>643</v>
      </c>
      <c r="L62" s="86"/>
      <c r="M62" s="75"/>
      <c r="N62" s="87"/>
      <c r="O62" s="290">
        <f>O55+O56-((O21/(1+$C$10))+(O37/(1+$C$11)))</f>
        <v>487</v>
      </c>
      <c r="P62" s="86"/>
      <c r="Q62" s="75"/>
      <c r="R62" s="87"/>
      <c r="S62" s="290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730</v>
      </c>
      <c r="X62" s="100"/>
      <c r="Y62" s="76"/>
    </row>
    <row r="63" spans="1:125" ht="10.199999999999999" customHeight="1" thickBot="1" x14ac:dyDescent="0.35">
      <c r="B63" s="72"/>
      <c r="C63" s="36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1" t="s">
        <v>184</v>
      </c>
    </row>
    <row r="66" spans="3:23" ht="14.4" x14ac:dyDescent="0.3">
      <c r="C66" s="258" t="s">
        <v>24</v>
      </c>
      <c r="D66" s="63"/>
      <c r="E66" s="62"/>
      <c r="F66" s="62"/>
      <c r="G66" s="62"/>
      <c r="H66" s="62"/>
      <c r="I66" s="62"/>
      <c r="J66" s="63"/>
      <c r="K66" s="378" t="str">
        <f>Examenprogramma!$B$35</f>
        <v>11 juli 2019</v>
      </c>
      <c r="L66" s="378"/>
      <c r="M66" s="378"/>
      <c r="N66" s="378"/>
      <c r="O66" s="378"/>
    </row>
    <row r="67" spans="3:23" ht="14.4" x14ac:dyDescent="0.3">
      <c r="C67" s="258" t="s">
        <v>25</v>
      </c>
      <c r="D67" s="63"/>
      <c r="E67" s="62"/>
      <c r="F67" s="62"/>
      <c r="G67" s="62"/>
      <c r="H67" s="62"/>
      <c r="I67" s="62"/>
      <c r="J67" s="63"/>
      <c r="K67" s="379" t="str">
        <f>Examenprogramma!$B$36</f>
        <v>Maasland</v>
      </c>
      <c r="L67" s="379"/>
      <c r="M67" s="379"/>
      <c r="N67" s="379"/>
      <c r="O67" s="379"/>
    </row>
    <row r="68" spans="3:23" ht="14.4" x14ac:dyDescent="0.3">
      <c r="C68" s="258" t="s">
        <v>21</v>
      </c>
      <c r="D68" s="63"/>
      <c r="E68" s="62"/>
      <c r="F68" s="62"/>
      <c r="G68" s="62"/>
      <c r="H68" s="62"/>
      <c r="I68" s="62"/>
      <c r="J68" s="63"/>
      <c r="K68" s="380" t="str">
        <f>Examenprogramma!$B$37</f>
        <v>A. Reijm</v>
      </c>
      <c r="L68" s="380"/>
      <c r="M68" s="380"/>
      <c r="N68" s="380"/>
      <c r="O68" s="380"/>
    </row>
    <row r="69" spans="3:23" s="275" customFormat="1" x14ac:dyDescent="0.3"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</row>
    <row r="70" spans="3:23" s="275" customFormat="1" x14ac:dyDescent="0.3"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</row>
    <row r="71" spans="3:23" s="275" customFormat="1" x14ac:dyDescent="0.3"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</row>
    <row r="72" spans="3:23" s="275" customFormat="1" x14ac:dyDescent="0.3"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</row>
    <row r="73" spans="3:23" s="275" customFormat="1" x14ac:dyDescent="0.3"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</row>
    <row r="74" spans="3:23" s="275" customFormat="1" x14ac:dyDescent="0.3"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</row>
    <row r="75" spans="3:23" s="275" customFormat="1" x14ac:dyDescent="0.3"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</row>
    <row r="76" spans="3:23" s="275" customFormat="1" x14ac:dyDescent="0.3"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</row>
    <row r="77" spans="3:23" s="275" customFormat="1" x14ac:dyDescent="0.3"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</row>
    <row r="78" spans="3:23" s="275" customFormat="1" x14ac:dyDescent="0.3"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</row>
    <row r="79" spans="3:23" s="275" customFormat="1" x14ac:dyDescent="0.3"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</row>
    <row r="80" spans="3:23" s="275" customFormat="1" x14ac:dyDescent="0.3"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</row>
    <row r="81" spans="7:23" s="275" customFormat="1" x14ac:dyDescent="0.3"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</row>
    <row r="82" spans="7:23" s="275" customFormat="1" x14ac:dyDescent="0.3"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</row>
    <row r="83" spans="7:23" s="275" customFormat="1" x14ac:dyDescent="0.3"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</row>
    <row r="84" spans="7:23" s="275" customFormat="1" x14ac:dyDescent="0.3"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</row>
    <row r="85" spans="7:23" s="275" customFormat="1" x14ac:dyDescent="0.3"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</row>
    <row r="86" spans="7:23" s="275" customFormat="1" x14ac:dyDescent="0.3"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</row>
    <row r="87" spans="7:23" s="275" customFormat="1" x14ac:dyDescent="0.3"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</row>
    <row r="88" spans="7:23" s="275" customFormat="1" x14ac:dyDescent="0.3"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</row>
    <row r="89" spans="7:23" s="275" customFormat="1" x14ac:dyDescent="0.3"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</row>
    <row r="90" spans="7:23" s="275" customFormat="1" x14ac:dyDescent="0.3"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</row>
    <row r="91" spans="7:23" s="275" customFormat="1" x14ac:dyDescent="0.3"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</row>
    <row r="92" spans="7:23" s="275" customFormat="1" x14ac:dyDescent="0.3"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</row>
    <row r="93" spans="7:23" s="275" customFormat="1" x14ac:dyDescent="0.3"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</row>
    <row r="94" spans="7:23" s="275" customFormat="1" x14ac:dyDescent="0.3"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</row>
    <row r="95" spans="7:23" s="275" customFormat="1" x14ac:dyDescent="0.3"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</row>
    <row r="96" spans="7:23" s="275" customFormat="1" x14ac:dyDescent="0.3"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</row>
    <row r="97" spans="7:23" s="275" customFormat="1" x14ac:dyDescent="0.3"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</row>
    <row r="98" spans="7:23" s="275" customFormat="1" x14ac:dyDescent="0.3"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</row>
    <row r="99" spans="7:23" s="275" customFormat="1" x14ac:dyDescent="0.3"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</row>
    <row r="100" spans="7:23" s="275" customFormat="1" x14ac:dyDescent="0.3"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</row>
    <row r="101" spans="7:23" s="275" customFormat="1" x14ac:dyDescent="0.3"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</row>
    <row r="102" spans="7:23" s="275" customFormat="1" x14ac:dyDescent="0.3"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</row>
    <row r="103" spans="7:23" s="275" customFormat="1" x14ac:dyDescent="0.3"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</row>
    <row r="104" spans="7:23" s="275" customFormat="1" x14ac:dyDescent="0.3"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</row>
    <row r="105" spans="7:23" s="275" customFormat="1" x14ac:dyDescent="0.3"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</row>
    <row r="106" spans="7:23" s="275" customFormat="1" x14ac:dyDescent="0.3"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</row>
    <row r="107" spans="7:23" s="275" customFormat="1" x14ac:dyDescent="0.3"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</row>
    <row r="108" spans="7:23" s="275" customFormat="1" x14ac:dyDescent="0.3"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</row>
    <row r="109" spans="7:23" s="275" customFormat="1" x14ac:dyDescent="0.3"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</row>
    <row r="110" spans="7:23" s="275" customFormat="1" x14ac:dyDescent="0.3"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</row>
    <row r="111" spans="7:23" s="275" customFormat="1" x14ac:dyDescent="0.3"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</row>
    <row r="112" spans="7:23" s="275" customFormat="1" x14ac:dyDescent="0.3"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</row>
    <row r="113" spans="7:23" s="275" customFormat="1" x14ac:dyDescent="0.3"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</row>
    <row r="114" spans="7:23" s="275" customFormat="1" x14ac:dyDescent="0.3"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</row>
    <row r="115" spans="7:23" s="275" customFormat="1" x14ac:dyDescent="0.3"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</row>
    <row r="116" spans="7:23" s="275" customFormat="1" x14ac:dyDescent="0.3"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</row>
    <row r="117" spans="7:23" s="275" customFormat="1" x14ac:dyDescent="0.3"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</row>
    <row r="118" spans="7:23" s="275" customFormat="1" x14ac:dyDescent="0.3"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</row>
    <row r="119" spans="7:23" s="275" customFormat="1" x14ac:dyDescent="0.3"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</row>
    <row r="120" spans="7:23" s="275" customFormat="1" x14ac:dyDescent="0.3"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</row>
    <row r="121" spans="7:23" s="275" customFormat="1" x14ac:dyDescent="0.3"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</row>
    <row r="122" spans="7:23" s="275" customFormat="1" x14ac:dyDescent="0.3"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</row>
    <row r="123" spans="7:23" s="275" customFormat="1" x14ac:dyDescent="0.3"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</row>
    <row r="124" spans="7:23" s="275" customFormat="1" x14ac:dyDescent="0.3"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</row>
    <row r="125" spans="7:23" s="275" customFormat="1" x14ac:dyDescent="0.3"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</row>
    <row r="126" spans="7:23" s="275" customFormat="1" x14ac:dyDescent="0.3"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</row>
    <row r="127" spans="7:23" s="275" customFormat="1" x14ac:dyDescent="0.3"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</row>
    <row r="128" spans="7:23" s="275" customFormat="1" x14ac:dyDescent="0.3"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</row>
    <row r="129" spans="7:23" s="275" customFormat="1" x14ac:dyDescent="0.3"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</row>
    <row r="130" spans="7:23" s="275" customFormat="1" x14ac:dyDescent="0.3"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</row>
    <row r="131" spans="7:23" s="275" customFormat="1" x14ac:dyDescent="0.3"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</row>
    <row r="132" spans="7:23" s="275" customFormat="1" x14ac:dyDescent="0.3"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</row>
    <row r="133" spans="7:23" s="275" customFormat="1" x14ac:dyDescent="0.3"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</row>
    <row r="134" spans="7:23" s="275" customFormat="1" x14ac:dyDescent="0.3"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</row>
    <row r="135" spans="7:23" s="275" customFormat="1" x14ac:dyDescent="0.3"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</row>
    <row r="136" spans="7:23" s="275" customFormat="1" x14ac:dyDescent="0.3"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</row>
    <row r="137" spans="7:23" s="275" customFormat="1" x14ac:dyDescent="0.3"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</row>
    <row r="138" spans="7:23" s="275" customFormat="1" x14ac:dyDescent="0.3"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</row>
    <row r="139" spans="7:23" s="275" customFormat="1" x14ac:dyDescent="0.3"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</row>
    <row r="140" spans="7:23" s="275" customFormat="1" x14ac:dyDescent="0.3"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</row>
    <row r="141" spans="7:23" s="275" customFormat="1" x14ac:dyDescent="0.3"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</row>
    <row r="142" spans="7:23" s="275" customFormat="1" x14ac:dyDescent="0.3"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</row>
    <row r="143" spans="7:23" s="275" customFormat="1" x14ac:dyDescent="0.3"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</row>
    <row r="144" spans="7:23" s="275" customFormat="1" x14ac:dyDescent="0.3"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</row>
    <row r="145" spans="7:23" s="275" customFormat="1" x14ac:dyDescent="0.3"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</row>
    <row r="146" spans="7:23" s="275" customFormat="1" x14ac:dyDescent="0.3"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</row>
    <row r="147" spans="7:23" s="275" customFormat="1" x14ac:dyDescent="0.3"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</row>
    <row r="148" spans="7:23" s="275" customFormat="1" x14ac:dyDescent="0.3"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</row>
    <row r="149" spans="7:23" s="275" customFormat="1" x14ac:dyDescent="0.3"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</row>
    <row r="150" spans="7:23" s="275" customFormat="1" x14ac:dyDescent="0.3"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</row>
    <row r="151" spans="7:23" s="275" customFormat="1" x14ac:dyDescent="0.3"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</row>
    <row r="152" spans="7:23" s="275" customFormat="1" x14ac:dyDescent="0.3"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</row>
    <row r="153" spans="7:23" s="275" customFormat="1" x14ac:dyDescent="0.3"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</row>
    <row r="154" spans="7:23" s="275" customFormat="1" x14ac:dyDescent="0.3"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</row>
    <row r="155" spans="7:23" s="275" customFormat="1" x14ac:dyDescent="0.3"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</row>
    <row r="156" spans="7:23" s="275" customFormat="1" x14ac:dyDescent="0.3"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</row>
    <row r="157" spans="7:23" s="275" customFormat="1" x14ac:dyDescent="0.3"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</row>
    <row r="158" spans="7:23" s="275" customFormat="1" x14ac:dyDescent="0.3"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</row>
    <row r="159" spans="7:23" s="275" customFormat="1" x14ac:dyDescent="0.3"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</row>
    <row r="160" spans="7:23" s="275" customFormat="1" x14ac:dyDescent="0.3"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</row>
    <row r="161" spans="7:23" s="275" customFormat="1" x14ac:dyDescent="0.3"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</row>
    <row r="162" spans="7:23" s="275" customFormat="1" x14ac:dyDescent="0.3"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</row>
    <row r="163" spans="7:23" s="275" customFormat="1" x14ac:dyDescent="0.3"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</row>
    <row r="164" spans="7:23" s="275" customFormat="1" x14ac:dyDescent="0.3"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</row>
    <row r="165" spans="7:23" s="275" customFormat="1" x14ac:dyDescent="0.3"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</row>
    <row r="166" spans="7:23" s="275" customFormat="1" x14ac:dyDescent="0.3"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</row>
    <row r="167" spans="7:23" s="275" customFormat="1" x14ac:dyDescent="0.3"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</row>
    <row r="168" spans="7:23" s="275" customFormat="1" x14ac:dyDescent="0.3"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</row>
    <row r="169" spans="7:23" s="275" customFormat="1" x14ac:dyDescent="0.3"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</row>
    <row r="170" spans="7:23" s="275" customFormat="1" x14ac:dyDescent="0.3"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</row>
    <row r="171" spans="7:23" s="275" customFormat="1" x14ac:dyDescent="0.3"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</row>
    <row r="172" spans="7:23" s="275" customFormat="1" x14ac:dyDescent="0.3"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</row>
    <row r="173" spans="7:23" s="275" customFormat="1" x14ac:dyDescent="0.3"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</row>
    <row r="174" spans="7:23" s="275" customFormat="1" x14ac:dyDescent="0.3"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</row>
    <row r="175" spans="7:23" s="275" customFormat="1" x14ac:dyDescent="0.3"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</row>
    <row r="176" spans="7:23" s="275" customFormat="1" x14ac:dyDescent="0.3"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</row>
    <row r="177" spans="7:23" s="275" customFormat="1" x14ac:dyDescent="0.3"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</row>
    <row r="178" spans="7:23" s="275" customFormat="1" x14ac:dyDescent="0.3"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</row>
    <row r="179" spans="7:23" s="275" customFormat="1" x14ac:dyDescent="0.3"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</row>
    <row r="180" spans="7:23" s="275" customFormat="1" x14ac:dyDescent="0.3"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</row>
    <row r="181" spans="7:23" s="275" customFormat="1" x14ac:dyDescent="0.3"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</row>
    <row r="182" spans="7:23" s="275" customFormat="1" x14ac:dyDescent="0.3"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</row>
    <row r="183" spans="7:23" s="275" customFormat="1" x14ac:dyDescent="0.3"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</row>
    <row r="184" spans="7:23" s="275" customFormat="1" x14ac:dyDescent="0.3"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</row>
    <row r="185" spans="7:23" s="275" customFormat="1" x14ac:dyDescent="0.3"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</row>
    <row r="186" spans="7:23" s="275" customFormat="1" x14ac:dyDescent="0.3"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</row>
    <row r="187" spans="7:23" s="275" customFormat="1" x14ac:dyDescent="0.3"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</row>
    <row r="188" spans="7:23" s="275" customFormat="1" x14ac:dyDescent="0.3"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</row>
    <row r="189" spans="7:23" s="275" customFormat="1" x14ac:dyDescent="0.3"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</row>
    <row r="190" spans="7:23" s="275" customFormat="1" x14ac:dyDescent="0.3"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</row>
    <row r="191" spans="7:23" s="275" customFormat="1" x14ac:dyDescent="0.3"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</row>
    <row r="192" spans="7:23" s="275" customFormat="1" x14ac:dyDescent="0.3"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</row>
    <row r="193" spans="7:23" s="275" customFormat="1" x14ac:dyDescent="0.3"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</row>
    <row r="194" spans="7:23" s="275" customFormat="1" x14ac:dyDescent="0.3"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</row>
    <row r="195" spans="7:23" s="275" customFormat="1" x14ac:dyDescent="0.3"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</row>
    <row r="196" spans="7:23" s="275" customFormat="1" x14ac:dyDescent="0.3"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</row>
    <row r="197" spans="7:23" s="275" customFormat="1" x14ac:dyDescent="0.3"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</row>
    <row r="198" spans="7:23" s="275" customFormat="1" x14ac:dyDescent="0.3"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</row>
    <row r="199" spans="7:23" s="275" customFormat="1" x14ac:dyDescent="0.3"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</row>
    <row r="200" spans="7:23" s="275" customFormat="1" x14ac:dyDescent="0.3"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</row>
    <row r="201" spans="7:23" s="275" customFormat="1" x14ac:dyDescent="0.3"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</row>
    <row r="202" spans="7:23" s="275" customFormat="1" x14ac:dyDescent="0.3"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</row>
    <row r="203" spans="7:23" s="275" customFormat="1" x14ac:dyDescent="0.3"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</row>
    <row r="204" spans="7:23" s="275" customFormat="1" x14ac:dyDescent="0.3"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</row>
    <row r="205" spans="7:23" s="275" customFormat="1" x14ac:dyDescent="0.3"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</row>
    <row r="206" spans="7:23" s="275" customFormat="1" x14ac:dyDescent="0.3"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</row>
    <row r="207" spans="7:23" s="275" customFormat="1" x14ac:dyDescent="0.3"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</row>
    <row r="208" spans="7:23" s="275" customFormat="1" x14ac:dyDescent="0.3"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</row>
    <row r="209" spans="7:23" s="275" customFormat="1" x14ac:dyDescent="0.3"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</row>
    <row r="210" spans="7:23" s="275" customFormat="1" x14ac:dyDescent="0.3"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</row>
    <row r="211" spans="7:23" s="275" customFormat="1" x14ac:dyDescent="0.3"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</row>
    <row r="212" spans="7:23" s="275" customFormat="1" x14ac:dyDescent="0.3"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</row>
    <row r="213" spans="7:23" s="275" customFormat="1" x14ac:dyDescent="0.3"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</row>
    <row r="214" spans="7:23" s="275" customFormat="1" x14ac:dyDescent="0.3"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</row>
    <row r="215" spans="7:23" s="275" customFormat="1" x14ac:dyDescent="0.3"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</row>
    <row r="216" spans="7:23" s="275" customFormat="1" x14ac:dyDescent="0.3"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</row>
    <row r="217" spans="7:23" s="275" customFormat="1" x14ac:dyDescent="0.3"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</row>
    <row r="218" spans="7:23" s="275" customFormat="1" x14ac:dyDescent="0.3"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</row>
    <row r="219" spans="7:23" s="275" customFormat="1" x14ac:dyDescent="0.3"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</row>
    <row r="220" spans="7:23" s="275" customFormat="1" x14ac:dyDescent="0.3"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</row>
    <row r="221" spans="7:23" s="275" customFormat="1" x14ac:dyDescent="0.3"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</row>
    <row r="222" spans="7:23" s="275" customFormat="1" x14ac:dyDescent="0.3"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</row>
    <row r="223" spans="7:23" s="275" customFormat="1" x14ac:dyDescent="0.3"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</row>
    <row r="224" spans="7:23" s="275" customFormat="1" x14ac:dyDescent="0.3"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</row>
    <row r="225" spans="7:23" s="275" customFormat="1" x14ac:dyDescent="0.3"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</row>
    <row r="226" spans="7:23" s="275" customFormat="1" x14ac:dyDescent="0.3"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</row>
    <row r="227" spans="7:23" s="275" customFormat="1" x14ac:dyDescent="0.3"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</row>
    <row r="228" spans="7:23" s="275" customFormat="1" x14ac:dyDescent="0.3"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</row>
    <row r="229" spans="7:23" s="275" customFormat="1" x14ac:dyDescent="0.3"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</row>
    <row r="230" spans="7:23" s="275" customFormat="1" x14ac:dyDescent="0.3"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</row>
    <row r="231" spans="7:23" s="275" customFormat="1" x14ac:dyDescent="0.3"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</row>
    <row r="232" spans="7:23" s="275" customFormat="1" x14ac:dyDescent="0.3"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</row>
    <row r="233" spans="7:23" s="275" customFormat="1" x14ac:dyDescent="0.3"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</row>
    <row r="234" spans="7:23" s="275" customFormat="1" x14ac:dyDescent="0.3"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</row>
    <row r="235" spans="7:23" s="295" customFormat="1" x14ac:dyDescent="0.3">
      <c r="G235" s="294"/>
      <c r="H235" s="294"/>
      <c r="I235" s="294"/>
      <c r="J235" s="294"/>
      <c r="K235" s="294"/>
      <c r="L235" s="294"/>
      <c r="M235" s="294"/>
      <c r="N235" s="294"/>
      <c r="O235" s="294"/>
      <c r="P235" s="294"/>
      <c r="Q235" s="294"/>
      <c r="R235" s="294"/>
      <c r="S235" s="294"/>
      <c r="T235" s="294"/>
      <c r="U235" s="294"/>
      <c r="V235" s="294"/>
      <c r="W235" s="294"/>
    </row>
    <row r="236" spans="7:23" s="295" customFormat="1" x14ac:dyDescent="0.3">
      <c r="G236" s="294"/>
      <c r="H236" s="294"/>
      <c r="I236" s="294"/>
      <c r="J236" s="294"/>
      <c r="K236" s="294"/>
      <c r="L236" s="294"/>
      <c r="M236" s="294"/>
      <c r="N236" s="294"/>
      <c r="O236" s="294"/>
      <c r="P236" s="294"/>
      <c r="Q236" s="294"/>
      <c r="R236" s="294"/>
      <c r="S236" s="294"/>
      <c r="T236" s="294"/>
      <c r="U236" s="294"/>
      <c r="V236" s="294"/>
      <c r="W236" s="294"/>
    </row>
    <row r="237" spans="7:23" s="295" customFormat="1" x14ac:dyDescent="0.3">
      <c r="G237" s="294"/>
      <c r="H237" s="294"/>
      <c r="I237" s="294"/>
      <c r="J237" s="294"/>
      <c r="K237" s="294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4"/>
      <c r="W237" s="294"/>
    </row>
    <row r="238" spans="7:23" s="295" customFormat="1" x14ac:dyDescent="0.3">
      <c r="G238" s="294"/>
      <c r="H238" s="294"/>
      <c r="I238" s="294"/>
      <c r="J238" s="294"/>
      <c r="K238" s="294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4"/>
      <c r="W238" s="294"/>
    </row>
    <row r="239" spans="7:23" s="295" customFormat="1" x14ac:dyDescent="0.3">
      <c r="G239" s="294"/>
      <c r="H239" s="294"/>
      <c r="I239" s="294"/>
      <c r="J239" s="294"/>
      <c r="K239" s="294"/>
      <c r="L239" s="294"/>
      <c r="M239" s="294"/>
      <c r="N239" s="294"/>
      <c r="O239" s="294"/>
      <c r="P239" s="294"/>
      <c r="Q239" s="294"/>
      <c r="R239" s="294"/>
      <c r="S239" s="294"/>
      <c r="T239" s="294"/>
      <c r="U239" s="294"/>
      <c r="V239" s="294"/>
      <c r="W239" s="294"/>
    </row>
    <row r="240" spans="7:23" s="295" customFormat="1" x14ac:dyDescent="0.3">
      <c r="G240" s="294"/>
      <c r="H240" s="294"/>
      <c r="I240" s="294"/>
      <c r="J240" s="294"/>
      <c r="K240" s="294"/>
      <c r="L240" s="294"/>
      <c r="M240" s="294"/>
      <c r="N240" s="294"/>
      <c r="O240" s="294"/>
      <c r="P240" s="294"/>
      <c r="Q240" s="294"/>
      <c r="R240" s="294"/>
      <c r="S240" s="294"/>
      <c r="T240" s="294"/>
      <c r="U240" s="294"/>
      <c r="V240" s="294"/>
      <c r="W240" s="294"/>
    </row>
    <row r="241" spans="7:23" s="295" customFormat="1" x14ac:dyDescent="0.3">
      <c r="G241" s="294"/>
      <c r="H241" s="294"/>
      <c r="I241" s="294"/>
      <c r="J241" s="294"/>
      <c r="K241" s="294"/>
      <c r="L241" s="294"/>
      <c r="M241" s="294"/>
      <c r="N241" s="294"/>
      <c r="O241" s="294"/>
      <c r="P241" s="294"/>
      <c r="Q241" s="294"/>
      <c r="R241" s="294"/>
      <c r="S241" s="294"/>
      <c r="T241" s="294"/>
      <c r="U241" s="294"/>
      <c r="V241" s="294"/>
      <c r="W241" s="294"/>
    </row>
    <row r="242" spans="7:23" s="295" customFormat="1" x14ac:dyDescent="0.3">
      <c r="G242" s="294"/>
      <c r="H242" s="294"/>
      <c r="I242" s="294"/>
      <c r="J242" s="294"/>
      <c r="K242" s="294"/>
      <c r="L242" s="294"/>
      <c r="M242" s="294"/>
      <c r="N242" s="294"/>
      <c r="O242" s="294"/>
      <c r="P242" s="294"/>
      <c r="Q242" s="294"/>
      <c r="R242" s="294"/>
      <c r="S242" s="294"/>
      <c r="T242" s="294"/>
      <c r="U242" s="294"/>
      <c r="V242" s="294"/>
      <c r="W242" s="294"/>
    </row>
    <row r="243" spans="7:23" s="295" customFormat="1" x14ac:dyDescent="0.3">
      <c r="G243" s="294"/>
      <c r="H243" s="294"/>
      <c r="I243" s="294"/>
      <c r="J243" s="294"/>
      <c r="K243" s="294"/>
      <c r="L243" s="294"/>
      <c r="M243" s="294"/>
      <c r="N243" s="294"/>
      <c r="O243" s="294"/>
      <c r="P243" s="294"/>
      <c r="Q243" s="294"/>
      <c r="R243" s="294"/>
      <c r="S243" s="294"/>
      <c r="T243" s="294"/>
      <c r="U243" s="294"/>
      <c r="V243" s="294"/>
      <c r="W243" s="294"/>
    </row>
    <row r="244" spans="7:23" s="295" customFormat="1" x14ac:dyDescent="0.3">
      <c r="G244" s="294"/>
      <c r="H244" s="294"/>
      <c r="I244" s="294"/>
      <c r="J244" s="294"/>
      <c r="K244" s="294"/>
      <c r="L244" s="294"/>
      <c r="M244" s="294"/>
      <c r="N244" s="294"/>
      <c r="O244" s="294"/>
      <c r="P244" s="294"/>
      <c r="Q244" s="294"/>
      <c r="R244" s="294"/>
      <c r="S244" s="294"/>
      <c r="T244" s="294"/>
      <c r="U244" s="294"/>
      <c r="V244" s="294"/>
      <c r="W244" s="294"/>
    </row>
    <row r="245" spans="7:23" s="295" customFormat="1" x14ac:dyDescent="0.3">
      <c r="G245" s="294"/>
      <c r="H245" s="294"/>
      <c r="I245" s="294"/>
      <c r="J245" s="294"/>
      <c r="K245" s="294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4"/>
      <c r="W245" s="294"/>
    </row>
    <row r="246" spans="7:23" s="295" customFormat="1" x14ac:dyDescent="0.3">
      <c r="G246" s="294"/>
      <c r="H246" s="294"/>
      <c r="I246" s="294"/>
      <c r="J246" s="294"/>
      <c r="K246" s="294"/>
      <c r="L246" s="294"/>
      <c r="M246" s="294"/>
      <c r="N246" s="294"/>
      <c r="O246" s="294"/>
      <c r="P246" s="294"/>
      <c r="Q246" s="294"/>
      <c r="R246" s="294"/>
      <c r="S246" s="294"/>
      <c r="T246" s="294"/>
      <c r="U246" s="294"/>
      <c r="V246" s="294"/>
      <c r="W246" s="294"/>
    </row>
    <row r="247" spans="7:23" s="295" customFormat="1" x14ac:dyDescent="0.3">
      <c r="G247" s="294"/>
      <c r="H247" s="294"/>
      <c r="I247" s="294"/>
      <c r="J247" s="294"/>
      <c r="K247" s="294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4"/>
      <c r="W247" s="294"/>
    </row>
    <row r="248" spans="7:23" s="295" customFormat="1" x14ac:dyDescent="0.3">
      <c r="G248" s="294"/>
      <c r="H248" s="294"/>
      <c r="I248" s="294"/>
      <c r="J248" s="294"/>
      <c r="K248" s="294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4"/>
      <c r="W248" s="294"/>
    </row>
    <row r="249" spans="7:23" s="295" customFormat="1" x14ac:dyDescent="0.3">
      <c r="G249" s="294"/>
      <c r="H249" s="294"/>
      <c r="I249" s="294"/>
      <c r="J249" s="294"/>
      <c r="K249" s="294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4"/>
      <c r="W249" s="294"/>
    </row>
    <row r="250" spans="7:23" s="295" customFormat="1" x14ac:dyDescent="0.3">
      <c r="G250" s="294"/>
      <c r="H250" s="294"/>
      <c r="I250" s="294"/>
      <c r="J250" s="294"/>
      <c r="K250" s="294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4"/>
      <c r="W250" s="294"/>
    </row>
    <row r="251" spans="7:23" s="295" customFormat="1" x14ac:dyDescent="0.3">
      <c r="G251" s="294"/>
      <c r="H251" s="294"/>
      <c r="I251" s="294"/>
      <c r="J251" s="294"/>
      <c r="K251" s="294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4"/>
      <c r="W251" s="294"/>
    </row>
    <row r="252" spans="7:23" s="295" customFormat="1" x14ac:dyDescent="0.3">
      <c r="G252" s="294"/>
      <c r="H252" s="294"/>
      <c r="I252" s="294"/>
      <c r="J252" s="294"/>
      <c r="K252" s="294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4"/>
      <c r="W252" s="294"/>
    </row>
    <row r="253" spans="7:23" s="295" customFormat="1" x14ac:dyDescent="0.3">
      <c r="G253" s="294"/>
      <c r="H253" s="294"/>
      <c r="I253" s="294"/>
      <c r="J253" s="294"/>
      <c r="K253" s="294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4"/>
      <c r="W253" s="294"/>
    </row>
    <row r="254" spans="7:23" s="295" customFormat="1" x14ac:dyDescent="0.3">
      <c r="G254" s="294"/>
      <c r="H254" s="294"/>
      <c r="I254" s="294"/>
      <c r="J254" s="294"/>
      <c r="K254" s="294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4"/>
      <c r="W254" s="294"/>
    </row>
    <row r="255" spans="7:23" s="295" customFormat="1" x14ac:dyDescent="0.3">
      <c r="G255" s="294"/>
      <c r="H255" s="294"/>
      <c r="I255" s="294"/>
      <c r="J255" s="294"/>
      <c r="K255" s="294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</row>
    <row r="256" spans="7:23" s="295" customFormat="1" x14ac:dyDescent="0.3">
      <c r="G256" s="294"/>
      <c r="H256" s="294"/>
      <c r="I256" s="294"/>
      <c r="J256" s="294"/>
      <c r="K256" s="294"/>
      <c r="L256" s="294"/>
      <c r="M256" s="294"/>
      <c r="N256" s="294"/>
      <c r="O256" s="294"/>
      <c r="P256" s="294"/>
      <c r="Q256" s="294"/>
      <c r="R256" s="294"/>
      <c r="S256" s="294"/>
      <c r="T256" s="294"/>
      <c r="U256" s="294"/>
      <c r="V256" s="294"/>
      <c r="W256" s="294"/>
    </row>
    <row r="257" spans="7:23" s="295" customFormat="1" x14ac:dyDescent="0.3">
      <c r="G257" s="294"/>
      <c r="H257" s="294"/>
      <c r="I257" s="294"/>
      <c r="J257" s="294"/>
      <c r="K257" s="294"/>
      <c r="L257" s="294"/>
      <c r="M257" s="294"/>
      <c r="N257" s="294"/>
      <c r="O257" s="294"/>
      <c r="P257" s="294"/>
      <c r="Q257" s="294"/>
      <c r="R257" s="294"/>
      <c r="S257" s="294"/>
      <c r="T257" s="294"/>
      <c r="U257" s="294"/>
      <c r="V257" s="294"/>
      <c r="W257" s="294"/>
    </row>
    <row r="258" spans="7:23" s="295" customFormat="1" x14ac:dyDescent="0.3">
      <c r="G258" s="294"/>
      <c r="H258" s="294"/>
      <c r="I258" s="294"/>
      <c r="J258" s="294"/>
      <c r="K258" s="294"/>
      <c r="L258" s="294"/>
      <c r="M258" s="294"/>
      <c r="N258" s="294"/>
      <c r="O258" s="294"/>
      <c r="P258" s="294"/>
      <c r="Q258" s="294"/>
      <c r="R258" s="294"/>
      <c r="S258" s="294"/>
      <c r="T258" s="294"/>
      <c r="U258" s="294"/>
      <c r="V258" s="294"/>
      <c r="W258" s="294"/>
    </row>
    <row r="259" spans="7:23" s="295" customFormat="1" x14ac:dyDescent="0.3">
      <c r="G259" s="294"/>
      <c r="H259" s="294"/>
      <c r="I259" s="294"/>
      <c r="J259" s="294"/>
      <c r="K259" s="294"/>
      <c r="L259" s="294"/>
      <c r="M259" s="294"/>
      <c r="N259" s="294"/>
      <c r="O259" s="294"/>
      <c r="P259" s="294"/>
      <c r="Q259" s="294"/>
      <c r="R259" s="294"/>
      <c r="S259" s="294"/>
      <c r="T259" s="294"/>
      <c r="U259" s="294"/>
      <c r="V259" s="294"/>
      <c r="W259" s="294"/>
    </row>
    <row r="260" spans="7:23" s="295" customFormat="1" x14ac:dyDescent="0.3">
      <c r="G260" s="294"/>
      <c r="H260" s="294"/>
      <c r="I260" s="294"/>
      <c r="J260" s="294"/>
      <c r="K260" s="294"/>
      <c r="L260" s="294"/>
      <c r="M260" s="294"/>
      <c r="N260" s="294"/>
      <c r="O260" s="294"/>
      <c r="P260" s="294"/>
      <c r="Q260" s="294"/>
      <c r="R260" s="294"/>
      <c r="S260" s="294"/>
      <c r="T260" s="294"/>
      <c r="U260" s="294"/>
      <c r="V260" s="294"/>
      <c r="W260" s="294"/>
    </row>
    <row r="261" spans="7:23" s="295" customFormat="1" x14ac:dyDescent="0.3">
      <c r="G261" s="294"/>
      <c r="H261" s="294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</row>
    <row r="262" spans="7:23" s="295" customFormat="1" x14ac:dyDescent="0.3">
      <c r="G262" s="294"/>
      <c r="H262" s="294"/>
      <c r="I262" s="294"/>
      <c r="J262" s="294"/>
      <c r="K262" s="294"/>
      <c r="L262" s="294"/>
      <c r="M262" s="294"/>
      <c r="N262" s="294"/>
      <c r="O262" s="294"/>
      <c r="P262" s="294"/>
      <c r="Q262" s="294"/>
      <c r="R262" s="294"/>
      <c r="S262" s="294"/>
      <c r="T262" s="294"/>
      <c r="U262" s="294"/>
      <c r="V262" s="294"/>
      <c r="W262" s="294"/>
    </row>
    <row r="263" spans="7:23" s="295" customFormat="1" x14ac:dyDescent="0.3">
      <c r="G263" s="294"/>
      <c r="H263" s="294"/>
      <c r="I263" s="294"/>
      <c r="J263" s="294"/>
      <c r="K263" s="294"/>
      <c r="L263" s="294"/>
      <c r="M263" s="294"/>
      <c r="N263" s="294"/>
      <c r="O263" s="294"/>
      <c r="P263" s="294"/>
      <c r="Q263" s="294"/>
      <c r="R263" s="294"/>
      <c r="S263" s="294"/>
      <c r="T263" s="294"/>
      <c r="U263" s="294"/>
      <c r="V263" s="294"/>
      <c r="W263" s="294"/>
    </row>
    <row r="264" spans="7:23" s="295" customFormat="1" x14ac:dyDescent="0.3">
      <c r="G264" s="294"/>
      <c r="H264" s="294"/>
      <c r="I264" s="294"/>
      <c r="J264" s="294"/>
      <c r="K264" s="294"/>
      <c r="L264" s="294"/>
      <c r="M264" s="294"/>
      <c r="N264" s="294"/>
      <c r="O264" s="294"/>
      <c r="P264" s="294"/>
      <c r="Q264" s="294"/>
      <c r="R264" s="294"/>
      <c r="S264" s="294"/>
      <c r="T264" s="294"/>
      <c r="U264" s="294"/>
      <c r="V264" s="294"/>
      <c r="W264" s="294"/>
    </row>
    <row r="265" spans="7:23" s="295" customFormat="1" x14ac:dyDescent="0.3">
      <c r="G265" s="294"/>
      <c r="H265" s="294"/>
      <c r="I265" s="294"/>
      <c r="J265" s="294"/>
      <c r="K265" s="294"/>
      <c r="L265" s="294"/>
      <c r="M265" s="294"/>
      <c r="N265" s="294"/>
      <c r="O265" s="294"/>
      <c r="P265" s="294"/>
      <c r="Q265" s="294"/>
      <c r="R265" s="294"/>
      <c r="S265" s="294"/>
      <c r="T265" s="294"/>
      <c r="U265" s="294"/>
      <c r="V265" s="294"/>
      <c r="W265" s="294"/>
    </row>
    <row r="266" spans="7:23" s="295" customFormat="1" x14ac:dyDescent="0.3">
      <c r="G266" s="294"/>
      <c r="H266" s="294"/>
      <c r="I266" s="294"/>
      <c r="J266" s="294"/>
      <c r="K266" s="294"/>
      <c r="L266" s="294"/>
      <c r="M266" s="294"/>
      <c r="N266" s="294"/>
      <c r="O266" s="294"/>
      <c r="P266" s="294"/>
      <c r="Q266" s="294"/>
      <c r="R266" s="294"/>
      <c r="S266" s="294"/>
      <c r="T266" s="294"/>
      <c r="U266" s="294"/>
      <c r="V266" s="294"/>
      <c r="W266" s="294"/>
    </row>
    <row r="267" spans="7:23" s="295" customFormat="1" x14ac:dyDescent="0.3">
      <c r="G267" s="294"/>
      <c r="H267" s="294"/>
      <c r="I267" s="294"/>
      <c r="J267" s="294"/>
      <c r="K267" s="294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4"/>
      <c r="W267" s="294"/>
    </row>
    <row r="268" spans="7:23" s="295" customFormat="1" x14ac:dyDescent="0.3">
      <c r="G268" s="294"/>
      <c r="H268" s="294"/>
      <c r="I268" s="294"/>
      <c r="J268" s="294"/>
      <c r="K268" s="294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4"/>
      <c r="W268" s="294"/>
    </row>
    <row r="269" spans="7:23" s="295" customFormat="1" x14ac:dyDescent="0.3">
      <c r="G269" s="294"/>
      <c r="H269" s="294"/>
      <c r="I269" s="294"/>
      <c r="J269" s="294"/>
      <c r="K269" s="294"/>
      <c r="L269" s="294"/>
      <c r="M269" s="294"/>
      <c r="N269" s="294"/>
      <c r="O269" s="294"/>
      <c r="P269" s="294"/>
      <c r="Q269" s="294"/>
      <c r="R269" s="294"/>
      <c r="S269" s="294"/>
      <c r="T269" s="294"/>
      <c r="U269" s="294"/>
      <c r="V269" s="294"/>
      <c r="W269" s="294"/>
    </row>
    <row r="270" spans="7:23" s="295" customFormat="1" x14ac:dyDescent="0.3">
      <c r="G270" s="294"/>
      <c r="H270" s="294"/>
      <c r="I270" s="294"/>
      <c r="J270" s="294"/>
      <c r="K270" s="294"/>
      <c r="L270" s="294"/>
      <c r="M270" s="294"/>
      <c r="N270" s="294"/>
      <c r="O270" s="294"/>
      <c r="P270" s="294"/>
      <c r="Q270" s="294"/>
      <c r="R270" s="294"/>
      <c r="S270" s="294"/>
      <c r="T270" s="294"/>
      <c r="U270" s="294"/>
      <c r="V270" s="294"/>
      <c r="W270" s="294"/>
    </row>
    <row r="271" spans="7:23" s="295" customFormat="1" x14ac:dyDescent="0.3">
      <c r="G271" s="294"/>
      <c r="H271" s="294"/>
      <c r="I271" s="294"/>
      <c r="J271" s="294"/>
      <c r="K271" s="294"/>
      <c r="L271" s="294"/>
      <c r="M271" s="294"/>
      <c r="N271" s="294"/>
      <c r="O271" s="294"/>
      <c r="P271" s="294"/>
      <c r="Q271" s="294"/>
      <c r="R271" s="294"/>
      <c r="S271" s="294"/>
      <c r="T271" s="294"/>
      <c r="U271" s="294"/>
      <c r="V271" s="294"/>
      <c r="W271" s="294"/>
    </row>
    <row r="272" spans="7:23" s="295" customFormat="1" x14ac:dyDescent="0.3">
      <c r="G272" s="294"/>
      <c r="H272" s="294"/>
      <c r="I272" s="294"/>
      <c r="J272" s="294"/>
      <c r="K272" s="294"/>
      <c r="L272" s="294"/>
      <c r="M272" s="294"/>
      <c r="N272" s="294"/>
      <c r="O272" s="294"/>
      <c r="P272" s="294"/>
      <c r="Q272" s="294"/>
      <c r="R272" s="294"/>
      <c r="S272" s="294"/>
      <c r="T272" s="294"/>
      <c r="U272" s="294"/>
      <c r="V272" s="294"/>
      <c r="W272" s="294"/>
    </row>
    <row r="273" spans="7:23" s="295" customFormat="1" x14ac:dyDescent="0.3">
      <c r="G273" s="294"/>
      <c r="H273" s="294"/>
      <c r="I273" s="294"/>
      <c r="J273" s="294"/>
      <c r="K273" s="294"/>
      <c r="L273" s="294"/>
      <c r="M273" s="294"/>
      <c r="N273" s="294"/>
      <c r="O273" s="294"/>
      <c r="P273" s="294"/>
      <c r="Q273" s="294"/>
      <c r="R273" s="294"/>
      <c r="S273" s="294"/>
      <c r="T273" s="294"/>
      <c r="U273" s="294"/>
      <c r="V273" s="294"/>
      <c r="W273" s="294"/>
    </row>
    <row r="274" spans="7:23" s="295" customFormat="1" x14ac:dyDescent="0.3">
      <c r="G274" s="294"/>
      <c r="H274" s="294"/>
      <c r="I274" s="294"/>
      <c r="J274" s="294"/>
      <c r="K274" s="294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4"/>
      <c r="W274" s="294"/>
    </row>
    <row r="275" spans="7:23" s="295" customFormat="1" x14ac:dyDescent="0.3">
      <c r="G275" s="294"/>
      <c r="H275" s="294"/>
      <c r="I275" s="294"/>
      <c r="J275" s="294"/>
      <c r="K275" s="294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4"/>
      <c r="W275" s="294"/>
    </row>
    <row r="276" spans="7:23" s="295" customFormat="1" x14ac:dyDescent="0.3">
      <c r="G276" s="294"/>
      <c r="H276" s="294"/>
      <c r="I276" s="294"/>
      <c r="J276" s="294"/>
      <c r="K276" s="294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4"/>
      <c r="W276" s="294"/>
    </row>
    <row r="277" spans="7:23" s="295" customFormat="1" x14ac:dyDescent="0.3">
      <c r="G277" s="294"/>
      <c r="H277" s="294"/>
      <c r="I277" s="294"/>
      <c r="J277" s="294"/>
      <c r="K277" s="294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4"/>
      <c r="W277" s="294"/>
    </row>
    <row r="278" spans="7:23" s="295" customFormat="1" x14ac:dyDescent="0.3">
      <c r="G278" s="294"/>
      <c r="H278" s="294"/>
      <c r="I278" s="294"/>
      <c r="J278" s="294"/>
      <c r="K278" s="294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4"/>
      <c r="W278" s="294"/>
    </row>
    <row r="279" spans="7:23" s="295" customFormat="1" x14ac:dyDescent="0.3"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</row>
    <row r="280" spans="7:23" s="295" customFormat="1" x14ac:dyDescent="0.3">
      <c r="G280" s="294"/>
      <c r="H280" s="294"/>
      <c r="I280" s="294"/>
      <c r="J280" s="294"/>
      <c r="K280" s="294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4"/>
      <c r="W280" s="294"/>
    </row>
    <row r="281" spans="7:23" s="295" customFormat="1" x14ac:dyDescent="0.3">
      <c r="G281" s="294"/>
      <c r="H281" s="294"/>
      <c r="I281" s="294"/>
      <c r="J281" s="294"/>
      <c r="K281" s="294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4"/>
      <c r="W281" s="294"/>
    </row>
    <row r="282" spans="7:23" s="297" customFormat="1" x14ac:dyDescent="0.3">
      <c r="G282" s="296"/>
      <c r="H282" s="296"/>
      <c r="I282" s="296"/>
      <c r="J282" s="296"/>
      <c r="K282" s="296"/>
      <c r="L282" s="296"/>
      <c r="M282" s="296"/>
      <c r="N282" s="296"/>
      <c r="O282" s="296"/>
      <c r="P282" s="296"/>
      <c r="Q282" s="296"/>
      <c r="R282" s="296"/>
      <c r="S282" s="296"/>
      <c r="T282" s="296"/>
      <c r="U282" s="296"/>
      <c r="V282" s="296"/>
      <c r="W282" s="296"/>
    </row>
    <row r="283" spans="7:23" s="297" customFormat="1" x14ac:dyDescent="0.3">
      <c r="G283" s="296"/>
      <c r="H283" s="296"/>
      <c r="I283" s="296"/>
      <c r="J283" s="296"/>
      <c r="K283" s="296"/>
      <c r="L283" s="296"/>
      <c r="M283" s="296"/>
      <c r="N283" s="296"/>
      <c r="O283" s="296"/>
      <c r="P283" s="296"/>
      <c r="Q283" s="296"/>
      <c r="R283" s="296"/>
      <c r="S283" s="296"/>
      <c r="T283" s="296"/>
      <c r="U283" s="296"/>
      <c r="V283" s="296"/>
      <c r="W283" s="296"/>
    </row>
    <row r="284" spans="7:23" s="297" customFormat="1" x14ac:dyDescent="0.3">
      <c r="G284" s="296"/>
      <c r="H284" s="296"/>
      <c r="I284" s="296"/>
      <c r="J284" s="296"/>
      <c r="K284" s="296"/>
      <c r="L284" s="296"/>
      <c r="M284" s="296"/>
      <c r="N284" s="296"/>
      <c r="O284" s="296"/>
      <c r="P284" s="296"/>
      <c r="Q284" s="296"/>
      <c r="R284" s="296"/>
      <c r="S284" s="296"/>
      <c r="T284" s="296"/>
      <c r="U284" s="296"/>
      <c r="V284" s="296"/>
      <c r="W284" s="296"/>
    </row>
    <row r="285" spans="7:23" s="297" customFormat="1" x14ac:dyDescent="0.3">
      <c r="G285" s="296"/>
      <c r="H285" s="296"/>
      <c r="I285" s="296"/>
      <c r="J285" s="296"/>
      <c r="K285" s="296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6"/>
      <c r="W285" s="296"/>
    </row>
    <row r="286" spans="7:23" s="297" customFormat="1" x14ac:dyDescent="0.3">
      <c r="G286" s="296"/>
      <c r="H286" s="296"/>
      <c r="I286" s="296"/>
      <c r="J286" s="296"/>
      <c r="K286" s="296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6"/>
      <c r="W286" s="296"/>
    </row>
    <row r="287" spans="7:23" s="297" customFormat="1" x14ac:dyDescent="0.3">
      <c r="G287" s="296"/>
      <c r="H287" s="296"/>
      <c r="I287" s="296"/>
      <c r="J287" s="296"/>
      <c r="K287" s="296"/>
      <c r="L287" s="296"/>
      <c r="M287" s="296"/>
      <c r="N287" s="296"/>
      <c r="O287" s="296"/>
      <c r="P287" s="296"/>
      <c r="Q287" s="296"/>
      <c r="R287" s="296"/>
      <c r="S287" s="296"/>
      <c r="T287" s="296"/>
      <c r="U287" s="296"/>
      <c r="V287" s="296"/>
      <c r="W287" s="296"/>
    </row>
    <row r="288" spans="7:23" s="297" customFormat="1" x14ac:dyDescent="0.3">
      <c r="G288" s="296"/>
      <c r="H288" s="296"/>
      <c r="I288" s="296"/>
      <c r="J288" s="296"/>
      <c r="K288" s="296"/>
      <c r="L288" s="296"/>
      <c r="M288" s="296"/>
      <c r="N288" s="296"/>
      <c r="O288" s="296"/>
      <c r="P288" s="296"/>
      <c r="Q288" s="296"/>
      <c r="R288" s="296"/>
      <c r="S288" s="296"/>
      <c r="T288" s="296"/>
      <c r="U288" s="296"/>
      <c r="V288" s="296"/>
      <c r="W288" s="296"/>
    </row>
    <row r="289" spans="7:23" s="297" customFormat="1" x14ac:dyDescent="0.3">
      <c r="G289" s="296"/>
      <c r="H289" s="296"/>
      <c r="I289" s="296"/>
      <c r="J289" s="296"/>
      <c r="K289" s="296"/>
      <c r="L289" s="296"/>
      <c r="M289" s="296"/>
      <c r="N289" s="296"/>
      <c r="O289" s="296"/>
      <c r="P289" s="296"/>
      <c r="Q289" s="296"/>
      <c r="R289" s="296"/>
      <c r="S289" s="296"/>
      <c r="T289" s="296"/>
      <c r="U289" s="296"/>
      <c r="V289" s="296"/>
      <c r="W289" s="296"/>
    </row>
    <row r="290" spans="7:23" s="297" customFormat="1" x14ac:dyDescent="0.3">
      <c r="G290" s="296"/>
      <c r="H290" s="296"/>
      <c r="I290" s="296"/>
      <c r="J290" s="296"/>
      <c r="K290" s="296"/>
      <c r="L290" s="296"/>
      <c r="M290" s="296"/>
      <c r="N290" s="296"/>
      <c r="O290" s="296"/>
      <c r="P290" s="296"/>
      <c r="Q290" s="296"/>
      <c r="R290" s="296"/>
      <c r="S290" s="296"/>
      <c r="T290" s="296"/>
      <c r="U290" s="296"/>
      <c r="V290" s="296"/>
      <c r="W290" s="296"/>
    </row>
    <row r="291" spans="7:23" s="297" customFormat="1" x14ac:dyDescent="0.3">
      <c r="G291" s="296"/>
      <c r="H291" s="296"/>
      <c r="I291" s="296"/>
      <c r="J291" s="296"/>
      <c r="K291" s="296"/>
      <c r="L291" s="296"/>
      <c r="M291" s="296"/>
      <c r="N291" s="296"/>
      <c r="O291" s="296"/>
      <c r="P291" s="296"/>
      <c r="Q291" s="296"/>
      <c r="R291" s="296"/>
      <c r="S291" s="296"/>
      <c r="T291" s="296"/>
      <c r="U291" s="296"/>
      <c r="V291" s="296"/>
      <c r="W291" s="296"/>
    </row>
    <row r="292" spans="7:23" s="297" customFormat="1" x14ac:dyDescent="0.3">
      <c r="G292" s="296"/>
      <c r="H292" s="296"/>
      <c r="I292" s="296"/>
      <c r="J292" s="296"/>
      <c r="K292" s="296"/>
      <c r="L292" s="296"/>
      <c r="M292" s="296"/>
      <c r="N292" s="296"/>
      <c r="O292" s="296"/>
      <c r="P292" s="296"/>
      <c r="Q292" s="296"/>
      <c r="R292" s="296"/>
      <c r="S292" s="296"/>
      <c r="T292" s="296"/>
      <c r="U292" s="296"/>
      <c r="V292" s="296"/>
      <c r="W292" s="296"/>
    </row>
    <row r="293" spans="7:23" s="297" customFormat="1" x14ac:dyDescent="0.3">
      <c r="G293" s="296"/>
      <c r="H293" s="296"/>
      <c r="I293" s="296"/>
      <c r="J293" s="296"/>
      <c r="K293" s="296"/>
      <c r="L293" s="296"/>
      <c r="M293" s="296"/>
      <c r="N293" s="296"/>
      <c r="O293" s="296"/>
      <c r="P293" s="296"/>
      <c r="Q293" s="296"/>
      <c r="R293" s="296"/>
      <c r="S293" s="296"/>
      <c r="T293" s="296"/>
      <c r="U293" s="296"/>
      <c r="V293" s="296"/>
      <c r="W293" s="296"/>
    </row>
    <row r="294" spans="7:23" s="297" customFormat="1" x14ac:dyDescent="0.3">
      <c r="G294" s="296"/>
      <c r="H294" s="296"/>
      <c r="I294" s="296"/>
      <c r="J294" s="296"/>
      <c r="K294" s="296"/>
      <c r="L294" s="296"/>
      <c r="M294" s="296"/>
      <c r="N294" s="296"/>
      <c r="O294" s="296"/>
      <c r="P294" s="296"/>
      <c r="Q294" s="296"/>
      <c r="R294" s="296"/>
      <c r="S294" s="296"/>
      <c r="T294" s="296"/>
      <c r="U294" s="296"/>
      <c r="V294" s="296"/>
      <c r="W294" s="296"/>
    </row>
    <row r="295" spans="7:23" s="297" customFormat="1" x14ac:dyDescent="0.3">
      <c r="G295" s="296"/>
      <c r="H295" s="296"/>
      <c r="I295" s="296"/>
      <c r="J295" s="296"/>
      <c r="K295" s="296"/>
      <c r="L295" s="296"/>
      <c r="M295" s="296"/>
      <c r="N295" s="296"/>
      <c r="O295" s="296"/>
      <c r="P295" s="296"/>
      <c r="Q295" s="296"/>
      <c r="R295" s="296"/>
      <c r="S295" s="296"/>
      <c r="T295" s="296"/>
      <c r="U295" s="296"/>
      <c r="V295" s="296"/>
      <c r="W295" s="296"/>
    </row>
    <row r="296" spans="7:23" s="297" customFormat="1" x14ac:dyDescent="0.3">
      <c r="G296" s="296"/>
      <c r="H296" s="296"/>
      <c r="I296" s="296"/>
      <c r="J296" s="296"/>
      <c r="K296" s="296"/>
      <c r="L296" s="296"/>
      <c r="M296" s="296"/>
      <c r="N296" s="296"/>
      <c r="O296" s="296"/>
      <c r="P296" s="296"/>
      <c r="Q296" s="296"/>
      <c r="R296" s="296"/>
      <c r="S296" s="296"/>
      <c r="T296" s="296"/>
      <c r="U296" s="296"/>
      <c r="V296" s="296"/>
      <c r="W296" s="296"/>
    </row>
    <row r="297" spans="7:23" s="297" customFormat="1" x14ac:dyDescent="0.3">
      <c r="G297" s="296"/>
      <c r="H297" s="296"/>
      <c r="I297" s="296"/>
      <c r="J297" s="296"/>
      <c r="K297" s="296"/>
      <c r="L297" s="296"/>
      <c r="M297" s="296"/>
      <c r="N297" s="296"/>
      <c r="O297" s="296"/>
      <c r="P297" s="296"/>
      <c r="Q297" s="296"/>
      <c r="R297" s="296"/>
      <c r="S297" s="296"/>
      <c r="T297" s="296"/>
      <c r="U297" s="296"/>
      <c r="V297" s="296"/>
      <c r="W297" s="296"/>
    </row>
    <row r="298" spans="7:23" s="297" customFormat="1" x14ac:dyDescent="0.3">
      <c r="G298" s="296"/>
      <c r="H298" s="296"/>
      <c r="I298" s="296"/>
      <c r="J298" s="296"/>
      <c r="K298" s="296"/>
      <c r="L298" s="296"/>
      <c r="M298" s="296"/>
      <c r="N298" s="296"/>
      <c r="O298" s="296"/>
      <c r="P298" s="296"/>
      <c r="Q298" s="296"/>
      <c r="R298" s="296"/>
      <c r="S298" s="296"/>
      <c r="T298" s="296"/>
      <c r="U298" s="296"/>
      <c r="V298" s="296"/>
      <c r="W298" s="296"/>
    </row>
    <row r="299" spans="7:23" s="297" customFormat="1" x14ac:dyDescent="0.3">
      <c r="G299" s="296"/>
      <c r="H299" s="296"/>
      <c r="I299" s="296"/>
      <c r="J299" s="296"/>
      <c r="K299" s="296"/>
      <c r="L299" s="296"/>
      <c r="M299" s="296"/>
      <c r="N299" s="296"/>
      <c r="O299" s="296"/>
      <c r="P299" s="296"/>
      <c r="Q299" s="296"/>
      <c r="R299" s="296"/>
      <c r="S299" s="296"/>
      <c r="T299" s="296"/>
      <c r="U299" s="296"/>
      <c r="V299" s="296"/>
      <c r="W299" s="296"/>
    </row>
    <row r="300" spans="7:23" s="297" customFormat="1" x14ac:dyDescent="0.3">
      <c r="G300" s="296"/>
      <c r="H300" s="296"/>
      <c r="I300" s="296"/>
      <c r="J300" s="296"/>
      <c r="K300" s="296"/>
      <c r="L300" s="296"/>
      <c r="M300" s="296"/>
      <c r="N300" s="296"/>
      <c r="O300" s="296"/>
      <c r="P300" s="296"/>
      <c r="Q300" s="296"/>
      <c r="R300" s="296"/>
      <c r="S300" s="296"/>
      <c r="T300" s="296"/>
      <c r="U300" s="296"/>
      <c r="V300" s="296"/>
      <c r="W300" s="296"/>
    </row>
    <row r="301" spans="7:23" s="297" customFormat="1" x14ac:dyDescent="0.3">
      <c r="G301" s="296"/>
      <c r="H301" s="296"/>
      <c r="I301" s="296"/>
      <c r="J301" s="296"/>
      <c r="K301" s="296"/>
      <c r="L301" s="296"/>
      <c r="M301" s="296"/>
      <c r="N301" s="296"/>
      <c r="O301" s="296"/>
      <c r="P301" s="296"/>
      <c r="Q301" s="296"/>
      <c r="R301" s="296"/>
      <c r="S301" s="296"/>
      <c r="T301" s="296"/>
      <c r="U301" s="296"/>
      <c r="V301" s="296"/>
      <c r="W301" s="296"/>
    </row>
    <row r="302" spans="7:23" s="297" customFormat="1" x14ac:dyDescent="0.3">
      <c r="G302" s="296"/>
      <c r="H302" s="296"/>
      <c r="I302" s="296"/>
      <c r="J302" s="296"/>
      <c r="K302" s="296"/>
      <c r="L302" s="296"/>
      <c r="M302" s="296"/>
      <c r="N302" s="296"/>
      <c r="O302" s="296"/>
      <c r="P302" s="296"/>
      <c r="Q302" s="296"/>
      <c r="R302" s="296"/>
      <c r="S302" s="296"/>
      <c r="T302" s="296"/>
      <c r="U302" s="296"/>
      <c r="V302" s="296"/>
      <c r="W302" s="296"/>
    </row>
    <row r="303" spans="7:23" s="297" customFormat="1" x14ac:dyDescent="0.3">
      <c r="G303" s="296"/>
      <c r="H303" s="296"/>
      <c r="I303" s="296"/>
      <c r="J303" s="296"/>
      <c r="K303" s="296"/>
      <c r="L303" s="296"/>
      <c r="M303" s="296"/>
      <c r="N303" s="296"/>
      <c r="O303" s="296"/>
      <c r="P303" s="296"/>
      <c r="Q303" s="296"/>
      <c r="R303" s="296"/>
      <c r="S303" s="296"/>
      <c r="T303" s="296"/>
      <c r="U303" s="296"/>
      <c r="V303" s="296"/>
      <c r="W303" s="296"/>
    </row>
    <row r="304" spans="7:23" s="297" customFormat="1" x14ac:dyDescent="0.3">
      <c r="G304" s="296"/>
      <c r="H304" s="296"/>
      <c r="I304" s="296"/>
      <c r="J304" s="296"/>
      <c r="K304" s="296"/>
      <c r="L304" s="296"/>
      <c r="M304" s="296"/>
      <c r="N304" s="296"/>
      <c r="O304" s="296"/>
      <c r="P304" s="296"/>
      <c r="Q304" s="296"/>
      <c r="R304" s="296"/>
      <c r="S304" s="296"/>
      <c r="T304" s="296"/>
      <c r="U304" s="296"/>
      <c r="V304" s="296"/>
      <c r="W304" s="296"/>
    </row>
    <row r="305" spans="7:23" s="297" customFormat="1" x14ac:dyDescent="0.3">
      <c r="G305" s="296"/>
      <c r="H305" s="296"/>
      <c r="I305" s="296"/>
      <c r="J305" s="296"/>
      <c r="K305" s="296"/>
      <c r="L305" s="296"/>
      <c r="M305" s="296"/>
      <c r="N305" s="296"/>
      <c r="O305" s="296"/>
      <c r="P305" s="296"/>
      <c r="Q305" s="296"/>
      <c r="R305" s="296"/>
      <c r="S305" s="296"/>
      <c r="T305" s="296"/>
      <c r="U305" s="296"/>
      <c r="V305" s="296"/>
      <c r="W305" s="296"/>
    </row>
    <row r="306" spans="7:23" s="297" customFormat="1" x14ac:dyDescent="0.3">
      <c r="G306" s="296"/>
      <c r="H306" s="296"/>
      <c r="I306" s="296"/>
      <c r="J306" s="296"/>
      <c r="K306" s="296"/>
      <c r="L306" s="296"/>
      <c r="M306" s="296"/>
      <c r="N306" s="296"/>
      <c r="O306" s="296"/>
      <c r="P306" s="296"/>
      <c r="Q306" s="296"/>
      <c r="R306" s="296"/>
      <c r="S306" s="296"/>
      <c r="T306" s="296"/>
      <c r="U306" s="296"/>
      <c r="V306" s="296"/>
      <c r="W306" s="296"/>
    </row>
    <row r="307" spans="7:23" s="297" customFormat="1" x14ac:dyDescent="0.3">
      <c r="G307" s="296"/>
      <c r="H307" s="296"/>
      <c r="I307" s="296"/>
      <c r="J307" s="296"/>
      <c r="K307" s="296"/>
      <c r="L307" s="296"/>
      <c r="M307" s="296"/>
      <c r="N307" s="296"/>
      <c r="O307" s="296"/>
      <c r="P307" s="296"/>
      <c r="Q307" s="296"/>
      <c r="R307" s="296"/>
      <c r="S307" s="296"/>
      <c r="T307" s="296"/>
      <c r="U307" s="296"/>
      <c r="V307" s="296"/>
      <c r="W307" s="296"/>
    </row>
    <row r="308" spans="7:23" s="297" customFormat="1" x14ac:dyDescent="0.3">
      <c r="G308" s="296"/>
      <c r="H308" s="296"/>
      <c r="I308" s="296"/>
      <c r="J308" s="296"/>
      <c r="K308" s="296"/>
      <c r="L308" s="296"/>
      <c r="M308" s="296"/>
      <c r="N308" s="296"/>
      <c r="O308" s="296"/>
      <c r="P308" s="296"/>
      <c r="Q308" s="296"/>
      <c r="R308" s="296"/>
      <c r="S308" s="296"/>
      <c r="T308" s="296"/>
      <c r="U308" s="296"/>
      <c r="V308" s="296"/>
      <c r="W308" s="296"/>
    </row>
    <row r="309" spans="7:23" s="297" customFormat="1" x14ac:dyDescent="0.3">
      <c r="G309" s="296"/>
      <c r="H309" s="296"/>
      <c r="I309" s="296"/>
      <c r="J309" s="296"/>
      <c r="K309" s="296"/>
      <c r="L309" s="296"/>
      <c r="M309" s="296"/>
      <c r="N309" s="296"/>
      <c r="O309" s="296"/>
      <c r="P309" s="296"/>
      <c r="Q309" s="296"/>
      <c r="R309" s="296"/>
      <c r="S309" s="296"/>
      <c r="T309" s="296"/>
      <c r="U309" s="296"/>
      <c r="V309" s="296"/>
      <c r="W309" s="296"/>
    </row>
    <row r="310" spans="7:23" s="297" customFormat="1" x14ac:dyDescent="0.3">
      <c r="G310" s="296"/>
      <c r="H310" s="296"/>
      <c r="I310" s="296"/>
      <c r="J310" s="296"/>
      <c r="K310" s="296"/>
      <c r="L310" s="296"/>
      <c r="M310" s="296"/>
      <c r="N310" s="296"/>
      <c r="O310" s="296"/>
      <c r="P310" s="296"/>
      <c r="Q310" s="296"/>
      <c r="R310" s="296"/>
      <c r="S310" s="296"/>
      <c r="T310" s="296"/>
      <c r="U310" s="296"/>
      <c r="V310" s="296"/>
      <c r="W310" s="296"/>
    </row>
    <row r="311" spans="7:23" s="297" customFormat="1" x14ac:dyDescent="0.3">
      <c r="G311" s="296"/>
      <c r="H311" s="296"/>
      <c r="I311" s="296"/>
      <c r="J311" s="296"/>
      <c r="K311" s="296"/>
      <c r="L311" s="296"/>
      <c r="M311" s="296"/>
      <c r="N311" s="296"/>
      <c r="O311" s="296"/>
      <c r="P311" s="296"/>
      <c r="Q311" s="296"/>
      <c r="R311" s="296"/>
      <c r="S311" s="296"/>
      <c r="T311" s="296"/>
      <c r="U311" s="296"/>
      <c r="V311" s="296"/>
      <c r="W311" s="296"/>
    </row>
    <row r="312" spans="7:23" s="297" customFormat="1" x14ac:dyDescent="0.3">
      <c r="G312" s="296"/>
      <c r="H312" s="296"/>
      <c r="I312" s="296"/>
      <c r="J312" s="296"/>
      <c r="K312" s="296"/>
      <c r="L312" s="296"/>
      <c r="M312" s="296"/>
      <c r="N312" s="296"/>
      <c r="O312" s="296"/>
      <c r="P312" s="296"/>
      <c r="Q312" s="296"/>
      <c r="R312" s="296"/>
      <c r="S312" s="296"/>
      <c r="T312" s="296"/>
      <c r="U312" s="296"/>
      <c r="V312" s="296"/>
      <c r="W312" s="296"/>
    </row>
    <row r="313" spans="7:23" s="297" customFormat="1" x14ac:dyDescent="0.3">
      <c r="G313" s="296"/>
      <c r="H313" s="296"/>
      <c r="I313" s="296"/>
      <c r="J313" s="296"/>
      <c r="K313" s="296"/>
      <c r="L313" s="296"/>
      <c r="M313" s="296"/>
      <c r="N313" s="296"/>
      <c r="O313" s="296"/>
      <c r="P313" s="296"/>
      <c r="Q313" s="296"/>
      <c r="R313" s="296"/>
      <c r="S313" s="296"/>
      <c r="T313" s="296"/>
      <c r="U313" s="296"/>
      <c r="V313" s="296"/>
      <c r="W313" s="296"/>
    </row>
    <row r="314" spans="7:23" s="297" customFormat="1" x14ac:dyDescent="0.3">
      <c r="G314" s="296"/>
      <c r="H314" s="296"/>
      <c r="I314" s="296"/>
      <c r="J314" s="296"/>
      <c r="K314" s="296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6"/>
      <c r="W314" s="296"/>
    </row>
    <row r="315" spans="7:23" s="297" customFormat="1" x14ac:dyDescent="0.3">
      <c r="G315" s="296"/>
      <c r="H315" s="296"/>
      <c r="I315" s="296"/>
      <c r="J315" s="296"/>
      <c r="K315" s="296"/>
      <c r="L315" s="296"/>
      <c r="M315" s="296"/>
      <c r="N315" s="296"/>
      <c r="O315" s="296"/>
      <c r="P315" s="296"/>
      <c r="Q315" s="296"/>
      <c r="R315" s="296"/>
      <c r="S315" s="296"/>
      <c r="T315" s="296"/>
      <c r="U315" s="296"/>
      <c r="V315" s="296"/>
      <c r="W315" s="296"/>
    </row>
    <row r="316" spans="7:23" s="297" customFormat="1" x14ac:dyDescent="0.3">
      <c r="G316" s="296"/>
      <c r="H316" s="296"/>
      <c r="I316" s="296"/>
      <c r="J316" s="296"/>
      <c r="K316" s="296"/>
      <c r="L316" s="296"/>
      <c r="M316" s="296"/>
      <c r="N316" s="296"/>
      <c r="O316" s="296"/>
      <c r="P316" s="296"/>
      <c r="Q316" s="296"/>
      <c r="R316" s="296"/>
      <c r="S316" s="296"/>
      <c r="T316" s="296"/>
      <c r="U316" s="296"/>
      <c r="V316" s="296"/>
      <c r="W316" s="296"/>
    </row>
    <row r="317" spans="7:23" s="297" customFormat="1" x14ac:dyDescent="0.3">
      <c r="G317" s="296"/>
      <c r="H317" s="296"/>
      <c r="I317" s="296"/>
      <c r="J317" s="296"/>
      <c r="K317" s="296"/>
      <c r="L317" s="296"/>
      <c r="M317" s="296"/>
      <c r="N317" s="296"/>
      <c r="O317" s="296"/>
      <c r="P317" s="296"/>
      <c r="Q317" s="296"/>
      <c r="R317" s="296"/>
      <c r="S317" s="296"/>
      <c r="T317" s="296"/>
      <c r="U317" s="296"/>
      <c r="V317" s="296"/>
      <c r="W317" s="296"/>
    </row>
    <row r="318" spans="7:23" s="297" customFormat="1" x14ac:dyDescent="0.3">
      <c r="G318" s="296"/>
      <c r="H318" s="296"/>
      <c r="I318" s="296"/>
      <c r="J318" s="296"/>
      <c r="K318" s="296"/>
      <c r="L318" s="296"/>
      <c r="M318" s="296"/>
      <c r="N318" s="296"/>
      <c r="O318" s="296"/>
      <c r="P318" s="296"/>
      <c r="Q318" s="296"/>
      <c r="R318" s="296"/>
      <c r="S318" s="296"/>
      <c r="T318" s="296"/>
      <c r="U318" s="296"/>
      <c r="V318" s="296"/>
      <c r="W318" s="296"/>
    </row>
    <row r="319" spans="7:23" s="297" customFormat="1" x14ac:dyDescent="0.3">
      <c r="G319" s="296"/>
      <c r="H319" s="296"/>
      <c r="I319" s="296"/>
      <c r="J319" s="296"/>
      <c r="K319" s="296"/>
      <c r="L319" s="296"/>
      <c r="M319" s="296"/>
      <c r="N319" s="296"/>
      <c r="O319" s="296"/>
      <c r="P319" s="296"/>
      <c r="Q319" s="296"/>
      <c r="R319" s="296"/>
      <c r="S319" s="296"/>
      <c r="T319" s="296"/>
      <c r="U319" s="296"/>
      <c r="V319" s="296"/>
      <c r="W319" s="296"/>
    </row>
    <row r="320" spans="7:23" s="297" customFormat="1" x14ac:dyDescent="0.3">
      <c r="G320" s="296"/>
      <c r="H320" s="296"/>
      <c r="I320" s="296"/>
      <c r="J320" s="296"/>
      <c r="K320" s="296"/>
      <c r="L320" s="296"/>
      <c r="M320" s="296"/>
      <c r="N320" s="296"/>
      <c r="O320" s="296"/>
      <c r="P320" s="296"/>
      <c r="Q320" s="296"/>
      <c r="R320" s="296"/>
      <c r="S320" s="296"/>
      <c r="T320" s="296"/>
      <c r="U320" s="296"/>
      <c r="V320" s="296"/>
      <c r="W320" s="296"/>
    </row>
    <row r="321" spans="7:23" s="297" customFormat="1" x14ac:dyDescent="0.3">
      <c r="G321" s="296"/>
      <c r="H321" s="296"/>
      <c r="I321" s="296"/>
      <c r="J321" s="296"/>
      <c r="K321" s="296"/>
      <c r="L321" s="296"/>
      <c r="M321" s="296"/>
      <c r="N321" s="296"/>
      <c r="O321" s="296"/>
      <c r="P321" s="296"/>
      <c r="Q321" s="296"/>
      <c r="R321" s="296"/>
      <c r="S321" s="296"/>
      <c r="T321" s="296"/>
      <c r="U321" s="296"/>
      <c r="V321" s="296"/>
      <c r="W321" s="296"/>
    </row>
    <row r="322" spans="7:23" s="297" customFormat="1" x14ac:dyDescent="0.3">
      <c r="G322" s="296"/>
      <c r="H322" s="296"/>
      <c r="I322" s="296"/>
      <c r="J322" s="296"/>
      <c r="K322" s="296"/>
      <c r="L322" s="296"/>
      <c r="M322" s="296"/>
      <c r="N322" s="296"/>
      <c r="O322" s="296"/>
      <c r="P322" s="296"/>
      <c r="Q322" s="296"/>
      <c r="R322" s="296"/>
      <c r="S322" s="296"/>
      <c r="T322" s="296"/>
      <c r="U322" s="296"/>
      <c r="V322" s="296"/>
      <c r="W322" s="296"/>
    </row>
    <row r="323" spans="7:23" s="297" customFormat="1" x14ac:dyDescent="0.3">
      <c r="G323" s="296"/>
      <c r="H323" s="296"/>
      <c r="I323" s="296"/>
      <c r="J323" s="296"/>
      <c r="K323" s="296"/>
      <c r="L323" s="296"/>
      <c r="M323" s="296"/>
      <c r="N323" s="296"/>
      <c r="O323" s="296"/>
      <c r="P323" s="296"/>
      <c r="Q323" s="296"/>
      <c r="R323" s="296"/>
      <c r="S323" s="296"/>
      <c r="T323" s="296"/>
      <c r="U323" s="296"/>
      <c r="V323" s="296"/>
      <c r="W323" s="296"/>
    </row>
    <row r="324" spans="7:23" s="297" customFormat="1" x14ac:dyDescent="0.3">
      <c r="G324" s="296"/>
      <c r="H324" s="296"/>
      <c r="I324" s="296"/>
      <c r="J324" s="296"/>
      <c r="K324" s="296"/>
      <c r="L324" s="296"/>
      <c r="M324" s="296"/>
      <c r="N324" s="296"/>
      <c r="O324" s="296"/>
      <c r="P324" s="296"/>
      <c r="Q324" s="296"/>
      <c r="R324" s="296"/>
      <c r="S324" s="296"/>
      <c r="T324" s="296"/>
      <c r="U324" s="296"/>
      <c r="V324" s="296"/>
      <c r="W324" s="296"/>
    </row>
    <row r="325" spans="7:23" s="297" customFormat="1" x14ac:dyDescent="0.3">
      <c r="G325" s="296"/>
      <c r="H325" s="296"/>
      <c r="I325" s="296"/>
      <c r="J325" s="296"/>
      <c r="K325" s="296"/>
      <c r="L325" s="296"/>
      <c r="M325" s="296"/>
      <c r="N325" s="296"/>
      <c r="O325" s="296"/>
      <c r="P325" s="296"/>
      <c r="Q325" s="296"/>
      <c r="R325" s="296"/>
      <c r="S325" s="296"/>
      <c r="T325" s="296"/>
      <c r="U325" s="296"/>
      <c r="V325" s="296"/>
      <c r="W325" s="296"/>
    </row>
    <row r="326" spans="7:23" s="297" customFormat="1" x14ac:dyDescent="0.3">
      <c r="G326" s="296"/>
      <c r="H326" s="296"/>
      <c r="I326" s="296"/>
      <c r="J326" s="296"/>
      <c r="K326" s="296"/>
      <c r="L326" s="296"/>
      <c r="M326" s="296"/>
      <c r="N326" s="296"/>
      <c r="O326" s="296"/>
      <c r="P326" s="296"/>
      <c r="Q326" s="296"/>
      <c r="R326" s="296"/>
      <c r="S326" s="296"/>
      <c r="T326" s="296"/>
      <c r="U326" s="296"/>
      <c r="V326" s="296"/>
      <c r="W326" s="296"/>
    </row>
    <row r="327" spans="7:23" s="297" customFormat="1" x14ac:dyDescent="0.3">
      <c r="G327" s="296"/>
      <c r="H327" s="296"/>
      <c r="I327" s="296"/>
      <c r="J327" s="296"/>
      <c r="K327" s="296"/>
      <c r="L327" s="296"/>
      <c r="M327" s="296"/>
      <c r="N327" s="296"/>
      <c r="O327" s="296"/>
      <c r="P327" s="296"/>
      <c r="Q327" s="296"/>
      <c r="R327" s="296"/>
      <c r="S327" s="296"/>
      <c r="T327" s="296"/>
      <c r="U327" s="296"/>
      <c r="V327" s="296"/>
      <c r="W327" s="296"/>
    </row>
    <row r="328" spans="7:23" s="297" customFormat="1" x14ac:dyDescent="0.3">
      <c r="G328" s="296"/>
      <c r="H328" s="296"/>
      <c r="I328" s="296"/>
      <c r="J328" s="296"/>
      <c r="K328" s="296"/>
      <c r="L328" s="296"/>
      <c r="M328" s="296"/>
      <c r="N328" s="296"/>
      <c r="O328" s="296"/>
      <c r="P328" s="296"/>
      <c r="Q328" s="296"/>
      <c r="R328" s="296"/>
      <c r="S328" s="296"/>
      <c r="T328" s="296"/>
      <c r="U328" s="296"/>
      <c r="V328" s="296"/>
      <c r="W328" s="296"/>
    </row>
    <row r="329" spans="7:23" s="297" customFormat="1" x14ac:dyDescent="0.3">
      <c r="G329" s="296"/>
      <c r="H329" s="296"/>
      <c r="I329" s="296"/>
      <c r="J329" s="296"/>
      <c r="K329" s="296"/>
      <c r="L329" s="296"/>
      <c r="M329" s="296"/>
      <c r="N329" s="296"/>
      <c r="O329" s="296"/>
      <c r="P329" s="296"/>
      <c r="Q329" s="296"/>
      <c r="R329" s="296"/>
      <c r="S329" s="296"/>
      <c r="T329" s="296"/>
      <c r="U329" s="296"/>
      <c r="V329" s="296"/>
      <c r="W329" s="296"/>
    </row>
    <row r="330" spans="7:23" s="297" customFormat="1" x14ac:dyDescent="0.3">
      <c r="G330" s="296"/>
      <c r="H330" s="296"/>
      <c r="I330" s="296"/>
      <c r="J330" s="296"/>
      <c r="K330" s="296"/>
      <c r="L330" s="296"/>
      <c r="M330" s="296"/>
      <c r="N330" s="296"/>
      <c r="O330" s="296"/>
      <c r="P330" s="296"/>
      <c r="Q330" s="296"/>
      <c r="R330" s="296"/>
      <c r="S330" s="296"/>
      <c r="T330" s="296"/>
      <c r="U330" s="296"/>
      <c r="V330" s="296"/>
      <c r="W330" s="296"/>
    </row>
    <row r="331" spans="7:23" s="297" customFormat="1" x14ac:dyDescent="0.3">
      <c r="G331" s="296"/>
      <c r="H331" s="296"/>
      <c r="I331" s="296"/>
      <c r="J331" s="296"/>
      <c r="K331" s="296"/>
      <c r="L331" s="296"/>
      <c r="M331" s="296"/>
      <c r="N331" s="296"/>
      <c r="O331" s="296"/>
      <c r="P331" s="296"/>
      <c r="Q331" s="296"/>
      <c r="R331" s="296"/>
      <c r="S331" s="296"/>
      <c r="T331" s="296"/>
      <c r="U331" s="296"/>
      <c r="V331" s="296"/>
      <c r="W331" s="296"/>
    </row>
    <row r="332" spans="7:23" s="297" customFormat="1" x14ac:dyDescent="0.3">
      <c r="G332" s="296"/>
      <c r="H332" s="296"/>
      <c r="I332" s="296"/>
      <c r="J332" s="296"/>
      <c r="K332" s="296"/>
      <c r="L332" s="296"/>
      <c r="M332" s="296"/>
      <c r="N332" s="296"/>
      <c r="O332" s="296"/>
      <c r="P332" s="296"/>
      <c r="Q332" s="296"/>
      <c r="R332" s="296"/>
      <c r="S332" s="296"/>
      <c r="T332" s="296"/>
      <c r="U332" s="296"/>
      <c r="V332" s="296"/>
      <c r="W332" s="296"/>
    </row>
    <row r="333" spans="7:23" s="297" customFormat="1" x14ac:dyDescent="0.3">
      <c r="G333" s="296"/>
      <c r="H333" s="296"/>
      <c r="I333" s="296"/>
      <c r="J333" s="296"/>
      <c r="K333" s="296"/>
      <c r="L333" s="296"/>
      <c r="M333" s="296"/>
      <c r="N333" s="296"/>
      <c r="O333" s="296"/>
      <c r="P333" s="296"/>
      <c r="Q333" s="296"/>
      <c r="R333" s="296"/>
      <c r="S333" s="296"/>
      <c r="T333" s="296"/>
      <c r="U333" s="296"/>
      <c r="V333" s="296"/>
      <c r="W333" s="296"/>
    </row>
    <row r="334" spans="7:23" s="297" customFormat="1" x14ac:dyDescent="0.3">
      <c r="G334" s="296"/>
      <c r="H334" s="296"/>
      <c r="I334" s="296"/>
      <c r="J334" s="296"/>
      <c r="K334" s="296"/>
      <c r="L334" s="296"/>
      <c r="M334" s="296"/>
      <c r="N334" s="296"/>
      <c r="O334" s="296"/>
      <c r="P334" s="296"/>
      <c r="Q334" s="296"/>
      <c r="R334" s="296"/>
      <c r="S334" s="296"/>
      <c r="T334" s="296"/>
      <c r="U334" s="296"/>
      <c r="V334" s="296"/>
      <c r="W334" s="296"/>
    </row>
    <row r="335" spans="7:23" s="297" customFormat="1" x14ac:dyDescent="0.3">
      <c r="G335" s="296"/>
      <c r="H335" s="296"/>
      <c r="I335" s="296"/>
      <c r="J335" s="296"/>
      <c r="K335" s="296"/>
      <c r="L335" s="296"/>
      <c r="M335" s="296"/>
      <c r="N335" s="296"/>
      <c r="O335" s="296"/>
      <c r="P335" s="296"/>
      <c r="Q335" s="296"/>
      <c r="R335" s="296"/>
      <c r="S335" s="296"/>
      <c r="T335" s="296"/>
      <c r="U335" s="296"/>
      <c r="V335" s="296"/>
      <c r="W335" s="296"/>
    </row>
    <row r="336" spans="7:23" s="297" customFormat="1" x14ac:dyDescent="0.3">
      <c r="G336" s="296"/>
      <c r="H336" s="296"/>
      <c r="I336" s="296"/>
      <c r="J336" s="296"/>
      <c r="K336" s="296"/>
      <c r="L336" s="296"/>
      <c r="M336" s="296"/>
      <c r="N336" s="296"/>
      <c r="O336" s="296"/>
      <c r="P336" s="296"/>
      <c r="Q336" s="296"/>
      <c r="R336" s="296"/>
      <c r="S336" s="296"/>
      <c r="T336" s="296"/>
      <c r="U336" s="296"/>
      <c r="V336" s="296"/>
      <c r="W336" s="296"/>
    </row>
    <row r="337" spans="7:23" s="297" customFormat="1" x14ac:dyDescent="0.3">
      <c r="G337" s="296"/>
      <c r="H337" s="296"/>
      <c r="I337" s="296"/>
      <c r="J337" s="296"/>
      <c r="K337" s="296"/>
      <c r="L337" s="296"/>
      <c r="M337" s="296"/>
      <c r="N337" s="296"/>
      <c r="O337" s="296"/>
      <c r="P337" s="296"/>
      <c r="Q337" s="296"/>
      <c r="R337" s="296"/>
      <c r="S337" s="296"/>
      <c r="T337" s="296"/>
      <c r="U337" s="296"/>
      <c r="V337" s="296"/>
      <c r="W337" s="296"/>
    </row>
    <row r="338" spans="7:23" s="297" customFormat="1" x14ac:dyDescent="0.3">
      <c r="G338" s="296"/>
      <c r="H338" s="296"/>
      <c r="I338" s="296"/>
      <c r="J338" s="296"/>
      <c r="K338" s="296"/>
      <c r="L338" s="296"/>
      <c r="M338" s="296"/>
      <c r="N338" s="296"/>
      <c r="O338" s="296"/>
      <c r="P338" s="296"/>
      <c r="Q338" s="296"/>
      <c r="R338" s="296"/>
      <c r="S338" s="296"/>
      <c r="T338" s="296"/>
      <c r="U338" s="296"/>
      <c r="V338" s="296"/>
      <c r="W338" s="296"/>
    </row>
    <row r="339" spans="7:23" s="297" customFormat="1" x14ac:dyDescent="0.3">
      <c r="G339" s="296"/>
      <c r="H339" s="296"/>
      <c r="I339" s="296"/>
      <c r="J339" s="296"/>
      <c r="K339" s="296"/>
      <c r="L339" s="296"/>
      <c r="M339" s="296"/>
      <c r="N339" s="296"/>
      <c r="O339" s="296"/>
      <c r="P339" s="296"/>
      <c r="Q339" s="296"/>
      <c r="R339" s="296"/>
      <c r="S339" s="296"/>
      <c r="T339" s="296"/>
      <c r="U339" s="296"/>
      <c r="V339" s="296"/>
      <c r="W339" s="296"/>
    </row>
    <row r="340" spans="7:23" s="297" customFormat="1" x14ac:dyDescent="0.3">
      <c r="G340" s="296"/>
      <c r="H340" s="296"/>
      <c r="I340" s="296"/>
      <c r="J340" s="296"/>
      <c r="K340" s="296"/>
      <c r="L340" s="296"/>
      <c r="M340" s="296"/>
      <c r="N340" s="296"/>
      <c r="O340" s="296"/>
      <c r="P340" s="296"/>
      <c r="Q340" s="296"/>
      <c r="R340" s="296"/>
      <c r="S340" s="296"/>
      <c r="T340" s="296"/>
      <c r="U340" s="296"/>
      <c r="V340" s="296"/>
      <c r="W340" s="296"/>
    </row>
    <row r="341" spans="7:23" s="297" customFormat="1" x14ac:dyDescent="0.3">
      <c r="G341" s="296"/>
      <c r="H341" s="296"/>
      <c r="I341" s="296"/>
      <c r="J341" s="296"/>
      <c r="K341" s="296"/>
      <c r="L341" s="296"/>
      <c r="M341" s="296"/>
      <c r="N341" s="296"/>
      <c r="O341" s="296"/>
      <c r="P341" s="296"/>
      <c r="Q341" s="296"/>
      <c r="R341" s="296"/>
      <c r="S341" s="296"/>
      <c r="T341" s="296"/>
      <c r="U341" s="296"/>
      <c r="V341" s="296"/>
      <c r="W341" s="296"/>
    </row>
    <row r="342" spans="7:23" s="297" customFormat="1" x14ac:dyDescent="0.3">
      <c r="G342" s="296"/>
      <c r="H342" s="296"/>
      <c r="I342" s="296"/>
      <c r="J342" s="296"/>
      <c r="K342" s="296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6"/>
      <c r="W342" s="296"/>
    </row>
    <row r="343" spans="7:23" s="297" customFormat="1" x14ac:dyDescent="0.3">
      <c r="G343" s="296"/>
      <c r="H343" s="296"/>
      <c r="I343" s="296"/>
      <c r="J343" s="296"/>
      <c r="K343" s="296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6"/>
      <c r="W343" s="296"/>
    </row>
    <row r="344" spans="7:23" s="297" customFormat="1" x14ac:dyDescent="0.3">
      <c r="G344" s="296"/>
      <c r="H344" s="296"/>
      <c r="I344" s="296"/>
      <c r="J344" s="296"/>
      <c r="K344" s="296"/>
      <c r="L344" s="296"/>
      <c r="M344" s="296"/>
      <c r="N344" s="296"/>
      <c r="O344" s="296"/>
      <c r="P344" s="296"/>
      <c r="Q344" s="296"/>
      <c r="R344" s="296"/>
      <c r="S344" s="296"/>
      <c r="T344" s="296"/>
      <c r="U344" s="296"/>
      <c r="V344" s="296"/>
      <c r="W344" s="296"/>
    </row>
    <row r="345" spans="7:23" s="297" customFormat="1" x14ac:dyDescent="0.3">
      <c r="G345" s="296"/>
      <c r="H345" s="296"/>
      <c r="I345" s="296"/>
      <c r="J345" s="296"/>
      <c r="K345" s="296"/>
      <c r="L345" s="296"/>
      <c r="M345" s="296"/>
      <c r="N345" s="296"/>
      <c r="O345" s="296"/>
      <c r="P345" s="296"/>
      <c r="Q345" s="296"/>
      <c r="R345" s="296"/>
      <c r="S345" s="296"/>
      <c r="T345" s="296"/>
      <c r="U345" s="296"/>
      <c r="V345" s="296"/>
      <c r="W345" s="296"/>
    </row>
    <row r="346" spans="7:23" s="297" customFormat="1" x14ac:dyDescent="0.3">
      <c r="G346" s="296"/>
      <c r="H346" s="296"/>
      <c r="I346" s="296"/>
      <c r="J346" s="296"/>
      <c r="K346" s="296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/>
      <c r="V346" s="296"/>
      <c r="W346" s="296"/>
    </row>
    <row r="347" spans="7:23" s="297" customFormat="1" x14ac:dyDescent="0.3">
      <c r="G347" s="296"/>
      <c r="H347" s="296"/>
      <c r="I347" s="296"/>
      <c r="J347" s="296"/>
      <c r="K347" s="296"/>
      <c r="L347" s="296"/>
      <c r="M347" s="296"/>
      <c r="N347" s="296"/>
      <c r="O347" s="296"/>
      <c r="P347" s="296"/>
      <c r="Q347" s="296"/>
      <c r="R347" s="296"/>
      <c r="S347" s="296"/>
      <c r="T347" s="296"/>
      <c r="U347" s="296"/>
      <c r="V347" s="296"/>
      <c r="W347" s="296"/>
    </row>
    <row r="348" spans="7:23" s="297" customFormat="1" x14ac:dyDescent="0.3">
      <c r="G348" s="296"/>
      <c r="H348" s="296"/>
      <c r="I348" s="296"/>
      <c r="J348" s="296"/>
      <c r="K348" s="296"/>
      <c r="L348" s="296"/>
      <c r="M348" s="296"/>
      <c r="N348" s="296"/>
      <c r="O348" s="296"/>
      <c r="P348" s="296"/>
      <c r="Q348" s="296"/>
      <c r="R348" s="296"/>
      <c r="S348" s="296"/>
      <c r="T348" s="296"/>
      <c r="U348" s="296"/>
      <c r="V348" s="296"/>
      <c r="W348" s="296"/>
    </row>
    <row r="349" spans="7:23" s="297" customFormat="1" x14ac:dyDescent="0.3">
      <c r="G349" s="296"/>
      <c r="H349" s="296"/>
      <c r="I349" s="296"/>
      <c r="J349" s="296"/>
      <c r="K349" s="296"/>
      <c r="L349" s="296"/>
      <c r="M349" s="296"/>
      <c r="N349" s="296"/>
      <c r="O349" s="296"/>
      <c r="P349" s="296"/>
      <c r="Q349" s="296"/>
      <c r="R349" s="296"/>
      <c r="S349" s="296"/>
      <c r="T349" s="296"/>
      <c r="U349" s="296"/>
      <c r="V349" s="296"/>
      <c r="W349" s="296"/>
    </row>
    <row r="350" spans="7:23" s="297" customFormat="1" x14ac:dyDescent="0.3">
      <c r="G350" s="296"/>
      <c r="H350" s="296"/>
      <c r="I350" s="296"/>
      <c r="J350" s="296"/>
      <c r="K350" s="296"/>
      <c r="L350" s="296"/>
      <c r="M350" s="296"/>
      <c r="N350" s="296"/>
      <c r="O350" s="296"/>
      <c r="P350" s="296"/>
      <c r="Q350" s="296"/>
      <c r="R350" s="296"/>
      <c r="S350" s="296"/>
      <c r="T350" s="296"/>
      <c r="U350" s="296"/>
      <c r="V350" s="296"/>
      <c r="W350" s="296"/>
    </row>
    <row r="351" spans="7:23" s="297" customFormat="1" x14ac:dyDescent="0.3">
      <c r="G351" s="296"/>
      <c r="H351" s="296"/>
      <c r="I351" s="296"/>
      <c r="J351" s="296"/>
      <c r="K351" s="296"/>
      <c r="L351" s="296"/>
      <c r="M351" s="296"/>
      <c r="N351" s="296"/>
      <c r="O351" s="296"/>
      <c r="P351" s="296"/>
      <c r="Q351" s="296"/>
      <c r="R351" s="296"/>
      <c r="S351" s="296"/>
      <c r="T351" s="296"/>
      <c r="U351" s="296"/>
      <c r="V351" s="296"/>
      <c r="W351" s="296"/>
    </row>
    <row r="352" spans="7:23" s="297" customFormat="1" x14ac:dyDescent="0.3">
      <c r="G352" s="296"/>
      <c r="H352" s="296"/>
      <c r="I352" s="296"/>
      <c r="J352" s="296"/>
      <c r="K352" s="296"/>
      <c r="L352" s="296"/>
      <c r="M352" s="296"/>
      <c r="N352" s="296"/>
      <c r="O352" s="296"/>
      <c r="P352" s="296"/>
      <c r="Q352" s="296"/>
      <c r="R352" s="296"/>
      <c r="S352" s="296"/>
      <c r="T352" s="296"/>
      <c r="U352" s="296"/>
      <c r="V352" s="296"/>
      <c r="W352" s="296"/>
    </row>
    <row r="353" spans="7:23" s="297" customFormat="1" x14ac:dyDescent="0.3">
      <c r="G353" s="296"/>
      <c r="H353" s="296"/>
      <c r="I353" s="296"/>
      <c r="J353" s="296"/>
      <c r="K353" s="296"/>
      <c r="L353" s="296"/>
      <c r="M353" s="296"/>
      <c r="N353" s="296"/>
      <c r="O353" s="296"/>
      <c r="P353" s="296"/>
      <c r="Q353" s="296"/>
      <c r="R353" s="296"/>
      <c r="S353" s="296"/>
      <c r="T353" s="296"/>
      <c r="U353" s="296"/>
      <c r="V353" s="296"/>
      <c r="W353" s="296"/>
    </row>
    <row r="354" spans="7:23" s="297" customFormat="1" x14ac:dyDescent="0.3">
      <c r="G354" s="296"/>
      <c r="H354" s="296"/>
      <c r="I354" s="296"/>
      <c r="J354" s="296"/>
      <c r="K354" s="296"/>
      <c r="L354" s="296"/>
      <c r="M354" s="296"/>
      <c r="N354" s="296"/>
      <c r="O354" s="296"/>
      <c r="P354" s="296"/>
      <c r="Q354" s="296"/>
      <c r="R354" s="296"/>
      <c r="S354" s="296"/>
      <c r="T354" s="296"/>
      <c r="U354" s="296"/>
      <c r="V354" s="296"/>
      <c r="W354" s="296"/>
    </row>
    <row r="355" spans="7:23" s="297" customFormat="1" x14ac:dyDescent="0.3">
      <c r="G355" s="296"/>
      <c r="H355" s="296"/>
      <c r="I355" s="296"/>
      <c r="J355" s="296"/>
      <c r="K355" s="296"/>
      <c r="L355" s="296"/>
      <c r="M355" s="296"/>
      <c r="N355" s="296"/>
      <c r="O355" s="296"/>
      <c r="P355" s="296"/>
      <c r="Q355" s="296"/>
      <c r="R355" s="296"/>
      <c r="S355" s="296"/>
      <c r="T355" s="296"/>
      <c r="U355" s="296"/>
      <c r="V355" s="296"/>
      <c r="W355" s="296"/>
    </row>
    <row r="356" spans="7:23" s="297" customFormat="1" x14ac:dyDescent="0.3">
      <c r="G356" s="296"/>
      <c r="H356" s="296"/>
      <c r="I356" s="296"/>
      <c r="J356" s="296"/>
      <c r="K356" s="296"/>
      <c r="L356" s="296"/>
      <c r="M356" s="296"/>
      <c r="N356" s="296"/>
      <c r="O356" s="296"/>
      <c r="P356" s="296"/>
      <c r="Q356" s="296"/>
      <c r="R356" s="296"/>
      <c r="S356" s="296"/>
      <c r="T356" s="296"/>
      <c r="U356" s="296"/>
      <c r="V356" s="296"/>
      <c r="W356" s="296"/>
    </row>
    <row r="357" spans="7:23" s="297" customFormat="1" x14ac:dyDescent="0.3">
      <c r="G357" s="296"/>
      <c r="H357" s="296"/>
      <c r="I357" s="296"/>
      <c r="J357" s="296"/>
      <c r="K357" s="296"/>
      <c r="L357" s="296"/>
      <c r="M357" s="296"/>
      <c r="N357" s="296"/>
      <c r="O357" s="296"/>
      <c r="P357" s="296"/>
      <c r="Q357" s="296"/>
      <c r="R357" s="296"/>
      <c r="S357" s="296"/>
      <c r="T357" s="296"/>
      <c r="U357" s="296"/>
      <c r="V357" s="296"/>
      <c r="W357" s="296"/>
    </row>
    <row r="358" spans="7:23" s="297" customFormat="1" x14ac:dyDescent="0.3">
      <c r="G358" s="296"/>
      <c r="H358" s="296"/>
      <c r="I358" s="296"/>
      <c r="J358" s="296"/>
      <c r="K358" s="296"/>
      <c r="L358" s="296"/>
      <c r="M358" s="296"/>
      <c r="N358" s="296"/>
      <c r="O358" s="296"/>
      <c r="P358" s="296"/>
      <c r="Q358" s="296"/>
      <c r="R358" s="296"/>
      <c r="S358" s="296"/>
      <c r="T358" s="296"/>
      <c r="U358" s="296"/>
      <c r="V358" s="296"/>
      <c r="W358" s="296"/>
    </row>
    <row r="359" spans="7:23" s="297" customFormat="1" x14ac:dyDescent="0.3">
      <c r="G359" s="296"/>
      <c r="H359" s="296"/>
      <c r="I359" s="296"/>
      <c r="J359" s="296"/>
      <c r="K359" s="296"/>
      <c r="L359" s="296"/>
      <c r="M359" s="296"/>
      <c r="N359" s="296"/>
      <c r="O359" s="296"/>
      <c r="P359" s="296"/>
      <c r="Q359" s="296"/>
      <c r="R359" s="296"/>
      <c r="S359" s="296"/>
      <c r="T359" s="296"/>
      <c r="U359" s="296"/>
      <c r="V359" s="296"/>
      <c r="W359" s="296"/>
    </row>
    <row r="360" spans="7:23" s="297" customFormat="1" x14ac:dyDescent="0.3">
      <c r="G360" s="296"/>
      <c r="H360" s="296"/>
      <c r="I360" s="296"/>
      <c r="J360" s="296"/>
      <c r="K360" s="296"/>
      <c r="L360" s="296"/>
      <c r="M360" s="296"/>
      <c r="N360" s="296"/>
      <c r="O360" s="296"/>
      <c r="P360" s="296"/>
      <c r="Q360" s="296"/>
      <c r="R360" s="296"/>
      <c r="S360" s="296"/>
      <c r="T360" s="296"/>
      <c r="U360" s="296"/>
      <c r="V360" s="296"/>
      <c r="W360" s="296"/>
    </row>
    <row r="361" spans="7:23" s="297" customFormat="1" x14ac:dyDescent="0.3">
      <c r="G361" s="296"/>
      <c r="H361" s="296"/>
      <c r="I361" s="296"/>
      <c r="J361" s="296"/>
      <c r="K361" s="296"/>
      <c r="L361" s="296"/>
      <c r="M361" s="296"/>
      <c r="N361" s="296"/>
      <c r="O361" s="296"/>
      <c r="P361" s="296"/>
      <c r="Q361" s="296"/>
      <c r="R361" s="296"/>
      <c r="S361" s="296"/>
      <c r="T361" s="296"/>
      <c r="U361" s="296"/>
      <c r="V361" s="296"/>
      <c r="W361" s="296"/>
    </row>
    <row r="362" spans="7:23" s="297" customFormat="1" x14ac:dyDescent="0.3">
      <c r="G362" s="296"/>
      <c r="H362" s="296"/>
      <c r="I362" s="296"/>
      <c r="J362" s="296"/>
      <c r="K362" s="296"/>
      <c r="L362" s="296"/>
      <c r="M362" s="296"/>
      <c r="N362" s="296"/>
      <c r="O362" s="296"/>
      <c r="P362" s="296"/>
      <c r="Q362" s="296"/>
      <c r="R362" s="296"/>
      <c r="S362" s="296"/>
      <c r="T362" s="296"/>
      <c r="U362" s="296"/>
      <c r="V362" s="296"/>
      <c r="W362" s="296"/>
    </row>
    <row r="363" spans="7:23" s="297" customFormat="1" x14ac:dyDescent="0.3">
      <c r="G363" s="296"/>
      <c r="H363" s="296"/>
      <c r="I363" s="296"/>
      <c r="J363" s="296"/>
      <c r="K363" s="296"/>
      <c r="L363" s="296"/>
      <c r="M363" s="296"/>
      <c r="N363" s="296"/>
      <c r="O363" s="296"/>
      <c r="P363" s="296"/>
      <c r="Q363" s="296"/>
      <c r="R363" s="296"/>
      <c r="S363" s="296"/>
      <c r="T363" s="296"/>
      <c r="U363" s="296"/>
      <c r="V363" s="296"/>
      <c r="W363" s="296"/>
    </row>
    <row r="364" spans="7:23" s="297" customFormat="1" x14ac:dyDescent="0.3"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</row>
    <row r="365" spans="7:23" s="297" customFormat="1" x14ac:dyDescent="0.3">
      <c r="G365" s="296"/>
      <c r="H365" s="296"/>
      <c r="I365" s="296"/>
      <c r="J365" s="296"/>
      <c r="K365" s="296"/>
      <c r="L365" s="296"/>
      <c r="M365" s="296"/>
      <c r="N365" s="296"/>
      <c r="O365" s="296"/>
      <c r="P365" s="296"/>
      <c r="Q365" s="296"/>
      <c r="R365" s="296"/>
      <c r="S365" s="296"/>
      <c r="T365" s="296"/>
      <c r="U365" s="296"/>
      <c r="V365" s="296"/>
      <c r="W365" s="296"/>
    </row>
    <row r="366" spans="7:23" s="297" customFormat="1" x14ac:dyDescent="0.3">
      <c r="G366" s="296"/>
      <c r="H366" s="296"/>
      <c r="I366" s="296"/>
      <c r="J366" s="296"/>
      <c r="K366" s="296"/>
      <c r="L366" s="296"/>
      <c r="M366" s="296"/>
      <c r="N366" s="296"/>
      <c r="O366" s="296"/>
      <c r="P366" s="296"/>
      <c r="Q366" s="296"/>
      <c r="R366" s="296"/>
      <c r="S366" s="296"/>
      <c r="T366" s="296"/>
      <c r="U366" s="296"/>
      <c r="V366" s="296"/>
      <c r="W366" s="296"/>
    </row>
    <row r="367" spans="7:23" s="297" customFormat="1" x14ac:dyDescent="0.3">
      <c r="G367" s="296"/>
      <c r="H367" s="296"/>
      <c r="I367" s="296"/>
      <c r="J367" s="296"/>
      <c r="K367" s="296"/>
      <c r="L367" s="296"/>
      <c r="M367" s="296"/>
      <c r="N367" s="296"/>
      <c r="O367" s="296"/>
      <c r="P367" s="296"/>
      <c r="Q367" s="296"/>
      <c r="R367" s="296"/>
      <c r="S367" s="296"/>
      <c r="T367" s="296"/>
      <c r="U367" s="296"/>
      <c r="V367" s="296"/>
      <c r="W367" s="296"/>
    </row>
    <row r="368" spans="7:23" s="297" customFormat="1" x14ac:dyDescent="0.3">
      <c r="G368" s="296"/>
      <c r="H368" s="296"/>
      <c r="I368" s="296"/>
      <c r="J368" s="296"/>
      <c r="K368" s="296"/>
      <c r="L368" s="296"/>
      <c r="M368" s="296"/>
      <c r="N368" s="296"/>
      <c r="O368" s="296"/>
      <c r="P368" s="296"/>
      <c r="Q368" s="296"/>
      <c r="R368" s="296"/>
      <c r="S368" s="296"/>
      <c r="T368" s="296"/>
      <c r="U368" s="296"/>
      <c r="V368" s="296"/>
      <c r="W368" s="296"/>
    </row>
    <row r="369" spans="7:23" s="297" customFormat="1" x14ac:dyDescent="0.3">
      <c r="G369" s="296"/>
      <c r="H369" s="296"/>
      <c r="I369" s="296"/>
      <c r="J369" s="296"/>
      <c r="K369" s="296"/>
      <c r="L369" s="296"/>
      <c r="M369" s="296"/>
      <c r="N369" s="296"/>
      <c r="O369" s="296"/>
      <c r="P369" s="296"/>
      <c r="Q369" s="296"/>
      <c r="R369" s="296"/>
      <c r="S369" s="296"/>
      <c r="T369" s="296"/>
      <c r="U369" s="296"/>
      <c r="V369" s="296"/>
      <c r="W369" s="296"/>
    </row>
    <row r="370" spans="7:23" s="297" customFormat="1" x14ac:dyDescent="0.3">
      <c r="G370" s="296"/>
      <c r="H370" s="296"/>
      <c r="I370" s="296"/>
      <c r="J370" s="296"/>
      <c r="K370" s="296"/>
      <c r="L370" s="296"/>
      <c r="M370" s="296"/>
      <c r="N370" s="296"/>
      <c r="O370" s="296"/>
      <c r="P370" s="296"/>
      <c r="Q370" s="296"/>
      <c r="R370" s="296"/>
      <c r="S370" s="296"/>
      <c r="T370" s="296"/>
      <c r="U370" s="296"/>
      <c r="V370" s="296"/>
      <c r="W370" s="296"/>
    </row>
    <row r="371" spans="7:23" s="297" customFormat="1" x14ac:dyDescent="0.3">
      <c r="G371" s="296"/>
      <c r="H371" s="296"/>
      <c r="I371" s="296"/>
      <c r="J371" s="296"/>
      <c r="K371" s="296"/>
      <c r="L371" s="296"/>
      <c r="M371" s="296"/>
      <c r="N371" s="296"/>
      <c r="O371" s="296"/>
      <c r="P371" s="296"/>
      <c r="Q371" s="296"/>
      <c r="R371" s="296"/>
      <c r="S371" s="296"/>
      <c r="T371" s="296"/>
      <c r="U371" s="296"/>
      <c r="V371" s="296"/>
      <c r="W371" s="296"/>
    </row>
    <row r="372" spans="7:23" s="297" customFormat="1" x14ac:dyDescent="0.3">
      <c r="G372" s="296"/>
      <c r="H372" s="296"/>
      <c r="I372" s="296"/>
      <c r="J372" s="296"/>
      <c r="K372" s="296"/>
      <c r="L372" s="296"/>
      <c r="M372" s="296"/>
      <c r="N372" s="296"/>
      <c r="O372" s="296"/>
      <c r="P372" s="296"/>
      <c r="Q372" s="296"/>
      <c r="R372" s="296"/>
      <c r="S372" s="296"/>
      <c r="T372" s="296"/>
      <c r="U372" s="296"/>
      <c r="V372" s="296"/>
      <c r="W372" s="296"/>
    </row>
    <row r="373" spans="7:23" s="297" customFormat="1" x14ac:dyDescent="0.3">
      <c r="G373" s="296"/>
      <c r="H373" s="296"/>
      <c r="I373" s="296"/>
      <c r="J373" s="296"/>
      <c r="K373" s="296"/>
      <c r="L373" s="296"/>
      <c r="M373" s="296"/>
      <c r="N373" s="296"/>
      <c r="O373" s="296"/>
      <c r="P373" s="296"/>
      <c r="Q373" s="296"/>
      <c r="R373" s="296"/>
      <c r="S373" s="296"/>
      <c r="T373" s="296"/>
      <c r="U373" s="296"/>
      <c r="V373" s="296"/>
      <c r="W373" s="296"/>
    </row>
    <row r="374" spans="7:23" s="297" customFormat="1" x14ac:dyDescent="0.3">
      <c r="G374" s="296"/>
      <c r="H374" s="296"/>
      <c r="I374" s="296"/>
      <c r="J374" s="296"/>
      <c r="K374" s="296"/>
      <c r="L374" s="296"/>
      <c r="M374" s="296"/>
      <c r="N374" s="296"/>
      <c r="O374" s="296"/>
      <c r="P374" s="296"/>
      <c r="Q374" s="296"/>
      <c r="R374" s="296"/>
      <c r="S374" s="296"/>
      <c r="T374" s="296"/>
      <c r="U374" s="296"/>
      <c r="V374" s="296"/>
      <c r="W374" s="296"/>
    </row>
    <row r="375" spans="7:23" s="297" customFormat="1" x14ac:dyDescent="0.3">
      <c r="G375" s="296"/>
      <c r="H375" s="296"/>
      <c r="I375" s="296"/>
      <c r="J375" s="296"/>
      <c r="K375" s="296"/>
      <c r="L375" s="296"/>
      <c r="M375" s="296"/>
      <c r="N375" s="296"/>
      <c r="O375" s="296"/>
      <c r="P375" s="296"/>
      <c r="Q375" s="296"/>
      <c r="R375" s="296"/>
      <c r="S375" s="296"/>
      <c r="T375" s="296"/>
      <c r="U375" s="296"/>
      <c r="V375" s="296"/>
      <c r="W375" s="296"/>
    </row>
    <row r="376" spans="7:23" s="297" customFormat="1" x14ac:dyDescent="0.3">
      <c r="G376" s="296"/>
      <c r="H376" s="296"/>
      <c r="I376" s="296"/>
      <c r="J376" s="296"/>
      <c r="K376" s="296"/>
      <c r="L376" s="296"/>
      <c r="M376" s="296"/>
      <c r="N376" s="296"/>
      <c r="O376" s="296"/>
      <c r="P376" s="296"/>
      <c r="Q376" s="296"/>
      <c r="R376" s="296"/>
      <c r="S376" s="296"/>
      <c r="T376" s="296"/>
      <c r="U376" s="296"/>
      <c r="V376" s="296"/>
      <c r="W376" s="296"/>
    </row>
    <row r="377" spans="7:23" s="297" customFormat="1" x14ac:dyDescent="0.3">
      <c r="G377" s="296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  <c r="S377" s="296"/>
      <c r="T377" s="296"/>
      <c r="U377" s="296"/>
      <c r="V377" s="296"/>
      <c r="W377" s="296"/>
    </row>
    <row r="378" spans="7:23" s="297" customFormat="1" x14ac:dyDescent="0.3">
      <c r="G378" s="296"/>
      <c r="H378" s="296"/>
      <c r="I378" s="296"/>
      <c r="J378" s="296"/>
      <c r="K378" s="296"/>
      <c r="L378" s="296"/>
      <c r="M378" s="296"/>
      <c r="N378" s="296"/>
      <c r="O378" s="296"/>
      <c r="P378" s="296"/>
      <c r="Q378" s="296"/>
      <c r="R378" s="296"/>
      <c r="S378" s="296"/>
      <c r="T378" s="296"/>
      <c r="U378" s="296"/>
      <c r="V378" s="296"/>
      <c r="W378" s="296"/>
    </row>
    <row r="379" spans="7:23" s="297" customFormat="1" x14ac:dyDescent="0.3">
      <c r="G379" s="296"/>
      <c r="H379" s="296"/>
      <c r="I379" s="296"/>
      <c r="J379" s="296"/>
      <c r="K379" s="296"/>
      <c r="L379" s="296"/>
      <c r="M379" s="296"/>
      <c r="N379" s="296"/>
      <c r="O379" s="296"/>
      <c r="P379" s="296"/>
      <c r="Q379" s="296"/>
      <c r="R379" s="296"/>
      <c r="S379" s="296"/>
      <c r="T379" s="296"/>
      <c r="U379" s="296"/>
      <c r="V379" s="296"/>
      <c r="W379" s="296"/>
    </row>
    <row r="380" spans="7:23" s="297" customFormat="1" x14ac:dyDescent="0.3">
      <c r="G380" s="296"/>
      <c r="H380" s="296"/>
      <c r="I380" s="296"/>
      <c r="J380" s="296"/>
      <c r="K380" s="296"/>
      <c r="L380" s="296"/>
      <c r="M380" s="296"/>
      <c r="N380" s="296"/>
      <c r="O380" s="296"/>
      <c r="P380" s="296"/>
      <c r="Q380" s="296"/>
      <c r="R380" s="296"/>
      <c r="S380" s="296"/>
      <c r="T380" s="296"/>
      <c r="U380" s="296"/>
      <c r="V380" s="296"/>
      <c r="W380" s="296"/>
    </row>
    <row r="381" spans="7:23" s="297" customFormat="1" x14ac:dyDescent="0.3">
      <c r="G381" s="296"/>
      <c r="H381" s="296"/>
      <c r="I381" s="296"/>
      <c r="J381" s="296"/>
      <c r="K381" s="296"/>
      <c r="L381" s="296"/>
      <c r="M381" s="296"/>
      <c r="N381" s="296"/>
      <c r="O381" s="296"/>
      <c r="P381" s="296"/>
      <c r="Q381" s="296"/>
      <c r="R381" s="296"/>
      <c r="S381" s="296"/>
      <c r="T381" s="296"/>
      <c r="U381" s="296"/>
      <c r="V381" s="296"/>
      <c r="W381" s="296"/>
    </row>
    <row r="382" spans="7:23" s="297" customFormat="1" x14ac:dyDescent="0.3">
      <c r="G382" s="296"/>
      <c r="H382" s="296"/>
      <c r="I382" s="296"/>
      <c r="J382" s="296"/>
      <c r="K382" s="296"/>
      <c r="L382" s="296"/>
      <c r="M382" s="296"/>
      <c r="N382" s="296"/>
      <c r="O382" s="296"/>
      <c r="P382" s="296"/>
      <c r="Q382" s="296"/>
      <c r="R382" s="296"/>
      <c r="S382" s="296"/>
      <c r="T382" s="296"/>
      <c r="U382" s="296"/>
      <c r="V382" s="296"/>
      <c r="W382" s="296"/>
    </row>
    <row r="383" spans="7:23" s="297" customFormat="1" x14ac:dyDescent="0.3">
      <c r="G383" s="296"/>
      <c r="H383" s="296"/>
      <c r="I383" s="296"/>
      <c r="J383" s="296"/>
      <c r="K383" s="296"/>
      <c r="L383" s="296"/>
      <c r="M383" s="296"/>
      <c r="N383" s="296"/>
      <c r="O383" s="296"/>
      <c r="P383" s="296"/>
      <c r="Q383" s="296"/>
      <c r="R383" s="296"/>
      <c r="S383" s="296"/>
      <c r="T383" s="296"/>
      <c r="U383" s="296"/>
      <c r="V383" s="296"/>
      <c r="W383" s="296"/>
    </row>
    <row r="384" spans="7:23" s="297" customFormat="1" x14ac:dyDescent="0.3">
      <c r="G384" s="296"/>
      <c r="H384" s="296"/>
      <c r="I384" s="296"/>
      <c r="J384" s="296"/>
      <c r="K384" s="296"/>
      <c r="L384" s="296"/>
      <c r="M384" s="296"/>
      <c r="N384" s="296"/>
      <c r="O384" s="296"/>
      <c r="P384" s="296"/>
      <c r="Q384" s="296"/>
      <c r="R384" s="296"/>
      <c r="S384" s="296"/>
      <c r="T384" s="296"/>
      <c r="U384" s="296"/>
      <c r="V384" s="296"/>
      <c r="W384" s="296"/>
    </row>
    <row r="385" spans="7:23" s="297" customFormat="1" x14ac:dyDescent="0.3">
      <c r="G385" s="296"/>
      <c r="H385" s="296"/>
      <c r="I385" s="296"/>
      <c r="J385" s="296"/>
      <c r="K385" s="296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6"/>
      <c r="W385" s="296"/>
    </row>
    <row r="386" spans="7:23" s="297" customFormat="1" x14ac:dyDescent="0.3">
      <c r="G386" s="296"/>
      <c r="H386" s="296"/>
      <c r="I386" s="296"/>
      <c r="J386" s="296"/>
      <c r="K386" s="296"/>
      <c r="L386" s="296"/>
      <c r="M386" s="296"/>
      <c r="N386" s="296"/>
      <c r="O386" s="296"/>
      <c r="P386" s="296"/>
      <c r="Q386" s="296"/>
      <c r="R386" s="296"/>
      <c r="S386" s="296"/>
      <c r="T386" s="296"/>
      <c r="U386" s="296"/>
      <c r="V386" s="296"/>
      <c r="W386" s="296"/>
    </row>
    <row r="387" spans="7:23" s="297" customFormat="1" x14ac:dyDescent="0.3">
      <c r="G387" s="296"/>
      <c r="H387" s="296"/>
      <c r="I387" s="296"/>
      <c r="J387" s="296"/>
      <c r="K387" s="296"/>
      <c r="L387" s="296"/>
      <c r="M387" s="296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</row>
    <row r="388" spans="7:23" s="297" customFormat="1" x14ac:dyDescent="0.3">
      <c r="G388" s="296"/>
      <c r="H388" s="296"/>
      <c r="I388" s="296"/>
      <c r="J388" s="296"/>
      <c r="K388" s="296"/>
      <c r="L388" s="296"/>
      <c r="M388" s="296"/>
      <c r="N388" s="296"/>
      <c r="O388" s="296"/>
      <c r="P388" s="296"/>
      <c r="Q388" s="296"/>
      <c r="R388" s="296"/>
      <c r="S388" s="296"/>
      <c r="T388" s="296"/>
      <c r="U388" s="296"/>
      <c r="V388" s="296"/>
      <c r="W388" s="296"/>
    </row>
    <row r="389" spans="7:23" s="297" customFormat="1" x14ac:dyDescent="0.3">
      <c r="G389" s="296"/>
      <c r="H389" s="296"/>
      <c r="I389" s="296"/>
      <c r="J389" s="296"/>
      <c r="K389" s="296"/>
      <c r="L389" s="296"/>
      <c r="M389" s="296"/>
      <c r="N389" s="296"/>
      <c r="O389" s="296"/>
      <c r="P389" s="296"/>
      <c r="Q389" s="296"/>
      <c r="R389" s="296"/>
      <c r="S389" s="296"/>
      <c r="T389" s="296"/>
      <c r="U389" s="296"/>
      <c r="V389" s="296"/>
      <c r="W389" s="296"/>
    </row>
    <row r="390" spans="7:23" s="297" customFormat="1" x14ac:dyDescent="0.3">
      <c r="G390" s="296"/>
      <c r="H390" s="296"/>
      <c r="I390" s="296"/>
      <c r="J390" s="296"/>
      <c r="K390" s="296"/>
      <c r="L390" s="296"/>
      <c r="M390" s="296"/>
      <c r="N390" s="296"/>
      <c r="O390" s="296"/>
      <c r="P390" s="296"/>
      <c r="Q390" s="296"/>
      <c r="R390" s="296"/>
      <c r="S390" s="296"/>
      <c r="T390" s="296"/>
      <c r="U390" s="296"/>
      <c r="V390" s="296"/>
      <c r="W390" s="296"/>
    </row>
    <row r="391" spans="7:23" s="297" customFormat="1" x14ac:dyDescent="0.3">
      <c r="G391" s="296"/>
      <c r="H391" s="296"/>
      <c r="I391" s="296"/>
      <c r="J391" s="296"/>
      <c r="K391" s="296"/>
      <c r="L391" s="296"/>
      <c r="M391" s="296"/>
      <c r="N391" s="296"/>
      <c r="O391" s="296"/>
      <c r="P391" s="296"/>
      <c r="Q391" s="296"/>
      <c r="R391" s="296"/>
      <c r="S391" s="296"/>
      <c r="T391" s="296"/>
      <c r="U391" s="296"/>
      <c r="V391" s="296"/>
      <c r="W391" s="296"/>
    </row>
    <row r="392" spans="7:23" s="297" customFormat="1" x14ac:dyDescent="0.3">
      <c r="G392" s="296"/>
      <c r="H392" s="296"/>
      <c r="I392" s="296"/>
      <c r="J392" s="296"/>
      <c r="K392" s="296"/>
      <c r="L392" s="296"/>
      <c r="M392" s="296"/>
      <c r="N392" s="296"/>
      <c r="O392" s="296"/>
      <c r="P392" s="296"/>
      <c r="Q392" s="296"/>
      <c r="R392" s="296"/>
      <c r="S392" s="296"/>
      <c r="T392" s="296"/>
      <c r="U392" s="296"/>
      <c r="V392" s="296"/>
      <c r="W392" s="296"/>
    </row>
    <row r="393" spans="7:23" s="297" customFormat="1" x14ac:dyDescent="0.3">
      <c r="G393" s="296"/>
      <c r="H393" s="296"/>
      <c r="I393" s="296"/>
      <c r="J393" s="296"/>
      <c r="K393" s="296"/>
      <c r="L393" s="296"/>
      <c r="M393" s="296"/>
      <c r="N393" s="296"/>
      <c r="O393" s="296"/>
      <c r="P393" s="296"/>
      <c r="Q393" s="296"/>
      <c r="R393" s="296"/>
      <c r="S393" s="296"/>
      <c r="T393" s="296"/>
      <c r="U393" s="296"/>
      <c r="V393" s="296"/>
      <c r="W393" s="296"/>
    </row>
    <row r="394" spans="7:23" s="297" customFormat="1" x14ac:dyDescent="0.3">
      <c r="G394" s="296"/>
      <c r="H394" s="296"/>
      <c r="I394" s="296"/>
      <c r="J394" s="296"/>
      <c r="K394" s="296"/>
      <c r="L394" s="296"/>
      <c r="M394" s="296"/>
      <c r="N394" s="296"/>
      <c r="O394" s="296"/>
      <c r="P394" s="296"/>
      <c r="Q394" s="296"/>
      <c r="R394" s="296"/>
      <c r="S394" s="296"/>
      <c r="T394" s="296"/>
      <c r="U394" s="296"/>
      <c r="V394" s="296"/>
      <c r="W394" s="296"/>
    </row>
    <row r="395" spans="7:23" s="297" customFormat="1" x14ac:dyDescent="0.3">
      <c r="G395" s="296"/>
      <c r="H395" s="296"/>
      <c r="I395" s="296"/>
      <c r="J395" s="296"/>
      <c r="K395" s="296"/>
      <c r="L395" s="296"/>
      <c r="M395" s="296"/>
      <c r="N395" s="296"/>
      <c r="O395" s="296"/>
      <c r="P395" s="296"/>
      <c r="Q395" s="296"/>
      <c r="R395" s="296"/>
      <c r="S395" s="296"/>
      <c r="T395" s="296"/>
      <c r="U395" s="296"/>
      <c r="V395" s="296"/>
      <c r="W395" s="296"/>
    </row>
    <row r="396" spans="7:23" s="297" customFormat="1" x14ac:dyDescent="0.3">
      <c r="G396" s="296"/>
      <c r="H396" s="296"/>
      <c r="I396" s="296"/>
      <c r="J396" s="296"/>
      <c r="K396" s="296"/>
      <c r="L396" s="296"/>
      <c r="M396" s="296"/>
      <c r="N396" s="296"/>
      <c r="O396" s="296"/>
      <c r="P396" s="296"/>
      <c r="Q396" s="296"/>
      <c r="R396" s="296"/>
      <c r="S396" s="296"/>
      <c r="T396" s="296"/>
      <c r="U396" s="296"/>
      <c r="V396" s="296"/>
      <c r="W396" s="296"/>
    </row>
    <row r="397" spans="7:23" s="297" customFormat="1" x14ac:dyDescent="0.3">
      <c r="G397" s="296"/>
      <c r="H397" s="296"/>
      <c r="I397" s="296"/>
      <c r="J397" s="296"/>
      <c r="K397" s="296"/>
      <c r="L397" s="296"/>
      <c r="M397" s="296"/>
      <c r="N397" s="296"/>
      <c r="O397" s="296"/>
      <c r="P397" s="296"/>
      <c r="Q397" s="296"/>
      <c r="R397" s="296"/>
      <c r="S397" s="296"/>
      <c r="T397" s="296"/>
      <c r="U397" s="296"/>
      <c r="V397" s="296"/>
      <c r="W397" s="296"/>
    </row>
    <row r="398" spans="7:23" s="297" customFormat="1" x14ac:dyDescent="0.3">
      <c r="G398" s="296"/>
      <c r="H398" s="296"/>
      <c r="I398" s="296"/>
      <c r="J398" s="296"/>
      <c r="K398" s="296"/>
      <c r="L398" s="296"/>
      <c r="M398" s="296"/>
      <c r="N398" s="296"/>
      <c r="O398" s="296"/>
      <c r="P398" s="296"/>
      <c r="Q398" s="296"/>
      <c r="R398" s="296"/>
      <c r="S398" s="296"/>
      <c r="T398" s="296"/>
      <c r="U398" s="296"/>
      <c r="V398" s="296"/>
      <c r="W398" s="296"/>
    </row>
    <row r="399" spans="7:23" s="297" customFormat="1" x14ac:dyDescent="0.3">
      <c r="G399" s="296"/>
      <c r="H399" s="296"/>
      <c r="I399" s="296"/>
      <c r="J399" s="296"/>
      <c r="K399" s="296"/>
      <c r="L399" s="296"/>
      <c r="M399" s="296"/>
      <c r="N399" s="296"/>
      <c r="O399" s="296"/>
      <c r="P399" s="296"/>
      <c r="Q399" s="296"/>
      <c r="R399" s="296"/>
      <c r="S399" s="296"/>
      <c r="T399" s="296"/>
      <c r="U399" s="296"/>
      <c r="V399" s="296"/>
      <c r="W399" s="296"/>
    </row>
    <row r="400" spans="7:23" s="297" customFormat="1" x14ac:dyDescent="0.3">
      <c r="G400" s="296"/>
      <c r="H400" s="296"/>
      <c r="I400" s="296"/>
      <c r="J400" s="296"/>
      <c r="K400" s="296"/>
      <c r="L400" s="296"/>
      <c r="M400" s="296"/>
      <c r="N400" s="296"/>
      <c r="O400" s="296"/>
      <c r="P400" s="296"/>
      <c r="Q400" s="296"/>
      <c r="R400" s="296"/>
      <c r="S400" s="296"/>
      <c r="T400" s="296"/>
      <c r="U400" s="296"/>
      <c r="V400" s="296"/>
      <c r="W400" s="296"/>
    </row>
    <row r="401" spans="7:23" s="297" customFormat="1" x14ac:dyDescent="0.3">
      <c r="G401" s="296"/>
      <c r="H401" s="296"/>
      <c r="I401" s="296"/>
      <c r="J401" s="296"/>
      <c r="K401" s="296"/>
      <c r="L401" s="296"/>
      <c r="M401" s="296"/>
      <c r="N401" s="296"/>
      <c r="O401" s="296"/>
      <c r="P401" s="296"/>
      <c r="Q401" s="296"/>
      <c r="R401" s="296"/>
      <c r="S401" s="296"/>
      <c r="T401" s="296"/>
      <c r="U401" s="296"/>
      <c r="V401" s="296"/>
      <c r="W401" s="296"/>
    </row>
    <row r="402" spans="7:23" s="297" customFormat="1" x14ac:dyDescent="0.3">
      <c r="G402" s="296"/>
      <c r="H402" s="296"/>
      <c r="I402" s="296"/>
      <c r="J402" s="296"/>
      <c r="K402" s="296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6"/>
      <c r="W402" s="296"/>
    </row>
    <row r="403" spans="7:23" s="297" customFormat="1" x14ac:dyDescent="0.3">
      <c r="G403" s="296"/>
      <c r="H403" s="296"/>
      <c r="I403" s="296"/>
      <c r="J403" s="296"/>
      <c r="K403" s="296"/>
      <c r="L403" s="296"/>
      <c r="M403" s="296"/>
      <c r="N403" s="296"/>
      <c r="O403" s="296"/>
      <c r="P403" s="296"/>
      <c r="Q403" s="296"/>
      <c r="R403" s="296"/>
      <c r="S403" s="296"/>
      <c r="T403" s="296"/>
      <c r="U403" s="296"/>
      <c r="V403" s="296"/>
      <c r="W403" s="296"/>
    </row>
    <row r="404" spans="7:23" s="297" customFormat="1" x14ac:dyDescent="0.3">
      <c r="G404" s="296"/>
      <c r="H404" s="296"/>
      <c r="I404" s="296"/>
      <c r="J404" s="296"/>
      <c r="K404" s="296"/>
      <c r="L404" s="296"/>
      <c r="M404" s="296"/>
      <c r="N404" s="296"/>
      <c r="O404" s="296"/>
      <c r="P404" s="296"/>
      <c r="Q404" s="296"/>
      <c r="R404" s="296"/>
      <c r="S404" s="296"/>
      <c r="T404" s="296"/>
      <c r="U404" s="296"/>
      <c r="V404" s="296"/>
      <c r="W404" s="296"/>
    </row>
    <row r="405" spans="7:23" s="297" customFormat="1" x14ac:dyDescent="0.3">
      <c r="G405" s="296"/>
      <c r="H405" s="296"/>
      <c r="I405" s="296"/>
      <c r="J405" s="296"/>
      <c r="K405" s="296"/>
      <c r="L405" s="296"/>
      <c r="M405" s="296"/>
      <c r="N405" s="296"/>
      <c r="O405" s="296"/>
      <c r="P405" s="296"/>
      <c r="Q405" s="296"/>
      <c r="R405" s="296"/>
      <c r="S405" s="296"/>
      <c r="T405" s="296"/>
      <c r="U405" s="296"/>
      <c r="V405" s="296"/>
      <c r="W405" s="296"/>
    </row>
    <row r="406" spans="7:23" s="297" customFormat="1" x14ac:dyDescent="0.3">
      <c r="G406" s="296"/>
      <c r="H406" s="296"/>
      <c r="I406" s="296"/>
      <c r="J406" s="296"/>
      <c r="K406" s="296"/>
      <c r="L406" s="296"/>
      <c r="M406" s="296"/>
      <c r="N406" s="296"/>
      <c r="O406" s="296"/>
      <c r="P406" s="296"/>
      <c r="Q406" s="296"/>
      <c r="R406" s="296"/>
      <c r="S406" s="296"/>
      <c r="T406" s="296"/>
      <c r="U406" s="296"/>
      <c r="V406" s="296"/>
      <c r="W406" s="296"/>
    </row>
    <row r="407" spans="7:23" s="297" customFormat="1" x14ac:dyDescent="0.3">
      <c r="G407" s="296"/>
      <c r="H407" s="296"/>
      <c r="I407" s="296"/>
      <c r="J407" s="296"/>
      <c r="K407" s="296"/>
      <c r="L407" s="296"/>
      <c r="M407" s="296"/>
      <c r="N407" s="296"/>
      <c r="O407" s="296"/>
      <c r="P407" s="296"/>
      <c r="Q407" s="296"/>
      <c r="R407" s="296"/>
      <c r="S407" s="296"/>
      <c r="T407" s="296"/>
      <c r="U407" s="296"/>
      <c r="V407" s="296"/>
      <c r="W407" s="296"/>
    </row>
    <row r="408" spans="7:23" s="297" customFormat="1" x14ac:dyDescent="0.3">
      <c r="G408" s="296"/>
      <c r="H408" s="296"/>
      <c r="I408" s="296"/>
      <c r="J408" s="296"/>
      <c r="K408" s="296"/>
      <c r="L408" s="296"/>
      <c r="M408" s="296"/>
      <c r="N408" s="296"/>
      <c r="O408" s="296"/>
      <c r="P408" s="296"/>
      <c r="Q408" s="296"/>
      <c r="R408" s="296"/>
      <c r="S408" s="296"/>
      <c r="T408" s="296"/>
      <c r="U408" s="296"/>
      <c r="V408" s="296"/>
      <c r="W408" s="296"/>
    </row>
    <row r="409" spans="7:23" s="297" customFormat="1" x14ac:dyDescent="0.3">
      <c r="G409" s="296"/>
      <c r="H409" s="296"/>
      <c r="I409" s="296"/>
      <c r="J409" s="296"/>
      <c r="K409" s="296"/>
      <c r="L409" s="296"/>
      <c r="M409" s="296"/>
      <c r="N409" s="296"/>
      <c r="O409" s="296"/>
      <c r="P409" s="296"/>
      <c r="Q409" s="296"/>
      <c r="R409" s="296"/>
      <c r="S409" s="296"/>
      <c r="T409" s="296"/>
      <c r="U409" s="296"/>
      <c r="V409" s="296"/>
      <c r="W409" s="296"/>
    </row>
    <row r="410" spans="7:23" s="297" customFormat="1" x14ac:dyDescent="0.3">
      <c r="G410" s="296"/>
      <c r="H410" s="296"/>
      <c r="I410" s="296"/>
      <c r="J410" s="296"/>
      <c r="K410" s="296"/>
      <c r="L410" s="296"/>
      <c r="M410" s="296"/>
      <c r="N410" s="296"/>
      <c r="O410" s="296"/>
      <c r="P410" s="296"/>
      <c r="Q410" s="296"/>
      <c r="R410" s="296"/>
      <c r="S410" s="296"/>
      <c r="T410" s="296"/>
      <c r="U410" s="296"/>
      <c r="V410" s="296"/>
      <c r="W410" s="296"/>
    </row>
    <row r="411" spans="7:23" s="297" customFormat="1" x14ac:dyDescent="0.3">
      <c r="G411" s="296"/>
      <c r="H411" s="296"/>
      <c r="I411" s="296"/>
      <c r="J411" s="296"/>
      <c r="K411" s="296"/>
      <c r="L411" s="296"/>
      <c r="M411" s="296"/>
      <c r="N411" s="296"/>
      <c r="O411" s="296"/>
      <c r="P411" s="296"/>
      <c r="Q411" s="296"/>
      <c r="R411" s="296"/>
      <c r="S411" s="296"/>
      <c r="T411" s="296"/>
      <c r="U411" s="296"/>
      <c r="V411" s="296"/>
      <c r="W411" s="296"/>
    </row>
    <row r="412" spans="7:23" s="297" customFormat="1" x14ac:dyDescent="0.3">
      <c r="G412" s="296"/>
      <c r="H412" s="296"/>
      <c r="I412" s="296"/>
      <c r="J412" s="296"/>
      <c r="K412" s="296"/>
      <c r="L412" s="296"/>
      <c r="M412" s="296"/>
      <c r="N412" s="296"/>
      <c r="O412" s="296"/>
      <c r="P412" s="296"/>
      <c r="Q412" s="296"/>
      <c r="R412" s="296"/>
      <c r="S412" s="296"/>
      <c r="T412" s="296"/>
      <c r="U412" s="296"/>
      <c r="V412" s="296"/>
      <c r="W412" s="296"/>
    </row>
    <row r="413" spans="7:23" s="297" customFormat="1" x14ac:dyDescent="0.3">
      <c r="G413" s="296"/>
      <c r="H413" s="296"/>
      <c r="I413" s="296"/>
      <c r="J413" s="296"/>
      <c r="K413" s="296"/>
      <c r="L413" s="296"/>
      <c r="M413" s="296"/>
      <c r="N413" s="296"/>
      <c r="O413" s="296"/>
      <c r="P413" s="296"/>
      <c r="Q413" s="296"/>
      <c r="R413" s="296"/>
      <c r="S413" s="296"/>
      <c r="T413" s="296"/>
      <c r="U413" s="296"/>
      <c r="V413" s="296"/>
      <c r="W413" s="296"/>
    </row>
    <row r="414" spans="7:23" s="297" customFormat="1" x14ac:dyDescent="0.3">
      <c r="G414" s="296"/>
      <c r="H414" s="296"/>
      <c r="I414" s="296"/>
      <c r="J414" s="296"/>
      <c r="K414" s="296"/>
      <c r="L414" s="296"/>
      <c r="M414" s="296"/>
      <c r="N414" s="296"/>
      <c r="O414" s="296"/>
      <c r="P414" s="296"/>
      <c r="Q414" s="296"/>
      <c r="R414" s="296"/>
      <c r="S414" s="296"/>
      <c r="T414" s="296"/>
      <c r="U414" s="296"/>
      <c r="V414" s="296"/>
      <c r="W414" s="296"/>
    </row>
    <row r="415" spans="7:23" s="297" customFormat="1" x14ac:dyDescent="0.3">
      <c r="G415" s="296"/>
      <c r="H415" s="296"/>
      <c r="I415" s="296"/>
      <c r="J415" s="296"/>
      <c r="K415" s="296"/>
      <c r="L415" s="296"/>
      <c r="M415" s="296"/>
      <c r="N415" s="296"/>
      <c r="O415" s="296"/>
      <c r="P415" s="296"/>
      <c r="Q415" s="296"/>
      <c r="R415" s="296"/>
      <c r="S415" s="296"/>
      <c r="T415" s="296"/>
      <c r="U415" s="296"/>
      <c r="V415" s="296"/>
      <c r="W415" s="296"/>
    </row>
    <row r="416" spans="7:23" s="297" customFormat="1" x14ac:dyDescent="0.3">
      <c r="G416" s="296"/>
      <c r="H416" s="296"/>
      <c r="I416" s="296"/>
      <c r="J416" s="296"/>
      <c r="K416" s="296"/>
      <c r="L416" s="296"/>
      <c r="M416" s="296"/>
      <c r="N416" s="296"/>
      <c r="O416" s="296"/>
      <c r="P416" s="296"/>
      <c r="Q416" s="296"/>
      <c r="R416" s="296"/>
      <c r="S416" s="296"/>
      <c r="T416" s="296"/>
      <c r="U416" s="296"/>
      <c r="V416" s="296"/>
      <c r="W416" s="296"/>
    </row>
    <row r="417" spans="7:23" s="297" customFormat="1" x14ac:dyDescent="0.3">
      <c r="G417" s="296"/>
      <c r="H417" s="296"/>
      <c r="I417" s="296"/>
      <c r="J417" s="296"/>
      <c r="K417" s="296"/>
      <c r="L417" s="296"/>
      <c r="M417" s="296"/>
      <c r="N417" s="296"/>
      <c r="O417" s="296"/>
      <c r="P417" s="296"/>
      <c r="Q417" s="296"/>
      <c r="R417" s="296"/>
      <c r="S417" s="296"/>
      <c r="T417" s="296"/>
      <c r="U417" s="296"/>
      <c r="V417" s="296"/>
      <c r="W417" s="296"/>
    </row>
    <row r="418" spans="7:23" s="297" customFormat="1" x14ac:dyDescent="0.3">
      <c r="G418" s="296"/>
      <c r="H418" s="296"/>
      <c r="I418" s="296"/>
      <c r="J418" s="296"/>
      <c r="K418" s="296"/>
      <c r="L418" s="296"/>
      <c r="M418" s="296"/>
      <c r="N418" s="296"/>
      <c r="O418" s="296"/>
      <c r="P418" s="296"/>
      <c r="Q418" s="296"/>
      <c r="R418" s="296"/>
      <c r="S418" s="296"/>
      <c r="T418" s="296"/>
      <c r="U418" s="296"/>
      <c r="V418" s="296"/>
      <c r="W418" s="296"/>
    </row>
    <row r="419" spans="7:23" s="297" customFormat="1" x14ac:dyDescent="0.3">
      <c r="G419" s="296"/>
      <c r="H419" s="296"/>
      <c r="I419" s="296"/>
      <c r="J419" s="296"/>
      <c r="K419" s="296"/>
      <c r="L419" s="296"/>
      <c r="M419" s="296"/>
      <c r="N419" s="296"/>
      <c r="O419" s="296"/>
      <c r="P419" s="296"/>
      <c r="Q419" s="296"/>
      <c r="R419" s="296"/>
      <c r="S419" s="296"/>
      <c r="T419" s="296"/>
      <c r="U419" s="296"/>
      <c r="V419" s="296"/>
      <c r="W419" s="296"/>
    </row>
    <row r="420" spans="7:23" s="297" customFormat="1" x14ac:dyDescent="0.3">
      <c r="G420" s="296"/>
      <c r="H420" s="296"/>
      <c r="I420" s="296"/>
      <c r="J420" s="296"/>
      <c r="K420" s="296"/>
      <c r="L420" s="296"/>
      <c r="M420" s="296"/>
      <c r="N420" s="296"/>
      <c r="O420" s="296"/>
      <c r="P420" s="296"/>
      <c r="Q420" s="296"/>
      <c r="R420" s="296"/>
      <c r="S420" s="296"/>
      <c r="T420" s="296"/>
      <c r="U420" s="296"/>
      <c r="V420" s="296"/>
      <c r="W420" s="296"/>
    </row>
    <row r="421" spans="7:23" s="297" customFormat="1" x14ac:dyDescent="0.3">
      <c r="G421" s="296"/>
      <c r="H421" s="296"/>
      <c r="I421" s="296"/>
      <c r="J421" s="296"/>
      <c r="K421" s="296"/>
      <c r="L421" s="296"/>
      <c r="M421" s="296"/>
      <c r="N421" s="296"/>
      <c r="O421" s="296"/>
      <c r="P421" s="296"/>
      <c r="Q421" s="296"/>
      <c r="R421" s="296"/>
      <c r="S421" s="296"/>
      <c r="T421" s="296"/>
      <c r="U421" s="296"/>
      <c r="V421" s="296"/>
      <c r="W421" s="296"/>
    </row>
    <row r="422" spans="7:23" s="297" customFormat="1" x14ac:dyDescent="0.3">
      <c r="G422" s="296"/>
      <c r="H422" s="296"/>
      <c r="I422" s="296"/>
      <c r="J422" s="296"/>
      <c r="K422" s="296"/>
      <c r="L422" s="296"/>
      <c r="M422" s="296"/>
      <c r="N422" s="296"/>
      <c r="O422" s="296"/>
      <c r="P422" s="296"/>
      <c r="Q422" s="296"/>
      <c r="R422" s="296"/>
      <c r="S422" s="296"/>
      <c r="T422" s="296"/>
      <c r="U422" s="296"/>
      <c r="V422" s="296"/>
      <c r="W422" s="296"/>
    </row>
    <row r="423" spans="7:23" s="297" customFormat="1" x14ac:dyDescent="0.3">
      <c r="G423" s="296"/>
      <c r="H423" s="296"/>
      <c r="I423" s="296"/>
      <c r="J423" s="296"/>
      <c r="K423" s="296"/>
      <c r="L423" s="296"/>
      <c r="M423" s="296"/>
      <c r="N423" s="296"/>
      <c r="O423" s="296"/>
      <c r="P423" s="296"/>
      <c r="Q423" s="296"/>
      <c r="R423" s="296"/>
      <c r="S423" s="296"/>
      <c r="T423" s="296"/>
      <c r="U423" s="296"/>
      <c r="V423" s="296"/>
      <c r="W423" s="296"/>
    </row>
    <row r="424" spans="7:23" s="297" customFormat="1" x14ac:dyDescent="0.3">
      <c r="G424" s="296"/>
      <c r="H424" s="296"/>
      <c r="I424" s="296"/>
      <c r="J424" s="296"/>
      <c r="K424" s="296"/>
      <c r="L424" s="296"/>
      <c r="M424" s="296"/>
      <c r="N424" s="296"/>
      <c r="O424" s="296"/>
      <c r="P424" s="296"/>
      <c r="Q424" s="296"/>
      <c r="R424" s="296"/>
      <c r="S424" s="296"/>
      <c r="T424" s="296"/>
      <c r="U424" s="296"/>
      <c r="V424" s="296"/>
      <c r="W424" s="296"/>
    </row>
    <row r="425" spans="7:23" s="297" customFormat="1" x14ac:dyDescent="0.3">
      <c r="G425" s="296"/>
      <c r="H425" s="296"/>
      <c r="I425" s="296"/>
      <c r="J425" s="296"/>
      <c r="K425" s="296"/>
      <c r="L425" s="296"/>
      <c r="M425" s="296"/>
      <c r="N425" s="296"/>
      <c r="O425" s="296"/>
      <c r="P425" s="296"/>
      <c r="Q425" s="296"/>
      <c r="R425" s="296"/>
      <c r="S425" s="296"/>
      <c r="T425" s="296"/>
      <c r="U425" s="296"/>
      <c r="V425" s="296"/>
      <c r="W425" s="296"/>
    </row>
    <row r="426" spans="7:23" s="297" customFormat="1" x14ac:dyDescent="0.3">
      <c r="G426" s="296"/>
      <c r="H426" s="296"/>
      <c r="I426" s="296"/>
      <c r="J426" s="296"/>
      <c r="K426" s="296"/>
      <c r="L426" s="296"/>
      <c r="M426" s="296"/>
      <c r="N426" s="296"/>
      <c r="O426" s="296"/>
      <c r="P426" s="296"/>
      <c r="Q426" s="296"/>
      <c r="R426" s="296"/>
      <c r="S426" s="296"/>
      <c r="T426" s="296"/>
      <c r="U426" s="296"/>
      <c r="V426" s="296"/>
      <c r="W426" s="296"/>
    </row>
    <row r="427" spans="7:23" s="297" customFormat="1" x14ac:dyDescent="0.3">
      <c r="G427" s="296"/>
      <c r="H427" s="296"/>
      <c r="I427" s="296"/>
      <c r="J427" s="296"/>
      <c r="K427" s="296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6"/>
      <c r="W427" s="296"/>
    </row>
    <row r="428" spans="7:23" s="297" customFormat="1" x14ac:dyDescent="0.3">
      <c r="G428" s="296"/>
      <c r="H428" s="296"/>
      <c r="I428" s="296"/>
      <c r="J428" s="296"/>
      <c r="K428" s="296"/>
      <c r="L428" s="296"/>
      <c r="M428" s="296"/>
      <c r="N428" s="296"/>
      <c r="O428" s="296"/>
      <c r="P428" s="296"/>
      <c r="Q428" s="296"/>
      <c r="R428" s="296"/>
      <c r="S428" s="296"/>
      <c r="T428" s="296"/>
      <c r="U428" s="296"/>
      <c r="V428" s="296"/>
      <c r="W428" s="296"/>
    </row>
    <row r="429" spans="7:23" s="297" customFormat="1" x14ac:dyDescent="0.3">
      <c r="G429" s="296"/>
      <c r="H429" s="296"/>
      <c r="I429" s="296"/>
      <c r="J429" s="296"/>
      <c r="K429" s="296"/>
      <c r="L429" s="296"/>
      <c r="M429" s="296"/>
      <c r="N429" s="296"/>
      <c r="O429" s="296"/>
      <c r="P429" s="296"/>
      <c r="Q429" s="296"/>
      <c r="R429" s="296"/>
      <c r="S429" s="296"/>
      <c r="T429" s="296"/>
      <c r="U429" s="296"/>
      <c r="V429" s="296"/>
      <c r="W429" s="296"/>
    </row>
    <row r="430" spans="7:23" s="297" customFormat="1" x14ac:dyDescent="0.3">
      <c r="G430" s="296"/>
      <c r="H430" s="296"/>
      <c r="I430" s="296"/>
      <c r="J430" s="296"/>
      <c r="K430" s="296"/>
      <c r="L430" s="296"/>
      <c r="M430" s="296"/>
      <c r="N430" s="296"/>
      <c r="O430" s="296"/>
      <c r="P430" s="296"/>
      <c r="Q430" s="296"/>
      <c r="R430" s="296"/>
      <c r="S430" s="296"/>
      <c r="T430" s="296"/>
      <c r="U430" s="296"/>
      <c r="V430" s="296"/>
      <c r="W430" s="296"/>
    </row>
    <row r="431" spans="7:23" s="297" customFormat="1" x14ac:dyDescent="0.3">
      <c r="G431" s="296"/>
      <c r="H431" s="296"/>
      <c r="I431" s="296"/>
      <c r="J431" s="296"/>
      <c r="K431" s="296"/>
      <c r="L431" s="296"/>
      <c r="M431" s="296"/>
      <c r="N431" s="296"/>
      <c r="O431" s="296"/>
      <c r="P431" s="296"/>
      <c r="Q431" s="296"/>
      <c r="R431" s="296"/>
      <c r="S431" s="296"/>
      <c r="T431" s="296"/>
      <c r="U431" s="296"/>
      <c r="V431" s="296"/>
      <c r="W431" s="296"/>
    </row>
    <row r="432" spans="7:23" s="297" customFormat="1" x14ac:dyDescent="0.3">
      <c r="G432" s="296"/>
      <c r="H432" s="296"/>
      <c r="I432" s="296"/>
      <c r="J432" s="296"/>
      <c r="K432" s="296"/>
      <c r="L432" s="296"/>
      <c r="M432" s="296"/>
      <c r="N432" s="296"/>
      <c r="O432" s="296"/>
      <c r="P432" s="296"/>
      <c r="Q432" s="296"/>
      <c r="R432" s="296"/>
      <c r="S432" s="296"/>
      <c r="T432" s="296"/>
      <c r="U432" s="296"/>
      <c r="V432" s="296"/>
      <c r="W432" s="296"/>
    </row>
    <row r="433" spans="7:23" s="297" customFormat="1" x14ac:dyDescent="0.3">
      <c r="G433" s="296"/>
      <c r="H433" s="296"/>
      <c r="I433" s="296"/>
      <c r="J433" s="296"/>
      <c r="K433" s="296"/>
      <c r="L433" s="296"/>
      <c r="M433" s="296"/>
      <c r="N433" s="296"/>
      <c r="O433" s="296"/>
      <c r="P433" s="296"/>
      <c r="Q433" s="296"/>
      <c r="R433" s="296"/>
      <c r="S433" s="296"/>
      <c r="T433" s="296"/>
      <c r="U433" s="296"/>
      <c r="V433" s="296"/>
      <c r="W433" s="296"/>
    </row>
    <row r="434" spans="7:23" s="297" customFormat="1" x14ac:dyDescent="0.3">
      <c r="G434" s="296"/>
      <c r="H434" s="296"/>
      <c r="I434" s="296"/>
      <c r="J434" s="296"/>
      <c r="K434" s="296"/>
      <c r="L434" s="296"/>
      <c r="M434" s="296"/>
      <c r="N434" s="296"/>
      <c r="O434" s="296"/>
      <c r="P434" s="296"/>
      <c r="Q434" s="296"/>
      <c r="R434" s="296"/>
      <c r="S434" s="296"/>
      <c r="T434" s="296"/>
      <c r="U434" s="296"/>
      <c r="V434" s="296"/>
      <c r="W434" s="296"/>
    </row>
    <row r="435" spans="7:23" s="297" customFormat="1" x14ac:dyDescent="0.3">
      <c r="G435" s="296"/>
      <c r="H435" s="296"/>
      <c r="I435" s="296"/>
      <c r="J435" s="296"/>
      <c r="K435" s="296"/>
      <c r="L435" s="296"/>
      <c r="M435" s="296"/>
      <c r="N435" s="296"/>
      <c r="O435" s="296"/>
      <c r="P435" s="296"/>
      <c r="Q435" s="296"/>
      <c r="R435" s="296"/>
      <c r="S435" s="296"/>
      <c r="T435" s="296"/>
      <c r="U435" s="296"/>
      <c r="V435" s="296"/>
      <c r="W435" s="296"/>
    </row>
    <row r="436" spans="7:23" s="297" customFormat="1" x14ac:dyDescent="0.3">
      <c r="G436" s="296"/>
      <c r="H436" s="296"/>
      <c r="I436" s="296"/>
      <c r="J436" s="296"/>
      <c r="K436" s="296"/>
      <c r="L436" s="296"/>
      <c r="M436" s="296"/>
      <c r="N436" s="296"/>
      <c r="O436" s="296"/>
      <c r="P436" s="296"/>
      <c r="Q436" s="296"/>
      <c r="R436" s="296"/>
      <c r="S436" s="296"/>
      <c r="T436" s="296"/>
      <c r="U436" s="296"/>
      <c r="V436" s="296"/>
      <c r="W436" s="296"/>
    </row>
    <row r="437" spans="7:23" s="297" customFormat="1" x14ac:dyDescent="0.3">
      <c r="G437" s="296"/>
      <c r="H437" s="296"/>
      <c r="I437" s="296"/>
      <c r="J437" s="296"/>
      <c r="K437" s="296"/>
      <c r="L437" s="296"/>
      <c r="M437" s="296"/>
      <c r="N437" s="296"/>
      <c r="O437" s="296"/>
      <c r="P437" s="296"/>
      <c r="Q437" s="296"/>
      <c r="R437" s="296"/>
      <c r="S437" s="296"/>
      <c r="T437" s="296"/>
      <c r="U437" s="296"/>
      <c r="V437" s="296"/>
      <c r="W437" s="296"/>
    </row>
    <row r="438" spans="7:23" s="297" customFormat="1" x14ac:dyDescent="0.3">
      <c r="G438" s="296"/>
      <c r="H438" s="296"/>
      <c r="I438" s="296"/>
      <c r="J438" s="296"/>
      <c r="K438" s="296"/>
      <c r="L438" s="296"/>
      <c r="M438" s="296"/>
      <c r="N438" s="296"/>
      <c r="O438" s="296"/>
      <c r="P438" s="296"/>
      <c r="Q438" s="296"/>
      <c r="R438" s="296"/>
      <c r="S438" s="296"/>
      <c r="T438" s="296"/>
      <c r="U438" s="296"/>
      <c r="V438" s="296"/>
      <c r="W438" s="296"/>
    </row>
    <row r="439" spans="7:23" s="297" customFormat="1" x14ac:dyDescent="0.3">
      <c r="G439" s="296"/>
      <c r="H439" s="296"/>
      <c r="I439" s="296"/>
      <c r="J439" s="296"/>
      <c r="K439" s="296"/>
      <c r="L439" s="296"/>
      <c r="M439" s="296"/>
      <c r="N439" s="296"/>
      <c r="O439" s="296"/>
      <c r="P439" s="296"/>
      <c r="Q439" s="296"/>
      <c r="R439" s="296"/>
      <c r="S439" s="296"/>
      <c r="T439" s="296"/>
      <c r="U439" s="296"/>
      <c r="V439" s="296"/>
      <c r="W439" s="296"/>
    </row>
    <row r="440" spans="7:23" s="297" customFormat="1" x14ac:dyDescent="0.3">
      <c r="G440" s="296"/>
      <c r="H440" s="296"/>
      <c r="I440" s="296"/>
      <c r="J440" s="296"/>
      <c r="K440" s="296"/>
      <c r="L440" s="296"/>
      <c r="M440" s="296"/>
      <c r="N440" s="296"/>
      <c r="O440" s="296"/>
      <c r="P440" s="296"/>
      <c r="Q440" s="296"/>
      <c r="R440" s="296"/>
      <c r="S440" s="296"/>
      <c r="T440" s="296"/>
      <c r="U440" s="296"/>
      <c r="V440" s="296"/>
      <c r="W440" s="296"/>
    </row>
    <row r="441" spans="7:23" s="297" customFormat="1" x14ac:dyDescent="0.3">
      <c r="G441" s="296"/>
      <c r="H441" s="296"/>
      <c r="I441" s="296"/>
      <c r="J441" s="296"/>
      <c r="K441" s="296"/>
      <c r="L441" s="296"/>
      <c r="M441" s="296"/>
      <c r="N441" s="296"/>
      <c r="O441" s="296"/>
      <c r="P441" s="296"/>
      <c r="Q441" s="296"/>
      <c r="R441" s="296"/>
      <c r="S441" s="296"/>
      <c r="T441" s="296"/>
      <c r="U441" s="296"/>
      <c r="V441" s="296"/>
      <c r="W441" s="296"/>
    </row>
    <row r="442" spans="7:23" s="297" customFormat="1" x14ac:dyDescent="0.3">
      <c r="G442" s="296"/>
      <c r="H442" s="296"/>
      <c r="I442" s="296"/>
      <c r="J442" s="296"/>
      <c r="K442" s="296"/>
      <c r="L442" s="296"/>
      <c r="M442" s="296"/>
      <c r="N442" s="296"/>
      <c r="O442" s="296"/>
      <c r="P442" s="296"/>
      <c r="Q442" s="296"/>
      <c r="R442" s="296"/>
      <c r="S442" s="296"/>
      <c r="T442" s="296"/>
      <c r="U442" s="296"/>
      <c r="V442" s="296"/>
      <c r="W442" s="296"/>
    </row>
    <row r="443" spans="7:23" s="297" customFormat="1" x14ac:dyDescent="0.3">
      <c r="G443" s="296"/>
      <c r="H443" s="296"/>
      <c r="I443" s="296"/>
      <c r="J443" s="296"/>
      <c r="K443" s="296"/>
      <c r="L443" s="296"/>
      <c r="M443" s="296"/>
      <c r="N443" s="296"/>
      <c r="O443" s="296"/>
      <c r="P443" s="296"/>
      <c r="Q443" s="296"/>
      <c r="R443" s="296"/>
      <c r="S443" s="296"/>
      <c r="T443" s="296"/>
      <c r="U443" s="296"/>
      <c r="V443" s="296"/>
      <c r="W443" s="296"/>
    </row>
    <row r="444" spans="7:23" s="297" customFormat="1" x14ac:dyDescent="0.3">
      <c r="G444" s="296"/>
      <c r="H444" s="296"/>
      <c r="I444" s="296"/>
      <c r="J444" s="296"/>
      <c r="K444" s="296"/>
      <c r="L444" s="296"/>
      <c r="M444" s="296"/>
      <c r="N444" s="296"/>
      <c r="O444" s="296"/>
      <c r="P444" s="296"/>
      <c r="Q444" s="296"/>
      <c r="R444" s="296"/>
      <c r="S444" s="296"/>
      <c r="T444" s="296"/>
      <c r="U444" s="296"/>
      <c r="V444" s="296"/>
      <c r="W444" s="296"/>
    </row>
    <row r="445" spans="7:23" s="297" customFormat="1" x14ac:dyDescent="0.3">
      <c r="G445" s="296"/>
      <c r="H445" s="296"/>
      <c r="I445" s="296"/>
      <c r="J445" s="296"/>
      <c r="K445" s="296"/>
      <c r="L445" s="296"/>
      <c r="M445" s="296"/>
      <c r="N445" s="296"/>
      <c r="O445" s="296"/>
      <c r="P445" s="296"/>
      <c r="Q445" s="296"/>
      <c r="R445" s="296"/>
      <c r="S445" s="296"/>
      <c r="T445" s="296"/>
      <c r="U445" s="296"/>
      <c r="V445" s="296"/>
      <c r="W445" s="296"/>
    </row>
    <row r="446" spans="7:23" s="297" customFormat="1" x14ac:dyDescent="0.3">
      <c r="G446" s="296"/>
      <c r="H446" s="296"/>
      <c r="I446" s="296"/>
      <c r="J446" s="296"/>
      <c r="K446" s="296"/>
      <c r="L446" s="296"/>
      <c r="M446" s="296"/>
      <c r="N446" s="296"/>
      <c r="O446" s="296"/>
      <c r="P446" s="296"/>
      <c r="Q446" s="296"/>
      <c r="R446" s="296"/>
      <c r="S446" s="296"/>
      <c r="T446" s="296"/>
      <c r="U446" s="296"/>
      <c r="V446" s="296"/>
      <c r="W446" s="296"/>
    </row>
    <row r="447" spans="7:23" s="297" customFormat="1" x14ac:dyDescent="0.3">
      <c r="G447" s="296"/>
      <c r="H447" s="296"/>
      <c r="I447" s="296"/>
      <c r="J447" s="296"/>
      <c r="K447" s="296"/>
      <c r="L447" s="296"/>
      <c r="M447" s="296"/>
      <c r="N447" s="296"/>
      <c r="O447" s="296"/>
      <c r="P447" s="296"/>
      <c r="Q447" s="296"/>
      <c r="R447" s="296"/>
      <c r="S447" s="296"/>
      <c r="T447" s="296"/>
      <c r="U447" s="296"/>
      <c r="V447" s="296"/>
      <c r="W447" s="296"/>
    </row>
    <row r="448" spans="7:23" s="297" customFormat="1" x14ac:dyDescent="0.3">
      <c r="G448" s="296"/>
      <c r="H448" s="296"/>
      <c r="I448" s="296"/>
      <c r="J448" s="296"/>
      <c r="K448" s="296"/>
      <c r="L448" s="296"/>
      <c r="M448" s="296"/>
      <c r="N448" s="296"/>
      <c r="O448" s="296"/>
      <c r="P448" s="296"/>
      <c r="Q448" s="296"/>
      <c r="R448" s="296"/>
      <c r="S448" s="296"/>
      <c r="T448" s="296"/>
      <c r="U448" s="296"/>
      <c r="V448" s="296"/>
      <c r="W448" s="296"/>
    </row>
    <row r="449" spans="7:23" s="297" customFormat="1" x14ac:dyDescent="0.3">
      <c r="G449" s="296"/>
      <c r="H449" s="296"/>
      <c r="I449" s="296"/>
      <c r="J449" s="296"/>
      <c r="K449" s="296"/>
      <c r="L449" s="296"/>
      <c r="M449" s="296"/>
      <c r="N449" s="296"/>
      <c r="O449" s="296"/>
      <c r="P449" s="296"/>
      <c r="Q449" s="296"/>
      <c r="R449" s="296"/>
      <c r="S449" s="296"/>
      <c r="T449" s="296"/>
      <c r="U449" s="296"/>
      <c r="V449" s="296"/>
      <c r="W449" s="296"/>
    </row>
    <row r="450" spans="7:23" s="297" customFormat="1" x14ac:dyDescent="0.3">
      <c r="G450" s="296"/>
      <c r="H450" s="296"/>
      <c r="I450" s="296"/>
      <c r="J450" s="296"/>
      <c r="K450" s="296"/>
      <c r="L450" s="296"/>
      <c r="M450" s="296"/>
      <c r="N450" s="296"/>
      <c r="O450" s="296"/>
      <c r="P450" s="296"/>
      <c r="Q450" s="296"/>
      <c r="R450" s="296"/>
      <c r="S450" s="296"/>
      <c r="T450" s="296"/>
      <c r="U450" s="296"/>
      <c r="V450" s="296"/>
      <c r="W450" s="296"/>
    </row>
    <row r="451" spans="7:23" s="297" customFormat="1" x14ac:dyDescent="0.3">
      <c r="G451" s="296"/>
      <c r="H451" s="296"/>
      <c r="I451" s="296"/>
      <c r="J451" s="296"/>
      <c r="K451" s="296"/>
      <c r="L451" s="296"/>
      <c r="M451" s="296"/>
      <c r="N451" s="296"/>
      <c r="O451" s="296"/>
      <c r="P451" s="296"/>
      <c r="Q451" s="296"/>
      <c r="R451" s="296"/>
      <c r="S451" s="296"/>
      <c r="T451" s="296"/>
      <c r="U451" s="296"/>
      <c r="V451" s="296"/>
      <c r="W451" s="296"/>
    </row>
    <row r="452" spans="7:23" s="297" customFormat="1" x14ac:dyDescent="0.3">
      <c r="G452" s="296"/>
      <c r="H452" s="296"/>
      <c r="I452" s="296"/>
      <c r="J452" s="296"/>
      <c r="K452" s="296"/>
      <c r="L452" s="296"/>
      <c r="M452" s="296"/>
      <c r="N452" s="296"/>
      <c r="O452" s="296"/>
      <c r="P452" s="296"/>
      <c r="Q452" s="296"/>
      <c r="R452" s="296"/>
      <c r="S452" s="296"/>
      <c r="T452" s="296"/>
      <c r="U452" s="296"/>
      <c r="V452" s="296"/>
      <c r="W452" s="296"/>
    </row>
    <row r="453" spans="7:23" s="297" customFormat="1" x14ac:dyDescent="0.3">
      <c r="G453" s="296"/>
      <c r="H453" s="296"/>
      <c r="I453" s="296"/>
      <c r="J453" s="296"/>
      <c r="K453" s="296"/>
      <c r="L453" s="296"/>
      <c r="M453" s="296"/>
      <c r="N453" s="296"/>
      <c r="O453" s="296"/>
      <c r="P453" s="296"/>
      <c r="Q453" s="296"/>
      <c r="R453" s="296"/>
      <c r="S453" s="296"/>
      <c r="T453" s="296"/>
      <c r="U453" s="296"/>
      <c r="V453" s="296"/>
      <c r="W453" s="296"/>
    </row>
    <row r="454" spans="7:23" s="297" customFormat="1" x14ac:dyDescent="0.3">
      <c r="G454" s="296"/>
      <c r="H454" s="296"/>
      <c r="I454" s="296"/>
      <c r="J454" s="296"/>
      <c r="K454" s="296"/>
      <c r="L454" s="296"/>
      <c r="M454" s="296"/>
      <c r="N454" s="296"/>
      <c r="O454" s="296"/>
      <c r="P454" s="296"/>
      <c r="Q454" s="296"/>
      <c r="R454" s="296"/>
      <c r="S454" s="296"/>
      <c r="T454" s="296"/>
      <c r="U454" s="296"/>
      <c r="V454" s="296"/>
      <c r="W454" s="296"/>
    </row>
    <row r="455" spans="7:23" s="297" customFormat="1" x14ac:dyDescent="0.3">
      <c r="G455" s="296"/>
      <c r="H455" s="296"/>
      <c r="I455" s="296"/>
      <c r="J455" s="296"/>
      <c r="K455" s="296"/>
      <c r="L455" s="296"/>
      <c r="M455" s="296"/>
      <c r="N455" s="296"/>
      <c r="O455" s="296"/>
      <c r="P455" s="296"/>
      <c r="Q455" s="296"/>
      <c r="R455" s="296"/>
      <c r="S455" s="296"/>
      <c r="T455" s="296"/>
      <c r="U455" s="296"/>
      <c r="V455" s="296"/>
      <c r="W455" s="296"/>
    </row>
    <row r="456" spans="7:23" s="297" customFormat="1" x14ac:dyDescent="0.3">
      <c r="G456" s="296"/>
      <c r="H456" s="296"/>
      <c r="I456" s="296"/>
      <c r="J456" s="296"/>
      <c r="K456" s="296"/>
      <c r="L456" s="296"/>
      <c r="M456" s="296"/>
      <c r="N456" s="296"/>
      <c r="O456" s="296"/>
      <c r="P456" s="296"/>
      <c r="Q456" s="296"/>
      <c r="R456" s="296"/>
      <c r="S456" s="296"/>
      <c r="T456" s="296"/>
      <c r="U456" s="296"/>
      <c r="V456" s="296"/>
      <c r="W456" s="296"/>
    </row>
    <row r="457" spans="7:23" s="297" customFormat="1" x14ac:dyDescent="0.3">
      <c r="G457" s="296"/>
      <c r="H457" s="296"/>
      <c r="I457" s="296"/>
      <c r="J457" s="296"/>
      <c r="K457" s="296"/>
      <c r="L457" s="296"/>
      <c r="M457" s="296"/>
      <c r="N457" s="296"/>
      <c r="O457" s="296"/>
      <c r="P457" s="296"/>
      <c r="Q457" s="296"/>
      <c r="R457" s="296"/>
      <c r="S457" s="296"/>
      <c r="T457" s="296"/>
      <c r="U457" s="296"/>
      <c r="V457" s="296"/>
      <c r="W457" s="296"/>
    </row>
    <row r="458" spans="7:23" s="297" customFormat="1" x14ac:dyDescent="0.3">
      <c r="G458" s="296"/>
      <c r="H458" s="296"/>
      <c r="I458" s="296"/>
      <c r="J458" s="296"/>
      <c r="K458" s="296"/>
      <c r="L458" s="296"/>
      <c r="M458" s="296"/>
      <c r="N458" s="296"/>
      <c r="O458" s="296"/>
      <c r="P458" s="296"/>
      <c r="Q458" s="296"/>
      <c r="R458" s="296"/>
      <c r="S458" s="296"/>
      <c r="T458" s="296"/>
      <c r="U458" s="296"/>
      <c r="V458" s="296"/>
      <c r="W458" s="296"/>
    </row>
    <row r="459" spans="7:23" s="297" customFormat="1" x14ac:dyDescent="0.3">
      <c r="G459" s="296"/>
      <c r="H459" s="296"/>
      <c r="I459" s="296"/>
      <c r="J459" s="296"/>
      <c r="K459" s="296"/>
      <c r="L459" s="296"/>
      <c r="M459" s="296"/>
      <c r="N459" s="296"/>
      <c r="O459" s="296"/>
      <c r="P459" s="296"/>
      <c r="Q459" s="296"/>
      <c r="R459" s="296"/>
      <c r="S459" s="296"/>
      <c r="T459" s="296"/>
      <c r="U459" s="296"/>
      <c r="V459" s="296"/>
      <c r="W459" s="296"/>
    </row>
    <row r="460" spans="7:23" s="297" customFormat="1" x14ac:dyDescent="0.3">
      <c r="G460" s="296"/>
      <c r="H460" s="296"/>
      <c r="I460" s="296"/>
      <c r="J460" s="296"/>
      <c r="K460" s="296"/>
      <c r="L460" s="296"/>
      <c r="M460" s="296"/>
      <c r="N460" s="296"/>
      <c r="O460" s="296"/>
      <c r="P460" s="296"/>
      <c r="Q460" s="296"/>
      <c r="R460" s="296"/>
      <c r="S460" s="296"/>
      <c r="T460" s="296"/>
      <c r="U460" s="296"/>
      <c r="V460" s="296"/>
      <c r="W460" s="296"/>
    </row>
    <row r="461" spans="7:23" s="297" customFormat="1" x14ac:dyDescent="0.3">
      <c r="G461" s="296"/>
      <c r="H461" s="296"/>
      <c r="I461" s="296"/>
      <c r="J461" s="296"/>
      <c r="K461" s="296"/>
      <c r="L461" s="296"/>
      <c r="M461" s="296"/>
      <c r="N461" s="296"/>
      <c r="O461" s="296"/>
      <c r="P461" s="296"/>
      <c r="Q461" s="296"/>
      <c r="R461" s="296"/>
      <c r="S461" s="296"/>
      <c r="T461" s="296"/>
      <c r="U461" s="296"/>
      <c r="V461" s="296"/>
      <c r="W461" s="296"/>
    </row>
    <row r="462" spans="7:23" s="297" customFormat="1" x14ac:dyDescent="0.3">
      <c r="G462" s="296"/>
      <c r="H462" s="296"/>
      <c r="I462" s="296"/>
      <c r="J462" s="296"/>
      <c r="K462" s="296"/>
      <c r="L462" s="296"/>
      <c r="M462" s="296"/>
      <c r="N462" s="296"/>
      <c r="O462" s="296"/>
      <c r="P462" s="296"/>
      <c r="Q462" s="296"/>
      <c r="R462" s="296"/>
      <c r="S462" s="296"/>
      <c r="T462" s="296"/>
      <c r="U462" s="296"/>
      <c r="V462" s="296"/>
      <c r="W462" s="296"/>
    </row>
    <row r="463" spans="7:23" s="297" customFormat="1" x14ac:dyDescent="0.3">
      <c r="G463" s="296"/>
      <c r="H463" s="296"/>
      <c r="I463" s="296"/>
      <c r="J463" s="296"/>
      <c r="K463" s="296"/>
      <c r="L463" s="296"/>
      <c r="M463" s="296"/>
      <c r="N463" s="296"/>
      <c r="O463" s="296"/>
      <c r="P463" s="296"/>
      <c r="Q463" s="296"/>
      <c r="R463" s="296"/>
      <c r="S463" s="296"/>
      <c r="T463" s="296"/>
      <c r="U463" s="296"/>
      <c r="V463" s="296"/>
      <c r="W463" s="296"/>
    </row>
    <row r="464" spans="7:23" s="297" customFormat="1" x14ac:dyDescent="0.3">
      <c r="G464" s="296"/>
      <c r="H464" s="296"/>
      <c r="I464" s="296"/>
      <c r="J464" s="296"/>
      <c r="K464" s="296"/>
      <c r="L464" s="296"/>
      <c r="M464" s="296"/>
      <c r="N464" s="296"/>
      <c r="O464" s="296"/>
      <c r="P464" s="296"/>
      <c r="Q464" s="296"/>
      <c r="R464" s="296"/>
      <c r="S464" s="296"/>
      <c r="T464" s="296"/>
      <c r="U464" s="296"/>
      <c r="V464" s="296"/>
      <c r="W464" s="296"/>
    </row>
    <row r="465" spans="7:23" s="297" customFormat="1" x14ac:dyDescent="0.3">
      <c r="G465" s="296"/>
      <c r="H465" s="296"/>
      <c r="I465" s="296"/>
      <c r="J465" s="296"/>
      <c r="K465" s="296"/>
      <c r="L465" s="296"/>
      <c r="M465" s="296"/>
      <c r="N465" s="296"/>
      <c r="O465" s="296"/>
      <c r="P465" s="296"/>
      <c r="Q465" s="296"/>
      <c r="R465" s="296"/>
      <c r="S465" s="296"/>
      <c r="T465" s="296"/>
      <c r="U465" s="296"/>
      <c r="V465" s="296"/>
      <c r="W465" s="296"/>
    </row>
    <row r="466" spans="7:23" s="297" customFormat="1" x14ac:dyDescent="0.3">
      <c r="G466" s="296"/>
      <c r="H466" s="296"/>
      <c r="I466" s="296"/>
      <c r="J466" s="296"/>
      <c r="K466" s="296"/>
      <c r="L466" s="296"/>
      <c r="M466" s="296"/>
      <c r="N466" s="296"/>
      <c r="O466" s="296"/>
      <c r="P466" s="296"/>
      <c r="Q466" s="296"/>
      <c r="R466" s="296"/>
      <c r="S466" s="296"/>
      <c r="T466" s="296"/>
      <c r="U466" s="296"/>
      <c r="V466" s="296"/>
      <c r="W466" s="296"/>
    </row>
    <row r="467" spans="7:23" s="297" customFormat="1" x14ac:dyDescent="0.3">
      <c r="G467" s="296"/>
      <c r="H467" s="296"/>
      <c r="I467" s="296"/>
      <c r="J467" s="296"/>
      <c r="K467" s="296"/>
      <c r="L467" s="296"/>
      <c r="M467" s="296"/>
      <c r="N467" s="296"/>
      <c r="O467" s="296"/>
      <c r="P467" s="296"/>
      <c r="Q467" s="296"/>
      <c r="R467" s="296"/>
      <c r="S467" s="296"/>
      <c r="T467" s="296"/>
      <c r="U467" s="296"/>
      <c r="V467" s="296"/>
      <c r="W467" s="296"/>
    </row>
    <row r="468" spans="7:23" s="297" customFormat="1" x14ac:dyDescent="0.3">
      <c r="G468" s="296"/>
      <c r="H468" s="296"/>
      <c r="I468" s="296"/>
      <c r="J468" s="296"/>
      <c r="K468" s="296"/>
      <c r="L468" s="296"/>
      <c r="M468" s="296"/>
      <c r="N468" s="296"/>
      <c r="O468" s="296"/>
      <c r="P468" s="296"/>
      <c r="Q468" s="296"/>
      <c r="R468" s="296"/>
      <c r="S468" s="296"/>
      <c r="T468" s="296"/>
      <c r="U468" s="296"/>
      <c r="V468" s="296"/>
      <c r="W468" s="296"/>
    </row>
    <row r="469" spans="7:23" s="297" customFormat="1" x14ac:dyDescent="0.3">
      <c r="G469" s="296"/>
      <c r="H469" s="296"/>
      <c r="I469" s="296"/>
      <c r="J469" s="296"/>
      <c r="K469" s="296"/>
      <c r="L469" s="296"/>
      <c r="M469" s="296"/>
      <c r="N469" s="296"/>
      <c r="O469" s="296"/>
      <c r="P469" s="296"/>
      <c r="Q469" s="296"/>
      <c r="R469" s="296"/>
      <c r="S469" s="296"/>
      <c r="T469" s="296"/>
      <c r="U469" s="296"/>
      <c r="V469" s="296"/>
      <c r="W469" s="296"/>
    </row>
    <row r="470" spans="7:23" s="297" customFormat="1" x14ac:dyDescent="0.3">
      <c r="G470" s="296"/>
      <c r="H470" s="296"/>
      <c r="I470" s="296"/>
      <c r="J470" s="296"/>
      <c r="K470" s="296"/>
      <c r="L470" s="296"/>
      <c r="M470" s="296"/>
      <c r="N470" s="296"/>
      <c r="O470" s="296"/>
      <c r="P470" s="296"/>
      <c r="Q470" s="296"/>
      <c r="R470" s="296"/>
      <c r="S470" s="296"/>
      <c r="T470" s="296"/>
      <c r="U470" s="296"/>
      <c r="V470" s="296"/>
      <c r="W470" s="296"/>
    </row>
    <row r="471" spans="7:23" s="297" customFormat="1" x14ac:dyDescent="0.3">
      <c r="G471" s="296"/>
      <c r="H471" s="296"/>
      <c r="I471" s="296"/>
      <c r="J471" s="296"/>
      <c r="K471" s="296"/>
      <c r="L471" s="296"/>
      <c r="M471" s="296"/>
      <c r="N471" s="296"/>
      <c r="O471" s="296"/>
      <c r="P471" s="296"/>
      <c r="Q471" s="296"/>
      <c r="R471" s="296"/>
      <c r="S471" s="296"/>
      <c r="T471" s="296"/>
      <c r="U471" s="296"/>
      <c r="V471" s="296"/>
      <c r="W471" s="296"/>
    </row>
    <row r="472" spans="7:23" s="297" customFormat="1" x14ac:dyDescent="0.3">
      <c r="G472" s="296"/>
      <c r="H472" s="296"/>
      <c r="I472" s="296"/>
      <c r="J472" s="296"/>
      <c r="K472" s="296"/>
      <c r="L472" s="296"/>
      <c r="M472" s="296"/>
      <c r="N472" s="296"/>
      <c r="O472" s="296"/>
      <c r="P472" s="296"/>
      <c r="Q472" s="296"/>
      <c r="R472" s="296"/>
      <c r="S472" s="296"/>
      <c r="T472" s="296"/>
      <c r="U472" s="296"/>
      <c r="V472" s="296"/>
      <c r="W472" s="296"/>
    </row>
    <row r="473" spans="7:23" s="297" customFormat="1" x14ac:dyDescent="0.3">
      <c r="G473" s="296"/>
      <c r="H473" s="296"/>
      <c r="I473" s="296"/>
      <c r="J473" s="296"/>
      <c r="K473" s="296"/>
      <c r="L473" s="296"/>
      <c r="M473" s="296"/>
      <c r="N473" s="296"/>
      <c r="O473" s="296"/>
      <c r="P473" s="296"/>
      <c r="Q473" s="296"/>
      <c r="R473" s="296"/>
      <c r="S473" s="296"/>
      <c r="T473" s="296"/>
      <c r="U473" s="296"/>
      <c r="V473" s="296"/>
      <c r="W473" s="296"/>
    </row>
    <row r="474" spans="7:23" s="297" customFormat="1" x14ac:dyDescent="0.3">
      <c r="G474" s="296"/>
      <c r="H474" s="296"/>
      <c r="I474" s="296"/>
      <c r="J474" s="296"/>
      <c r="K474" s="296"/>
      <c r="L474" s="296"/>
      <c r="M474" s="296"/>
      <c r="N474" s="296"/>
      <c r="O474" s="296"/>
      <c r="P474" s="296"/>
      <c r="Q474" s="296"/>
      <c r="R474" s="296"/>
      <c r="S474" s="296"/>
      <c r="T474" s="296"/>
      <c r="U474" s="296"/>
      <c r="V474" s="296"/>
      <c r="W474" s="296"/>
    </row>
    <row r="475" spans="7:23" s="297" customFormat="1" x14ac:dyDescent="0.3">
      <c r="G475" s="296"/>
      <c r="H475" s="296"/>
      <c r="I475" s="296"/>
      <c r="J475" s="296"/>
      <c r="K475" s="296"/>
      <c r="L475" s="296"/>
      <c r="M475" s="296"/>
      <c r="N475" s="296"/>
      <c r="O475" s="296"/>
      <c r="P475" s="296"/>
      <c r="Q475" s="296"/>
      <c r="R475" s="296"/>
      <c r="S475" s="296"/>
      <c r="T475" s="296"/>
      <c r="U475" s="296"/>
      <c r="V475" s="296"/>
      <c r="W475" s="296"/>
    </row>
    <row r="476" spans="7:23" s="297" customFormat="1" x14ac:dyDescent="0.3">
      <c r="G476" s="296"/>
      <c r="H476" s="296"/>
      <c r="I476" s="296"/>
      <c r="J476" s="296"/>
      <c r="K476" s="296"/>
      <c r="L476" s="296"/>
      <c r="M476" s="296"/>
      <c r="N476" s="296"/>
      <c r="O476" s="296"/>
      <c r="P476" s="296"/>
      <c r="Q476" s="296"/>
      <c r="R476" s="296"/>
      <c r="S476" s="296"/>
      <c r="T476" s="296"/>
      <c r="U476" s="296"/>
      <c r="V476" s="296"/>
      <c r="W476" s="296"/>
    </row>
    <row r="477" spans="7:23" s="297" customFormat="1" x14ac:dyDescent="0.3">
      <c r="G477" s="296"/>
      <c r="H477" s="296"/>
      <c r="I477" s="296"/>
      <c r="J477" s="296"/>
      <c r="K477" s="296"/>
      <c r="L477" s="296"/>
      <c r="M477" s="296"/>
      <c r="N477" s="296"/>
      <c r="O477" s="296"/>
      <c r="P477" s="296"/>
      <c r="Q477" s="296"/>
      <c r="R477" s="296"/>
      <c r="S477" s="296"/>
      <c r="T477" s="296"/>
      <c r="U477" s="296"/>
      <c r="V477" s="296"/>
      <c r="W477" s="296"/>
    </row>
    <row r="478" spans="7:23" s="297" customFormat="1" x14ac:dyDescent="0.3">
      <c r="G478" s="296"/>
      <c r="H478" s="296"/>
      <c r="I478" s="296"/>
      <c r="J478" s="296"/>
      <c r="K478" s="296"/>
      <c r="L478" s="296"/>
      <c r="M478" s="296"/>
      <c r="N478" s="296"/>
      <c r="O478" s="296"/>
      <c r="P478" s="296"/>
      <c r="Q478" s="296"/>
      <c r="R478" s="296"/>
      <c r="S478" s="296"/>
      <c r="T478" s="296"/>
      <c r="U478" s="296"/>
      <c r="V478" s="296"/>
      <c r="W478" s="296"/>
    </row>
    <row r="479" spans="7:23" s="297" customFormat="1" x14ac:dyDescent="0.3">
      <c r="G479" s="296"/>
      <c r="H479" s="296"/>
      <c r="I479" s="296"/>
      <c r="J479" s="296"/>
      <c r="K479" s="296"/>
      <c r="L479" s="296"/>
      <c r="M479" s="296"/>
      <c r="N479" s="296"/>
      <c r="O479" s="296"/>
      <c r="P479" s="296"/>
      <c r="Q479" s="296"/>
      <c r="R479" s="296"/>
      <c r="S479" s="296"/>
      <c r="T479" s="296"/>
      <c r="U479" s="296"/>
      <c r="V479" s="296"/>
      <c r="W479" s="296"/>
    </row>
    <row r="480" spans="7:23" s="297" customFormat="1" x14ac:dyDescent="0.3">
      <c r="G480" s="296"/>
      <c r="H480" s="296"/>
      <c r="I480" s="296"/>
      <c r="J480" s="296"/>
      <c r="K480" s="296"/>
      <c r="L480" s="296"/>
      <c r="M480" s="296"/>
      <c r="N480" s="296"/>
      <c r="O480" s="296"/>
      <c r="P480" s="296"/>
      <c r="Q480" s="296"/>
      <c r="R480" s="296"/>
      <c r="S480" s="296"/>
      <c r="T480" s="296"/>
      <c r="U480" s="296"/>
      <c r="V480" s="296"/>
      <c r="W480" s="296"/>
    </row>
    <row r="481" spans="7:23" s="297" customFormat="1" x14ac:dyDescent="0.3">
      <c r="G481" s="296"/>
      <c r="H481" s="296"/>
      <c r="I481" s="296"/>
      <c r="J481" s="296"/>
      <c r="K481" s="296"/>
      <c r="L481" s="296"/>
      <c r="M481" s="296"/>
      <c r="N481" s="296"/>
      <c r="O481" s="296"/>
      <c r="P481" s="296"/>
      <c r="Q481" s="296"/>
      <c r="R481" s="296"/>
      <c r="S481" s="296"/>
      <c r="T481" s="296"/>
      <c r="U481" s="296"/>
      <c r="V481" s="296"/>
      <c r="W481" s="296"/>
    </row>
    <row r="482" spans="7:23" s="297" customFormat="1" x14ac:dyDescent="0.3">
      <c r="G482" s="296"/>
      <c r="H482" s="296"/>
      <c r="I482" s="296"/>
      <c r="J482" s="296"/>
      <c r="K482" s="296"/>
      <c r="L482" s="296"/>
      <c r="M482" s="296"/>
      <c r="N482" s="296"/>
      <c r="O482" s="296"/>
      <c r="P482" s="296"/>
      <c r="Q482" s="296"/>
      <c r="R482" s="296"/>
      <c r="S482" s="296"/>
      <c r="T482" s="296"/>
      <c r="U482" s="296"/>
      <c r="V482" s="296"/>
      <c r="W482" s="296"/>
    </row>
    <row r="483" spans="7:23" s="297" customFormat="1" x14ac:dyDescent="0.3">
      <c r="G483" s="296"/>
      <c r="H483" s="296"/>
      <c r="I483" s="296"/>
      <c r="J483" s="296"/>
      <c r="K483" s="296"/>
      <c r="L483" s="296"/>
      <c r="M483" s="296"/>
      <c r="N483" s="296"/>
      <c r="O483" s="296"/>
      <c r="P483" s="296"/>
      <c r="Q483" s="296"/>
      <c r="R483" s="296"/>
      <c r="S483" s="296"/>
      <c r="T483" s="296"/>
      <c r="U483" s="296"/>
      <c r="V483" s="296"/>
      <c r="W483" s="296"/>
    </row>
    <row r="484" spans="7:23" s="297" customFormat="1" x14ac:dyDescent="0.3">
      <c r="G484" s="296"/>
      <c r="H484" s="296"/>
      <c r="I484" s="296"/>
      <c r="J484" s="296"/>
      <c r="K484" s="296"/>
      <c r="L484" s="296"/>
      <c r="M484" s="296"/>
      <c r="N484" s="296"/>
      <c r="O484" s="296"/>
      <c r="P484" s="296"/>
      <c r="Q484" s="296"/>
      <c r="R484" s="296"/>
      <c r="S484" s="296"/>
      <c r="T484" s="296"/>
      <c r="U484" s="296"/>
      <c r="V484" s="296"/>
      <c r="W484" s="296"/>
    </row>
    <row r="485" spans="7:23" s="297" customFormat="1" x14ac:dyDescent="0.3">
      <c r="G485" s="296"/>
      <c r="H485" s="296"/>
      <c r="I485" s="296"/>
      <c r="J485" s="296"/>
      <c r="K485" s="296"/>
      <c r="L485" s="296"/>
      <c r="M485" s="296"/>
      <c r="N485" s="296"/>
      <c r="O485" s="296"/>
      <c r="P485" s="296"/>
      <c r="Q485" s="296"/>
      <c r="R485" s="296"/>
      <c r="S485" s="296"/>
      <c r="T485" s="296"/>
      <c r="U485" s="296"/>
      <c r="V485" s="296"/>
      <c r="W485" s="296"/>
    </row>
    <row r="486" spans="7:23" s="297" customFormat="1" x14ac:dyDescent="0.3">
      <c r="G486" s="296"/>
      <c r="H486" s="296"/>
      <c r="I486" s="296"/>
      <c r="J486" s="296"/>
      <c r="K486" s="296"/>
      <c r="L486" s="296"/>
      <c r="M486" s="296"/>
      <c r="N486" s="296"/>
      <c r="O486" s="296"/>
      <c r="P486" s="296"/>
      <c r="Q486" s="296"/>
      <c r="R486" s="296"/>
      <c r="S486" s="296"/>
      <c r="T486" s="296"/>
      <c r="U486" s="296"/>
      <c r="V486" s="296"/>
      <c r="W486" s="296"/>
    </row>
    <row r="487" spans="7:23" s="297" customFormat="1" x14ac:dyDescent="0.3">
      <c r="G487" s="296"/>
      <c r="H487" s="296"/>
      <c r="I487" s="296"/>
      <c r="J487" s="296"/>
      <c r="K487" s="296"/>
      <c r="L487" s="296"/>
      <c r="M487" s="296"/>
      <c r="N487" s="296"/>
      <c r="O487" s="296"/>
      <c r="P487" s="296"/>
      <c r="Q487" s="296"/>
      <c r="R487" s="296"/>
      <c r="S487" s="296"/>
      <c r="T487" s="296"/>
      <c r="U487" s="296"/>
      <c r="V487" s="296"/>
      <c r="W487" s="296"/>
    </row>
    <row r="488" spans="7:23" s="297" customFormat="1" x14ac:dyDescent="0.3">
      <c r="G488" s="296"/>
      <c r="H488" s="296"/>
      <c r="I488" s="296"/>
      <c r="J488" s="296"/>
      <c r="K488" s="296"/>
      <c r="L488" s="296"/>
      <c r="M488" s="296"/>
      <c r="N488" s="296"/>
      <c r="O488" s="296"/>
      <c r="P488" s="296"/>
      <c r="Q488" s="296"/>
      <c r="R488" s="296"/>
      <c r="S488" s="296"/>
      <c r="T488" s="296"/>
      <c r="U488" s="296"/>
      <c r="V488" s="296"/>
      <c r="W488" s="296"/>
    </row>
    <row r="489" spans="7:23" s="297" customFormat="1" x14ac:dyDescent="0.3">
      <c r="G489" s="296"/>
      <c r="H489" s="296"/>
      <c r="I489" s="296"/>
      <c r="J489" s="296"/>
      <c r="K489" s="296"/>
      <c r="L489" s="296"/>
      <c r="M489" s="296"/>
      <c r="N489" s="296"/>
      <c r="O489" s="296"/>
      <c r="P489" s="296"/>
      <c r="Q489" s="296"/>
      <c r="R489" s="296"/>
      <c r="S489" s="296"/>
      <c r="T489" s="296"/>
      <c r="U489" s="296"/>
      <c r="V489" s="296"/>
      <c r="W489" s="296"/>
    </row>
    <row r="490" spans="7:23" s="297" customFormat="1" x14ac:dyDescent="0.3">
      <c r="G490" s="296"/>
      <c r="H490" s="296"/>
      <c r="I490" s="296"/>
      <c r="J490" s="296"/>
      <c r="K490" s="296"/>
      <c r="L490" s="296"/>
      <c r="M490" s="296"/>
      <c r="N490" s="296"/>
      <c r="O490" s="296"/>
      <c r="P490" s="296"/>
      <c r="Q490" s="296"/>
      <c r="R490" s="296"/>
      <c r="S490" s="296"/>
      <c r="T490" s="296"/>
      <c r="U490" s="296"/>
      <c r="V490" s="296"/>
      <c r="W490" s="296"/>
    </row>
    <row r="491" spans="7:23" s="297" customFormat="1" x14ac:dyDescent="0.3">
      <c r="G491" s="296"/>
      <c r="H491" s="296"/>
      <c r="I491" s="296"/>
      <c r="J491" s="296"/>
      <c r="K491" s="296"/>
      <c r="L491" s="296"/>
      <c r="M491" s="296"/>
      <c r="N491" s="296"/>
      <c r="O491" s="296"/>
      <c r="P491" s="296"/>
      <c r="Q491" s="296"/>
      <c r="R491" s="296"/>
      <c r="S491" s="296"/>
      <c r="T491" s="296"/>
      <c r="U491" s="296"/>
      <c r="V491" s="296"/>
      <c r="W491" s="296"/>
    </row>
    <row r="492" spans="7:23" s="297" customFormat="1" x14ac:dyDescent="0.3">
      <c r="G492" s="296"/>
      <c r="H492" s="296"/>
      <c r="I492" s="296"/>
      <c r="J492" s="296"/>
      <c r="K492" s="296"/>
      <c r="L492" s="296"/>
      <c r="M492" s="296"/>
      <c r="N492" s="296"/>
      <c r="O492" s="296"/>
      <c r="P492" s="296"/>
      <c r="Q492" s="296"/>
      <c r="R492" s="296"/>
      <c r="S492" s="296"/>
      <c r="T492" s="296"/>
      <c r="U492" s="296"/>
      <c r="V492" s="296"/>
      <c r="W492" s="296"/>
    </row>
    <row r="493" spans="7:23" s="297" customFormat="1" x14ac:dyDescent="0.3">
      <c r="G493" s="296"/>
      <c r="H493" s="296"/>
      <c r="I493" s="296"/>
      <c r="J493" s="296"/>
      <c r="K493" s="296"/>
      <c r="L493" s="296"/>
      <c r="M493" s="296"/>
      <c r="N493" s="296"/>
      <c r="O493" s="296"/>
      <c r="P493" s="296"/>
      <c r="Q493" s="296"/>
      <c r="R493" s="296"/>
      <c r="S493" s="296"/>
      <c r="T493" s="296"/>
      <c r="U493" s="296"/>
      <c r="V493" s="296"/>
      <c r="W493" s="296"/>
    </row>
    <row r="494" spans="7:23" s="297" customFormat="1" x14ac:dyDescent="0.3">
      <c r="G494" s="296"/>
      <c r="H494" s="296"/>
      <c r="I494" s="296"/>
      <c r="J494" s="296"/>
      <c r="K494" s="296"/>
      <c r="L494" s="296"/>
      <c r="M494" s="296"/>
      <c r="N494" s="296"/>
      <c r="O494" s="296"/>
      <c r="P494" s="296"/>
      <c r="Q494" s="296"/>
      <c r="R494" s="296"/>
      <c r="S494" s="296"/>
      <c r="T494" s="296"/>
      <c r="U494" s="296"/>
      <c r="V494" s="296"/>
      <c r="W494" s="296"/>
    </row>
    <row r="495" spans="7:23" s="297" customFormat="1" x14ac:dyDescent="0.3">
      <c r="G495" s="296"/>
      <c r="H495" s="296"/>
      <c r="I495" s="296"/>
      <c r="J495" s="296"/>
      <c r="K495" s="296"/>
      <c r="L495" s="296"/>
      <c r="M495" s="296"/>
      <c r="N495" s="296"/>
      <c r="O495" s="296"/>
      <c r="P495" s="296"/>
      <c r="Q495" s="296"/>
      <c r="R495" s="296"/>
      <c r="S495" s="296"/>
      <c r="T495" s="296"/>
      <c r="U495" s="296"/>
      <c r="V495" s="296"/>
      <c r="W495" s="296"/>
    </row>
    <row r="496" spans="7:23" s="297" customFormat="1" x14ac:dyDescent="0.3">
      <c r="G496" s="296"/>
      <c r="H496" s="296"/>
      <c r="I496" s="296"/>
      <c r="J496" s="296"/>
      <c r="K496" s="296"/>
      <c r="L496" s="296"/>
      <c r="M496" s="296"/>
      <c r="N496" s="296"/>
      <c r="O496" s="296"/>
      <c r="P496" s="296"/>
      <c r="Q496" s="296"/>
      <c r="R496" s="296"/>
      <c r="S496" s="296"/>
      <c r="T496" s="296"/>
      <c r="U496" s="296"/>
      <c r="V496" s="296"/>
      <c r="W496" s="296"/>
    </row>
    <row r="497" spans="7:23" s="297" customFormat="1" x14ac:dyDescent="0.3">
      <c r="G497" s="296"/>
      <c r="H497" s="296"/>
      <c r="I497" s="296"/>
      <c r="J497" s="296"/>
      <c r="K497" s="296"/>
      <c r="L497" s="296"/>
      <c r="M497" s="296"/>
      <c r="N497" s="296"/>
      <c r="O497" s="296"/>
      <c r="P497" s="296"/>
      <c r="Q497" s="296"/>
      <c r="R497" s="296"/>
      <c r="S497" s="296"/>
      <c r="T497" s="296"/>
      <c r="U497" s="296"/>
      <c r="V497" s="296"/>
      <c r="W497" s="296"/>
    </row>
    <row r="498" spans="7:23" s="297" customFormat="1" x14ac:dyDescent="0.3">
      <c r="G498" s="296"/>
      <c r="H498" s="296"/>
      <c r="I498" s="296"/>
      <c r="J498" s="296"/>
      <c r="K498" s="296"/>
      <c r="L498" s="296"/>
      <c r="M498" s="296"/>
      <c r="N498" s="296"/>
      <c r="O498" s="296"/>
      <c r="P498" s="296"/>
      <c r="Q498" s="296"/>
      <c r="R498" s="296"/>
      <c r="S498" s="296"/>
      <c r="T498" s="296"/>
      <c r="U498" s="296"/>
      <c r="V498" s="296"/>
      <c r="W498" s="296"/>
    </row>
    <row r="499" spans="7:23" s="297" customFormat="1" x14ac:dyDescent="0.3">
      <c r="G499" s="296"/>
      <c r="H499" s="296"/>
      <c r="I499" s="296"/>
      <c r="J499" s="296"/>
      <c r="K499" s="296"/>
      <c r="L499" s="296"/>
      <c r="M499" s="296"/>
      <c r="N499" s="296"/>
      <c r="O499" s="296"/>
      <c r="P499" s="296"/>
      <c r="Q499" s="296"/>
      <c r="R499" s="296"/>
      <c r="S499" s="296"/>
      <c r="T499" s="296"/>
      <c r="U499" s="296"/>
      <c r="V499" s="296"/>
      <c r="W499" s="296"/>
    </row>
    <row r="500" spans="7:23" s="297" customFormat="1" x14ac:dyDescent="0.3">
      <c r="G500" s="296"/>
      <c r="H500" s="296"/>
      <c r="I500" s="296"/>
      <c r="J500" s="296"/>
      <c r="K500" s="296"/>
      <c r="L500" s="296"/>
      <c r="M500" s="296"/>
      <c r="N500" s="296"/>
      <c r="O500" s="296"/>
      <c r="P500" s="296"/>
      <c r="Q500" s="296"/>
      <c r="R500" s="296"/>
      <c r="S500" s="296"/>
      <c r="T500" s="296"/>
      <c r="U500" s="296"/>
      <c r="V500" s="296"/>
      <c r="W500" s="296"/>
    </row>
    <row r="501" spans="7:23" s="297" customFormat="1" x14ac:dyDescent="0.3">
      <c r="G501" s="296"/>
      <c r="H501" s="296"/>
      <c r="I501" s="296"/>
      <c r="J501" s="296"/>
      <c r="K501" s="296"/>
      <c r="L501" s="296"/>
      <c r="M501" s="296"/>
      <c r="N501" s="296"/>
      <c r="O501" s="296"/>
      <c r="P501" s="296"/>
      <c r="Q501" s="296"/>
      <c r="R501" s="296"/>
      <c r="S501" s="296"/>
      <c r="T501" s="296"/>
      <c r="U501" s="296"/>
      <c r="V501" s="296"/>
      <c r="W501" s="296"/>
    </row>
    <row r="502" spans="7:23" s="297" customFormat="1" x14ac:dyDescent="0.3">
      <c r="G502" s="296"/>
      <c r="H502" s="296"/>
      <c r="I502" s="296"/>
      <c r="J502" s="296"/>
      <c r="K502" s="296"/>
      <c r="L502" s="296"/>
      <c r="M502" s="296"/>
      <c r="N502" s="296"/>
      <c r="O502" s="296"/>
      <c r="P502" s="296"/>
      <c r="Q502" s="296"/>
      <c r="R502" s="296"/>
      <c r="S502" s="296"/>
      <c r="T502" s="296"/>
      <c r="U502" s="296"/>
      <c r="V502" s="296"/>
      <c r="W502" s="296"/>
    </row>
    <row r="503" spans="7:23" s="297" customFormat="1" x14ac:dyDescent="0.3">
      <c r="G503" s="296"/>
      <c r="H503" s="296"/>
      <c r="I503" s="296"/>
      <c r="J503" s="296"/>
      <c r="K503" s="296"/>
      <c r="L503" s="296"/>
      <c r="M503" s="296"/>
      <c r="N503" s="296"/>
      <c r="O503" s="296"/>
      <c r="P503" s="296"/>
      <c r="Q503" s="296"/>
      <c r="R503" s="296"/>
      <c r="S503" s="296"/>
      <c r="T503" s="296"/>
      <c r="U503" s="296"/>
      <c r="V503" s="296"/>
      <c r="W503" s="296"/>
    </row>
    <row r="504" spans="7:23" s="297" customFormat="1" x14ac:dyDescent="0.3">
      <c r="G504" s="296"/>
      <c r="H504" s="296"/>
      <c r="I504" s="296"/>
      <c r="J504" s="296"/>
      <c r="K504" s="296"/>
      <c r="L504" s="296"/>
      <c r="M504" s="296"/>
      <c r="N504" s="296"/>
      <c r="O504" s="296"/>
      <c r="P504" s="296"/>
      <c r="Q504" s="296"/>
      <c r="R504" s="296"/>
      <c r="S504" s="296"/>
      <c r="T504" s="296"/>
      <c r="U504" s="296"/>
      <c r="V504" s="296"/>
      <c r="W504" s="296"/>
    </row>
    <row r="505" spans="7:23" s="297" customFormat="1" x14ac:dyDescent="0.3">
      <c r="G505" s="296"/>
      <c r="H505" s="296"/>
      <c r="I505" s="296"/>
      <c r="J505" s="296"/>
      <c r="K505" s="296"/>
      <c r="L505" s="296"/>
      <c r="M505" s="296"/>
      <c r="N505" s="296"/>
      <c r="O505" s="296"/>
      <c r="P505" s="296"/>
      <c r="Q505" s="296"/>
      <c r="R505" s="296"/>
      <c r="S505" s="296"/>
      <c r="T505" s="296"/>
      <c r="U505" s="296"/>
      <c r="V505" s="296"/>
      <c r="W505" s="296"/>
    </row>
    <row r="506" spans="7:23" s="297" customFormat="1" x14ac:dyDescent="0.3">
      <c r="G506" s="296"/>
      <c r="H506" s="296"/>
      <c r="I506" s="296"/>
      <c r="J506" s="296"/>
      <c r="K506" s="296"/>
      <c r="L506" s="296"/>
      <c r="M506" s="296"/>
      <c r="N506" s="296"/>
      <c r="O506" s="296"/>
      <c r="P506" s="296"/>
      <c r="Q506" s="296"/>
      <c r="R506" s="296"/>
      <c r="S506" s="296"/>
      <c r="T506" s="296"/>
      <c r="U506" s="296"/>
      <c r="V506" s="296"/>
      <c r="W506" s="296"/>
    </row>
    <row r="507" spans="7:23" s="297" customFormat="1" x14ac:dyDescent="0.3">
      <c r="G507" s="296"/>
      <c r="H507" s="296"/>
      <c r="I507" s="296"/>
      <c r="J507" s="296"/>
      <c r="K507" s="296"/>
      <c r="L507" s="296"/>
      <c r="M507" s="296"/>
      <c r="N507" s="296"/>
      <c r="O507" s="296"/>
      <c r="P507" s="296"/>
      <c r="Q507" s="296"/>
      <c r="R507" s="296"/>
      <c r="S507" s="296"/>
      <c r="T507" s="296"/>
      <c r="U507" s="296"/>
      <c r="V507" s="296"/>
      <c r="W507" s="296"/>
    </row>
    <row r="508" spans="7:23" s="297" customFormat="1" x14ac:dyDescent="0.3">
      <c r="G508" s="296"/>
      <c r="H508" s="296"/>
      <c r="I508" s="296"/>
      <c r="J508" s="296"/>
      <c r="K508" s="296"/>
      <c r="L508" s="296"/>
      <c r="M508" s="296"/>
      <c r="N508" s="296"/>
      <c r="O508" s="296"/>
      <c r="P508" s="296"/>
      <c r="Q508" s="296"/>
      <c r="R508" s="296"/>
      <c r="S508" s="296"/>
      <c r="T508" s="296"/>
      <c r="U508" s="296"/>
      <c r="V508" s="296"/>
      <c r="W508" s="296"/>
    </row>
    <row r="509" spans="7:23" s="297" customFormat="1" x14ac:dyDescent="0.3">
      <c r="G509" s="296"/>
      <c r="H509" s="296"/>
      <c r="I509" s="296"/>
      <c r="J509" s="296"/>
      <c r="K509" s="296"/>
      <c r="L509" s="296"/>
      <c r="M509" s="296"/>
      <c r="N509" s="296"/>
      <c r="O509" s="296"/>
      <c r="P509" s="296"/>
      <c r="Q509" s="296"/>
      <c r="R509" s="296"/>
      <c r="S509" s="296"/>
      <c r="T509" s="296"/>
      <c r="U509" s="296"/>
      <c r="V509" s="296"/>
      <c r="W509" s="296"/>
    </row>
    <row r="510" spans="7:23" s="297" customFormat="1" x14ac:dyDescent="0.3">
      <c r="G510" s="296"/>
      <c r="H510" s="296"/>
      <c r="I510" s="296"/>
      <c r="J510" s="296"/>
      <c r="K510" s="296"/>
      <c r="L510" s="296"/>
      <c r="M510" s="296"/>
      <c r="N510" s="296"/>
      <c r="O510" s="296"/>
      <c r="P510" s="296"/>
      <c r="Q510" s="296"/>
      <c r="R510" s="296"/>
      <c r="S510" s="296"/>
      <c r="T510" s="296"/>
      <c r="U510" s="296"/>
      <c r="V510" s="296"/>
      <c r="W510" s="296"/>
    </row>
    <row r="511" spans="7:23" s="297" customFormat="1" x14ac:dyDescent="0.3">
      <c r="G511" s="296"/>
      <c r="H511" s="296"/>
      <c r="I511" s="296"/>
      <c r="J511" s="296"/>
      <c r="K511" s="296"/>
      <c r="L511" s="296"/>
      <c r="M511" s="296"/>
      <c r="N511" s="296"/>
      <c r="O511" s="296"/>
      <c r="P511" s="296"/>
      <c r="Q511" s="296"/>
      <c r="R511" s="296"/>
      <c r="S511" s="296"/>
      <c r="T511" s="296"/>
      <c r="U511" s="296"/>
      <c r="V511" s="296"/>
      <c r="W511" s="296"/>
    </row>
    <row r="512" spans="7:23" s="297" customFormat="1" x14ac:dyDescent="0.3">
      <c r="G512" s="296"/>
      <c r="H512" s="296"/>
      <c r="I512" s="296"/>
      <c r="J512" s="296"/>
      <c r="K512" s="296"/>
      <c r="L512" s="296"/>
      <c r="M512" s="296"/>
      <c r="N512" s="296"/>
      <c r="O512" s="296"/>
      <c r="P512" s="296"/>
      <c r="Q512" s="296"/>
      <c r="R512" s="296"/>
      <c r="S512" s="296"/>
      <c r="T512" s="296"/>
      <c r="U512" s="296"/>
      <c r="V512" s="296"/>
      <c r="W512" s="296"/>
    </row>
    <row r="513" spans="7:23" s="297" customFormat="1" x14ac:dyDescent="0.3">
      <c r="G513" s="296"/>
      <c r="H513" s="296"/>
      <c r="I513" s="296"/>
      <c r="J513" s="296"/>
      <c r="K513" s="296"/>
      <c r="L513" s="296"/>
      <c r="M513" s="296"/>
      <c r="N513" s="296"/>
      <c r="O513" s="296"/>
      <c r="P513" s="296"/>
      <c r="Q513" s="296"/>
      <c r="R513" s="296"/>
      <c r="S513" s="296"/>
      <c r="T513" s="296"/>
      <c r="U513" s="296"/>
      <c r="V513" s="296"/>
      <c r="W513" s="296"/>
    </row>
    <row r="514" spans="7:23" s="297" customFormat="1" x14ac:dyDescent="0.3">
      <c r="G514" s="296"/>
      <c r="H514" s="296"/>
      <c r="I514" s="296"/>
      <c r="J514" s="296"/>
      <c r="K514" s="296"/>
      <c r="L514" s="296"/>
      <c r="M514" s="296"/>
      <c r="N514" s="296"/>
      <c r="O514" s="296"/>
      <c r="P514" s="296"/>
      <c r="Q514" s="296"/>
      <c r="R514" s="296"/>
      <c r="S514" s="296"/>
      <c r="T514" s="296"/>
      <c r="U514" s="296"/>
      <c r="V514" s="296"/>
      <c r="W514" s="296"/>
    </row>
    <row r="515" spans="7:23" s="297" customFormat="1" x14ac:dyDescent="0.3">
      <c r="G515" s="296"/>
      <c r="H515" s="296"/>
      <c r="I515" s="296"/>
      <c r="J515" s="296"/>
      <c r="K515" s="296"/>
      <c r="L515" s="296"/>
      <c r="M515" s="296"/>
      <c r="N515" s="296"/>
      <c r="O515" s="296"/>
      <c r="P515" s="296"/>
      <c r="Q515" s="296"/>
      <c r="R515" s="296"/>
      <c r="S515" s="296"/>
      <c r="T515" s="296"/>
      <c r="U515" s="296"/>
      <c r="V515" s="296"/>
      <c r="W515" s="296"/>
    </row>
    <row r="516" spans="7:23" s="297" customFormat="1" x14ac:dyDescent="0.3">
      <c r="G516" s="296"/>
      <c r="H516" s="296"/>
      <c r="I516" s="296"/>
      <c r="J516" s="296"/>
      <c r="K516" s="296"/>
      <c r="L516" s="296"/>
      <c r="M516" s="296"/>
      <c r="N516" s="296"/>
      <c r="O516" s="296"/>
      <c r="P516" s="296"/>
      <c r="Q516" s="296"/>
      <c r="R516" s="296"/>
      <c r="S516" s="296"/>
      <c r="T516" s="296"/>
      <c r="U516" s="296"/>
      <c r="V516" s="296"/>
      <c r="W516" s="296"/>
    </row>
    <row r="517" spans="7:23" s="297" customFormat="1" x14ac:dyDescent="0.3">
      <c r="G517" s="296"/>
      <c r="H517" s="296"/>
      <c r="I517" s="296"/>
      <c r="J517" s="296"/>
      <c r="K517" s="296"/>
      <c r="L517" s="296"/>
      <c r="M517" s="296"/>
      <c r="N517" s="296"/>
      <c r="O517" s="296"/>
      <c r="P517" s="296"/>
      <c r="Q517" s="296"/>
      <c r="R517" s="296"/>
      <c r="S517" s="296"/>
      <c r="T517" s="296"/>
      <c r="U517" s="296"/>
      <c r="V517" s="296"/>
      <c r="W517" s="296"/>
    </row>
    <row r="518" spans="7:23" s="297" customFormat="1" x14ac:dyDescent="0.3">
      <c r="G518" s="296"/>
      <c r="H518" s="296"/>
      <c r="I518" s="296"/>
      <c r="J518" s="296"/>
      <c r="K518" s="296"/>
      <c r="L518" s="296"/>
      <c r="M518" s="296"/>
      <c r="N518" s="296"/>
      <c r="O518" s="296"/>
      <c r="P518" s="296"/>
      <c r="Q518" s="296"/>
      <c r="R518" s="296"/>
      <c r="S518" s="296"/>
      <c r="T518" s="296"/>
      <c r="U518" s="296"/>
      <c r="V518" s="296"/>
      <c r="W518" s="296"/>
    </row>
    <row r="519" spans="7:23" s="297" customFormat="1" x14ac:dyDescent="0.3">
      <c r="G519" s="296"/>
      <c r="H519" s="296"/>
      <c r="I519" s="296"/>
      <c r="J519" s="296"/>
      <c r="K519" s="296"/>
      <c r="L519" s="296"/>
      <c r="M519" s="296"/>
      <c r="N519" s="296"/>
      <c r="O519" s="296"/>
      <c r="P519" s="296"/>
      <c r="Q519" s="296"/>
      <c r="R519" s="296"/>
      <c r="S519" s="296"/>
      <c r="T519" s="296"/>
      <c r="U519" s="296"/>
      <c r="V519" s="296"/>
      <c r="W519" s="296"/>
    </row>
    <row r="520" spans="7:23" s="297" customFormat="1" x14ac:dyDescent="0.3">
      <c r="G520" s="296"/>
      <c r="H520" s="296"/>
      <c r="I520" s="296"/>
      <c r="J520" s="296"/>
      <c r="K520" s="296"/>
      <c r="L520" s="296"/>
      <c r="M520" s="296"/>
      <c r="N520" s="296"/>
      <c r="O520" s="296"/>
      <c r="P520" s="296"/>
      <c r="Q520" s="296"/>
      <c r="R520" s="296"/>
      <c r="S520" s="296"/>
      <c r="T520" s="296"/>
      <c r="U520" s="296"/>
      <c r="V520" s="296"/>
      <c r="W520" s="296"/>
    </row>
    <row r="521" spans="7:23" s="297" customFormat="1" x14ac:dyDescent="0.3">
      <c r="G521" s="296"/>
      <c r="H521" s="296"/>
      <c r="I521" s="296"/>
      <c r="J521" s="296"/>
      <c r="K521" s="296"/>
      <c r="L521" s="296"/>
      <c r="M521" s="296"/>
      <c r="N521" s="296"/>
      <c r="O521" s="296"/>
      <c r="P521" s="296"/>
      <c r="Q521" s="296"/>
      <c r="R521" s="296"/>
      <c r="S521" s="296"/>
      <c r="T521" s="296"/>
      <c r="U521" s="296"/>
      <c r="V521" s="296"/>
      <c r="W521" s="296"/>
    </row>
    <row r="522" spans="7:23" s="297" customFormat="1" x14ac:dyDescent="0.3">
      <c r="G522" s="296"/>
      <c r="H522" s="296"/>
      <c r="I522" s="296"/>
      <c r="J522" s="296"/>
      <c r="K522" s="296"/>
      <c r="L522" s="296"/>
      <c r="M522" s="296"/>
      <c r="N522" s="296"/>
      <c r="O522" s="296"/>
      <c r="P522" s="296"/>
      <c r="Q522" s="296"/>
      <c r="R522" s="296"/>
      <c r="S522" s="296"/>
      <c r="T522" s="296"/>
      <c r="U522" s="296"/>
      <c r="V522" s="296"/>
      <c r="W522" s="296"/>
    </row>
    <row r="523" spans="7:23" s="297" customFormat="1" x14ac:dyDescent="0.3">
      <c r="G523" s="296"/>
      <c r="H523" s="296"/>
      <c r="I523" s="296"/>
      <c r="J523" s="296"/>
      <c r="K523" s="296"/>
      <c r="L523" s="296"/>
      <c r="M523" s="296"/>
      <c r="N523" s="296"/>
      <c r="O523" s="296"/>
      <c r="P523" s="296"/>
      <c r="Q523" s="296"/>
      <c r="R523" s="296"/>
      <c r="S523" s="296"/>
      <c r="T523" s="296"/>
      <c r="U523" s="296"/>
      <c r="V523" s="296"/>
      <c r="W523" s="296"/>
    </row>
    <row r="524" spans="7:23" s="297" customFormat="1" x14ac:dyDescent="0.3">
      <c r="G524" s="296"/>
      <c r="H524" s="296"/>
      <c r="I524" s="296"/>
      <c r="J524" s="296"/>
      <c r="K524" s="296"/>
      <c r="L524" s="296"/>
      <c r="M524" s="296"/>
      <c r="N524" s="296"/>
      <c r="O524" s="296"/>
      <c r="P524" s="296"/>
      <c r="Q524" s="296"/>
      <c r="R524" s="296"/>
      <c r="S524" s="296"/>
      <c r="T524" s="296"/>
      <c r="U524" s="296"/>
      <c r="V524" s="296"/>
      <c r="W524" s="296"/>
    </row>
    <row r="525" spans="7:23" s="297" customFormat="1" x14ac:dyDescent="0.3">
      <c r="G525" s="296"/>
      <c r="H525" s="296"/>
      <c r="I525" s="296"/>
      <c r="J525" s="296"/>
      <c r="K525" s="296"/>
      <c r="L525" s="296"/>
      <c r="M525" s="296"/>
      <c r="N525" s="296"/>
      <c r="O525" s="296"/>
      <c r="P525" s="296"/>
      <c r="Q525" s="296"/>
      <c r="R525" s="296"/>
      <c r="S525" s="296"/>
      <c r="T525" s="296"/>
      <c r="U525" s="296"/>
      <c r="V525" s="296"/>
      <c r="W525" s="296"/>
    </row>
    <row r="526" spans="7:23" s="297" customFormat="1" x14ac:dyDescent="0.3">
      <c r="G526" s="296"/>
      <c r="H526" s="296"/>
      <c r="I526" s="296"/>
      <c r="J526" s="296"/>
      <c r="K526" s="296"/>
      <c r="L526" s="296"/>
      <c r="M526" s="296"/>
      <c r="N526" s="296"/>
      <c r="O526" s="296"/>
      <c r="P526" s="296"/>
      <c r="Q526" s="296"/>
      <c r="R526" s="296"/>
      <c r="S526" s="296"/>
      <c r="T526" s="296"/>
      <c r="U526" s="296"/>
      <c r="V526" s="296"/>
      <c r="W526" s="296"/>
    </row>
    <row r="527" spans="7:23" s="297" customFormat="1" x14ac:dyDescent="0.3">
      <c r="G527" s="296"/>
      <c r="H527" s="296"/>
      <c r="I527" s="296"/>
      <c r="J527" s="296"/>
      <c r="K527" s="296"/>
      <c r="L527" s="296"/>
      <c r="M527" s="296"/>
      <c r="N527" s="296"/>
      <c r="O527" s="296"/>
      <c r="P527" s="296"/>
      <c r="Q527" s="296"/>
      <c r="R527" s="296"/>
      <c r="S527" s="296"/>
      <c r="T527" s="296"/>
      <c r="U527" s="296"/>
      <c r="V527" s="296"/>
      <c r="W527" s="296"/>
    </row>
    <row r="528" spans="7:23" s="297" customFormat="1" x14ac:dyDescent="0.3">
      <c r="G528" s="296"/>
      <c r="H528" s="296"/>
      <c r="I528" s="296"/>
      <c r="J528" s="296"/>
      <c r="K528" s="296"/>
      <c r="L528" s="296"/>
      <c r="M528" s="296"/>
      <c r="N528" s="296"/>
      <c r="O528" s="296"/>
      <c r="P528" s="296"/>
      <c r="Q528" s="296"/>
      <c r="R528" s="296"/>
      <c r="S528" s="296"/>
      <c r="T528" s="296"/>
      <c r="U528" s="296"/>
      <c r="V528" s="296"/>
      <c r="W528" s="296"/>
    </row>
    <row r="529" spans="7:23" s="297" customFormat="1" x14ac:dyDescent="0.3">
      <c r="G529" s="296"/>
      <c r="H529" s="296"/>
      <c r="I529" s="296"/>
      <c r="J529" s="296"/>
      <c r="K529" s="296"/>
      <c r="L529" s="296"/>
      <c r="M529" s="296"/>
      <c r="N529" s="296"/>
      <c r="O529" s="296"/>
      <c r="P529" s="296"/>
      <c r="Q529" s="296"/>
      <c r="R529" s="296"/>
      <c r="S529" s="296"/>
      <c r="T529" s="296"/>
      <c r="U529" s="296"/>
      <c r="V529" s="296"/>
      <c r="W529" s="296"/>
    </row>
    <row r="530" spans="7:23" s="297" customFormat="1" x14ac:dyDescent="0.3">
      <c r="G530" s="296"/>
      <c r="H530" s="296"/>
      <c r="I530" s="296"/>
      <c r="J530" s="296"/>
      <c r="K530" s="296"/>
      <c r="L530" s="296"/>
      <c r="M530" s="296"/>
      <c r="N530" s="296"/>
      <c r="O530" s="296"/>
      <c r="P530" s="296"/>
      <c r="Q530" s="296"/>
      <c r="R530" s="296"/>
      <c r="S530" s="296"/>
      <c r="T530" s="296"/>
      <c r="U530" s="296"/>
      <c r="V530" s="296"/>
      <c r="W530" s="296"/>
    </row>
    <row r="531" spans="7:23" s="297" customFormat="1" x14ac:dyDescent="0.3">
      <c r="G531" s="296"/>
      <c r="H531" s="296"/>
      <c r="I531" s="296"/>
      <c r="J531" s="296"/>
      <c r="K531" s="296"/>
      <c r="L531" s="296"/>
      <c r="M531" s="296"/>
      <c r="N531" s="296"/>
      <c r="O531" s="296"/>
      <c r="P531" s="296"/>
      <c r="Q531" s="296"/>
      <c r="R531" s="296"/>
      <c r="S531" s="296"/>
      <c r="T531" s="296"/>
      <c r="U531" s="296"/>
      <c r="V531" s="296"/>
      <c r="W531" s="296"/>
    </row>
    <row r="532" spans="7:23" s="297" customFormat="1" x14ac:dyDescent="0.3">
      <c r="G532" s="296"/>
      <c r="H532" s="296"/>
      <c r="I532" s="296"/>
      <c r="J532" s="296"/>
      <c r="K532" s="296"/>
      <c r="L532" s="296"/>
      <c r="M532" s="296"/>
      <c r="N532" s="296"/>
      <c r="O532" s="296"/>
      <c r="P532" s="296"/>
      <c r="Q532" s="296"/>
      <c r="R532" s="296"/>
      <c r="S532" s="296"/>
      <c r="T532" s="296"/>
      <c r="U532" s="296"/>
      <c r="V532" s="296"/>
      <c r="W532" s="296"/>
    </row>
    <row r="533" spans="7:23" s="297" customFormat="1" x14ac:dyDescent="0.3">
      <c r="G533" s="296"/>
      <c r="H533" s="296"/>
      <c r="I533" s="296"/>
      <c r="J533" s="296"/>
      <c r="K533" s="296"/>
      <c r="L533" s="296"/>
      <c r="M533" s="296"/>
      <c r="N533" s="296"/>
      <c r="O533" s="296"/>
      <c r="P533" s="296"/>
      <c r="Q533" s="296"/>
      <c r="R533" s="296"/>
      <c r="S533" s="296"/>
      <c r="T533" s="296"/>
      <c r="U533" s="296"/>
      <c r="V533" s="296"/>
      <c r="W533" s="296"/>
    </row>
    <row r="534" spans="7:23" s="297" customFormat="1" x14ac:dyDescent="0.3">
      <c r="G534" s="296"/>
      <c r="H534" s="296"/>
      <c r="I534" s="296"/>
      <c r="J534" s="296"/>
      <c r="K534" s="296"/>
      <c r="L534" s="296"/>
      <c r="M534" s="296"/>
      <c r="N534" s="296"/>
      <c r="O534" s="296"/>
      <c r="P534" s="296"/>
      <c r="Q534" s="296"/>
      <c r="R534" s="296"/>
      <c r="S534" s="296"/>
      <c r="T534" s="296"/>
      <c r="U534" s="296"/>
      <c r="V534" s="296"/>
      <c r="W534" s="296"/>
    </row>
    <row r="535" spans="7:23" s="297" customFormat="1" x14ac:dyDescent="0.3">
      <c r="G535" s="296"/>
      <c r="H535" s="296"/>
      <c r="I535" s="296"/>
      <c r="J535" s="296"/>
      <c r="K535" s="296"/>
      <c r="L535" s="296"/>
      <c r="M535" s="296"/>
      <c r="N535" s="296"/>
      <c r="O535" s="296"/>
      <c r="P535" s="296"/>
      <c r="Q535" s="296"/>
      <c r="R535" s="296"/>
      <c r="S535" s="296"/>
      <c r="T535" s="296"/>
      <c r="U535" s="296"/>
      <c r="V535" s="296"/>
      <c r="W535" s="296"/>
    </row>
    <row r="536" spans="7:23" s="297" customFormat="1" x14ac:dyDescent="0.3">
      <c r="G536" s="296"/>
      <c r="H536" s="296"/>
      <c r="I536" s="296"/>
      <c r="J536" s="296"/>
      <c r="K536" s="296"/>
      <c r="L536" s="296"/>
      <c r="M536" s="296"/>
      <c r="N536" s="296"/>
      <c r="O536" s="296"/>
      <c r="P536" s="296"/>
      <c r="Q536" s="296"/>
      <c r="R536" s="296"/>
      <c r="S536" s="296"/>
      <c r="T536" s="296"/>
      <c r="U536" s="296"/>
      <c r="V536" s="296"/>
      <c r="W536" s="296"/>
    </row>
    <row r="537" spans="7:23" s="297" customFormat="1" x14ac:dyDescent="0.3">
      <c r="G537" s="296"/>
      <c r="H537" s="296"/>
      <c r="I537" s="296"/>
      <c r="J537" s="296"/>
      <c r="K537" s="296"/>
      <c r="L537" s="296"/>
      <c r="M537" s="296"/>
      <c r="N537" s="296"/>
      <c r="O537" s="296"/>
      <c r="P537" s="296"/>
      <c r="Q537" s="296"/>
      <c r="R537" s="296"/>
      <c r="S537" s="296"/>
      <c r="T537" s="296"/>
      <c r="U537" s="296"/>
      <c r="V537" s="296"/>
      <c r="W537" s="296"/>
    </row>
    <row r="538" spans="7:23" s="297" customFormat="1" x14ac:dyDescent="0.3">
      <c r="G538" s="296"/>
      <c r="H538" s="296"/>
      <c r="I538" s="296"/>
      <c r="J538" s="296"/>
      <c r="K538" s="296"/>
      <c r="L538" s="296"/>
      <c r="M538" s="296"/>
      <c r="N538" s="296"/>
      <c r="O538" s="296"/>
      <c r="P538" s="296"/>
      <c r="Q538" s="296"/>
      <c r="R538" s="296"/>
      <c r="S538" s="296"/>
      <c r="T538" s="296"/>
      <c r="U538" s="296"/>
      <c r="V538" s="296"/>
      <c r="W538" s="296"/>
    </row>
    <row r="539" spans="7:23" s="297" customFormat="1" x14ac:dyDescent="0.3">
      <c r="G539" s="296"/>
      <c r="H539" s="296"/>
      <c r="I539" s="296"/>
      <c r="J539" s="296"/>
      <c r="K539" s="296"/>
      <c r="L539" s="296"/>
      <c r="M539" s="296"/>
      <c r="N539" s="296"/>
      <c r="O539" s="296"/>
      <c r="P539" s="296"/>
      <c r="Q539" s="296"/>
      <c r="R539" s="296"/>
      <c r="S539" s="296"/>
      <c r="T539" s="296"/>
      <c r="U539" s="296"/>
      <c r="V539" s="296"/>
      <c r="W539" s="296"/>
    </row>
    <row r="540" spans="7:23" s="297" customFormat="1" x14ac:dyDescent="0.3">
      <c r="G540" s="296"/>
      <c r="H540" s="296"/>
      <c r="I540" s="296"/>
      <c r="J540" s="296"/>
      <c r="K540" s="296"/>
      <c r="L540" s="296"/>
      <c r="M540" s="296"/>
      <c r="N540" s="296"/>
      <c r="O540" s="296"/>
      <c r="P540" s="296"/>
      <c r="Q540" s="296"/>
      <c r="R540" s="296"/>
      <c r="S540" s="296"/>
      <c r="T540" s="296"/>
      <c r="U540" s="296"/>
      <c r="V540" s="296"/>
      <c r="W540" s="296"/>
    </row>
    <row r="541" spans="7:23" s="297" customFormat="1" x14ac:dyDescent="0.3">
      <c r="G541" s="296"/>
      <c r="H541" s="296"/>
      <c r="I541" s="296"/>
      <c r="J541" s="296"/>
      <c r="K541" s="296"/>
      <c r="L541" s="296"/>
      <c r="M541" s="296"/>
      <c r="N541" s="296"/>
      <c r="O541" s="296"/>
      <c r="P541" s="296"/>
      <c r="Q541" s="296"/>
      <c r="R541" s="296"/>
      <c r="S541" s="296"/>
      <c r="T541" s="296"/>
      <c r="U541" s="296"/>
      <c r="V541" s="296"/>
      <c r="W541" s="296"/>
    </row>
    <row r="542" spans="7:23" s="297" customFormat="1" x14ac:dyDescent="0.3">
      <c r="G542" s="296"/>
      <c r="H542" s="296"/>
      <c r="I542" s="296"/>
      <c r="J542" s="296"/>
      <c r="K542" s="296"/>
      <c r="L542" s="296"/>
      <c r="M542" s="296"/>
      <c r="N542" s="296"/>
      <c r="O542" s="296"/>
      <c r="P542" s="296"/>
      <c r="Q542" s="296"/>
      <c r="R542" s="296"/>
      <c r="S542" s="296"/>
      <c r="T542" s="296"/>
      <c r="U542" s="296"/>
      <c r="V542" s="296"/>
      <c r="W542" s="296"/>
    </row>
    <row r="543" spans="7:23" s="297" customFormat="1" x14ac:dyDescent="0.3">
      <c r="G543" s="296"/>
      <c r="H543" s="296"/>
      <c r="I543" s="296"/>
      <c r="J543" s="296"/>
      <c r="K543" s="296"/>
      <c r="L543" s="296"/>
      <c r="M543" s="296"/>
      <c r="N543" s="296"/>
      <c r="O543" s="296"/>
      <c r="P543" s="296"/>
      <c r="Q543" s="296"/>
      <c r="R543" s="296"/>
      <c r="S543" s="296"/>
      <c r="T543" s="296"/>
      <c r="U543" s="296"/>
      <c r="V543" s="296"/>
      <c r="W543" s="296"/>
    </row>
    <row r="544" spans="7:23" s="297" customFormat="1" x14ac:dyDescent="0.3">
      <c r="G544" s="296"/>
      <c r="H544" s="296"/>
      <c r="I544" s="296"/>
      <c r="J544" s="296"/>
      <c r="K544" s="296"/>
      <c r="L544" s="296"/>
      <c r="M544" s="296"/>
      <c r="N544" s="296"/>
      <c r="O544" s="296"/>
      <c r="P544" s="296"/>
      <c r="Q544" s="296"/>
      <c r="R544" s="296"/>
      <c r="S544" s="296"/>
      <c r="T544" s="296"/>
      <c r="U544" s="296"/>
      <c r="V544" s="296"/>
      <c r="W544" s="296"/>
    </row>
    <row r="545" spans="7:23" s="297" customFormat="1" x14ac:dyDescent="0.3">
      <c r="G545" s="296"/>
      <c r="H545" s="296"/>
      <c r="I545" s="296"/>
      <c r="J545" s="296"/>
      <c r="K545" s="296"/>
      <c r="L545" s="296"/>
      <c r="M545" s="296"/>
      <c r="N545" s="296"/>
      <c r="O545" s="296"/>
      <c r="P545" s="296"/>
      <c r="Q545" s="296"/>
      <c r="R545" s="296"/>
      <c r="S545" s="296"/>
      <c r="T545" s="296"/>
      <c r="U545" s="296"/>
      <c r="V545" s="296"/>
      <c r="W545" s="296"/>
    </row>
    <row r="546" spans="7:23" s="297" customFormat="1" x14ac:dyDescent="0.3">
      <c r="G546" s="296"/>
      <c r="H546" s="296"/>
      <c r="I546" s="296"/>
      <c r="J546" s="296"/>
      <c r="K546" s="296"/>
      <c r="L546" s="296"/>
      <c r="M546" s="296"/>
      <c r="N546" s="296"/>
      <c r="O546" s="296"/>
      <c r="P546" s="296"/>
      <c r="Q546" s="296"/>
      <c r="R546" s="296"/>
      <c r="S546" s="296"/>
      <c r="T546" s="296"/>
      <c r="U546" s="296"/>
      <c r="V546" s="296"/>
      <c r="W546" s="296"/>
    </row>
    <row r="547" spans="7:23" s="297" customFormat="1" x14ac:dyDescent="0.3">
      <c r="G547" s="296"/>
      <c r="H547" s="296"/>
      <c r="I547" s="296"/>
      <c r="J547" s="296"/>
      <c r="K547" s="296"/>
      <c r="L547" s="296"/>
      <c r="M547" s="296"/>
      <c r="N547" s="296"/>
      <c r="O547" s="296"/>
      <c r="P547" s="296"/>
      <c r="Q547" s="296"/>
      <c r="R547" s="296"/>
      <c r="S547" s="296"/>
      <c r="T547" s="296"/>
      <c r="U547" s="296"/>
      <c r="V547" s="296"/>
      <c r="W547" s="296"/>
    </row>
    <row r="548" spans="7:23" s="297" customFormat="1" x14ac:dyDescent="0.3">
      <c r="G548" s="296"/>
      <c r="H548" s="296"/>
      <c r="I548" s="296"/>
      <c r="J548" s="296"/>
      <c r="K548" s="296"/>
      <c r="L548" s="296"/>
      <c r="M548" s="296"/>
      <c r="N548" s="296"/>
      <c r="O548" s="296"/>
      <c r="P548" s="296"/>
      <c r="Q548" s="296"/>
      <c r="R548" s="296"/>
      <c r="S548" s="296"/>
      <c r="T548" s="296"/>
      <c r="U548" s="296"/>
      <c r="V548" s="296"/>
      <c r="W548" s="296"/>
    </row>
    <row r="549" spans="7:23" s="297" customFormat="1" x14ac:dyDescent="0.3">
      <c r="G549" s="296"/>
      <c r="H549" s="296"/>
      <c r="I549" s="296"/>
      <c r="J549" s="296"/>
      <c r="K549" s="296"/>
      <c r="L549" s="296"/>
      <c r="M549" s="296"/>
      <c r="N549" s="296"/>
      <c r="O549" s="296"/>
      <c r="P549" s="296"/>
      <c r="Q549" s="296"/>
      <c r="R549" s="296"/>
      <c r="S549" s="296"/>
      <c r="T549" s="296"/>
      <c r="U549" s="296"/>
      <c r="V549" s="296"/>
      <c r="W549" s="296"/>
    </row>
    <row r="550" spans="7:23" s="297" customFormat="1" x14ac:dyDescent="0.3">
      <c r="G550" s="296"/>
      <c r="H550" s="296"/>
      <c r="I550" s="296"/>
      <c r="J550" s="296"/>
      <c r="K550" s="296"/>
      <c r="L550" s="296"/>
      <c r="M550" s="296"/>
      <c r="N550" s="296"/>
      <c r="O550" s="296"/>
      <c r="P550" s="296"/>
      <c r="Q550" s="296"/>
      <c r="R550" s="296"/>
      <c r="S550" s="296"/>
      <c r="T550" s="296"/>
      <c r="U550" s="296"/>
      <c r="V550" s="296"/>
      <c r="W550" s="296"/>
    </row>
    <row r="551" spans="7:23" s="297" customFormat="1" x14ac:dyDescent="0.3">
      <c r="G551" s="296"/>
      <c r="H551" s="296"/>
      <c r="I551" s="296"/>
      <c r="J551" s="296"/>
      <c r="K551" s="296"/>
      <c r="L551" s="296"/>
      <c r="M551" s="296"/>
      <c r="N551" s="296"/>
      <c r="O551" s="296"/>
      <c r="P551" s="296"/>
      <c r="Q551" s="296"/>
      <c r="R551" s="296"/>
      <c r="S551" s="296"/>
      <c r="T551" s="296"/>
      <c r="U551" s="296"/>
      <c r="V551" s="296"/>
      <c r="W551" s="296"/>
    </row>
    <row r="552" spans="7:23" s="297" customFormat="1" x14ac:dyDescent="0.3">
      <c r="G552" s="296"/>
      <c r="H552" s="296"/>
      <c r="I552" s="296"/>
      <c r="J552" s="296"/>
      <c r="K552" s="296"/>
      <c r="L552" s="296"/>
      <c r="M552" s="296"/>
      <c r="N552" s="296"/>
      <c r="O552" s="296"/>
      <c r="P552" s="296"/>
      <c r="Q552" s="296"/>
      <c r="R552" s="296"/>
      <c r="S552" s="296"/>
      <c r="T552" s="296"/>
      <c r="U552" s="296"/>
      <c r="V552" s="296"/>
      <c r="W552" s="296"/>
    </row>
    <row r="553" spans="7:23" s="297" customFormat="1" x14ac:dyDescent="0.3">
      <c r="G553" s="296"/>
      <c r="H553" s="296"/>
      <c r="I553" s="296"/>
      <c r="J553" s="296"/>
      <c r="K553" s="296"/>
      <c r="L553" s="296"/>
      <c r="M553" s="296"/>
      <c r="N553" s="296"/>
      <c r="O553" s="296"/>
      <c r="P553" s="296"/>
      <c r="Q553" s="296"/>
      <c r="R553" s="296"/>
      <c r="S553" s="296"/>
      <c r="T553" s="296"/>
      <c r="U553" s="296"/>
      <c r="V553" s="296"/>
      <c r="W553" s="296"/>
    </row>
    <row r="554" spans="7:23" s="297" customFormat="1" x14ac:dyDescent="0.3">
      <c r="G554" s="296"/>
      <c r="H554" s="296"/>
      <c r="I554" s="296"/>
      <c r="J554" s="296"/>
      <c r="K554" s="296"/>
      <c r="L554" s="296"/>
      <c r="M554" s="296"/>
      <c r="N554" s="296"/>
      <c r="O554" s="296"/>
      <c r="P554" s="296"/>
      <c r="Q554" s="296"/>
      <c r="R554" s="296"/>
      <c r="S554" s="296"/>
      <c r="T554" s="296"/>
      <c r="U554" s="296"/>
      <c r="V554" s="296"/>
      <c r="W554" s="296"/>
    </row>
    <row r="555" spans="7:23" s="297" customFormat="1" x14ac:dyDescent="0.3">
      <c r="G555" s="296"/>
      <c r="H555" s="296"/>
      <c r="I555" s="296"/>
      <c r="J555" s="296"/>
      <c r="K555" s="296"/>
      <c r="L555" s="296"/>
      <c r="M555" s="296"/>
      <c r="N555" s="296"/>
      <c r="O555" s="296"/>
      <c r="P555" s="296"/>
      <c r="Q555" s="296"/>
      <c r="R555" s="296"/>
      <c r="S555" s="296"/>
      <c r="T555" s="296"/>
      <c r="U555" s="296"/>
      <c r="V555" s="296"/>
      <c r="W555" s="296"/>
    </row>
    <row r="556" spans="7:23" s="297" customFormat="1" x14ac:dyDescent="0.3">
      <c r="G556" s="296"/>
      <c r="H556" s="296"/>
      <c r="I556" s="296"/>
      <c r="J556" s="296"/>
      <c r="K556" s="296"/>
      <c r="L556" s="296"/>
      <c r="M556" s="296"/>
      <c r="N556" s="296"/>
      <c r="O556" s="296"/>
      <c r="P556" s="296"/>
      <c r="Q556" s="296"/>
      <c r="R556" s="296"/>
      <c r="S556" s="296"/>
      <c r="T556" s="296"/>
      <c r="U556" s="296"/>
      <c r="V556" s="296"/>
      <c r="W556" s="296"/>
    </row>
    <row r="557" spans="7:23" s="297" customFormat="1" x14ac:dyDescent="0.3">
      <c r="G557" s="296"/>
      <c r="H557" s="296"/>
      <c r="I557" s="296"/>
      <c r="J557" s="296"/>
      <c r="K557" s="296"/>
      <c r="L557" s="296"/>
      <c r="M557" s="296"/>
      <c r="N557" s="296"/>
      <c r="O557" s="296"/>
      <c r="P557" s="296"/>
      <c r="Q557" s="296"/>
      <c r="R557" s="296"/>
      <c r="S557" s="296"/>
      <c r="T557" s="296"/>
      <c r="U557" s="296"/>
      <c r="V557" s="296"/>
      <c r="W557" s="296"/>
    </row>
    <row r="558" spans="7:23" s="297" customFormat="1" x14ac:dyDescent="0.3">
      <c r="G558" s="296"/>
      <c r="H558" s="296"/>
      <c r="I558" s="296"/>
      <c r="J558" s="296"/>
      <c r="K558" s="296"/>
      <c r="L558" s="296"/>
      <c r="M558" s="296"/>
      <c r="N558" s="296"/>
      <c r="O558" s="296"/>
      <c r="P558" s="296"/>
      <c r="Q558" s="296"/>
      <c r="R558" s="296"/>
      <c r="S558" s="296"/>
      <c r="T558" s="296"/>
      <c r="U558" s="296"/>
      <c r="V558" s="296"/>
      <c r="W558" s="296"/>
    </row>
    <row r="559" spans="7:23" s="297" customFormat="1" x14ac:dyDescent="0.3">
      <c r="G559" s="296"/>
      <c r="H559" s="296"/>
      <c r="I559" s="296"/>
      <c r="J559" s="296"/>
      <c r="K559" s="296"/>
      <c r="L559" s="296"/>
      <c r="M559" s="296"/>
      <c r="N559" s="296"/>
      <c r="O559" s="296"/>
      <c r="P559" s="296"/>
      <c r="Q559" s="296"/>
      <c r="R559" s="296"/>
      <c r="S559" s="296"/>
      <c r="T559" s="296"/>
      <c r="U559" s="296"/>
      <c r="V559" s="296"/>
      <c r="W559" s="296"/>
    </row>
    <row r="560" spans="7:23" s="297" customFormat="1" x14ac:dyDescent="0.3">
      <c r="G560" s="296"/>
      <c r="H560" s="296"/>
      <c r="I560" s="296"/>
      <c r="J560" s="296"/>
      <c r="K560" s="296"/>
      <c r="L560" s="296"/>
      <c r="M560" s="296"/>
      <c r="N560" s="296"/>
      <c r="O560" s="296"/>
      <c r="P560" s="296"/>
      <c r="Q560" s="296"/>
      <c r="R560" s="296"/>
      <c r="S560" s="296"/>
      <c r="T560" s="296"/>
      <c r="U560" s="296"/>
      <c r="V560" s="296"/>
      <c r="W560" s="296"/>
    </row>
    <row r="561" spans="7:23" s="297" customFormat="1" x14ac:dyDescent="0.3">
      <c r="G561" s="296"/>
      <c r="H561" s="296"/>
      <c r="I561" s="296"/>
      <c r="J561" s="296"/>
      <c r="K561" s="296"/>
      <c r="L561" s="296"/>
      <c r="M561" s="296"/>
      <c r="N561" s="296"/>
      <c r="O561" s="296"/>
      <c r="P561" s="296"/>
      <c r="Q561" s="296"/>
      <c r="R561" s="296"/>
      <c r="S561" s="296"/>
      <c r="T561" s="296"/>
      <c r="U561" s="296"/>
      <c r="V561" s="296"/>
      <c r="W561" s="296"/>
    </row>
    <row r="562" spans="7:23" s="297" customFormat="1" x14ac:dyDescent="0.3">
      <c r="G562" s="296"/>
      <c r="H562" s="296"/>
      <c r="I562" s="296"/>
      <c r="J562" s="296"/>
      <c r="K562" s="296"/>
      <c r="L562" s="296"/>
      <c r="M562" s="296"/>
      <c r="N562" s="296"/>
      <c r="O562" s="296"/>
      <c r="P562" s="296"/>
      <c r="Q562" s="296"/>
      <c r="R562" s="296"/>
      <c r="S562" s="296"/>
      <c r="T562" s="296"/>
      <c r="U562" s="296"/>
      <c r="V562" s="296"/>
      <c r="W562" s="296"/>
    </row>
    <row r="563" spans="7:23" s="297" customFormat="1" x14ac:dyDescent="0.3">
      <c r="G563" s="296"/>
      <c r="H563" s="296"/>
      <c r="I563" s="296"/>
      <c r="J563" s="296"/>
      <c r="K563" s="296"/>
      <c r="L563" s="296"/>
      <c r="M563" s="296"/>
      <c r="N563" s="296"/>
      <c r="O563" s="296"/>
      <c r="P563" s="296"/>
      <c r="Q563" s="296"/>
      <c r="R563" s="296"/>
      <c r="S563" s="296"/>
      <c r="T563" s="296"/>
      <c r="U563" s="296"/>
      <c r="V563" s="296"/>
      <c r="W563" s="296"/>
    </row>
    <row r="564" spans="7:23" s="297" customFormat="1" x14ac:dyDescent="0.3">
      <c r="G564" s="296"/>
      <c r="H564" s="296"/>
      <c r="I564" s="296"/>
      <c r="J564" s="296"/>
      <c r="K564" s="296"/>
      <c r="L564" s="296"/>
      <c r="M564" s="296"/>
      <c r="N564" s="296"/>
      <c r="O564" s="296"/>
      <c r="P564" s="296"/>
      <c r="Q564" s="296"/>
      <c r="R564" s="296"/>
      <c r="S564" s="296"/>
      <c r="T564" s="296"/>
      <c r="U564" s="296"/>
      <c r="V564" s="296"/>
      <c r="W564" s="296"/>
    </row>
    <row r="565" spans="7:23" s="297" customFormat="1" x14ac:dyDescent="0.3">
      <c r="G565" s="296"/>
      <c r="H565" s="296"/>
      <c r="I565" s="296"/>
      <c r="J565" s="296"/>
      <c r="K565" s="296"/>
      <c r="L565" s="296"/>
      <c r="M565" s="296"/>
      <c r="N565" s="296"/>
      <c r="O565" s="296"/>
      <c r="P565" s="296"/>
      <c r="Q565" s="296"/>
      <c r="R565" s="296"/>
      <c r="S565" s="296"/>
      <c r="T565" s="296"/>
      <c r="U565" s="296"/>
      <c r="V565" s="296"/>
      <c r="W565" s="296"/>
    </row>
    <row r="566" spans="7:23" s="297" customFormat="1" x14ac:dyDescent="0.3">
      <c r="G566" s="296"/>
      <c r="H566" s="296"/>
      <c r="I566" s="296"/>
      <c r="J566" s="296"/>
      <c r="K566" s="296"/>
      <c r="L566" s="296"/>
      <c r="M566" s="296"/>
      <c r="N566" s="296"/>
      <c r="O566" s="296"/>
      <c r="P566" s="296"/>
      <c r="Q566" s="296"/>
      <c r="R566" s="296"/>
      <c r="S566" s="296"/>
      <c r="T566" s="296"/>
      <c r="U566" s="296"/>
      <c r="V566" s="296"/>
      <c r="W566" s="296"/>
    </row>
    <row r="567" spans="7:23" s="297" customFormat="1" x14ac:dyDescent="0.3">
      <c r="G567" s="296"/>
      <c r="H567" s="296"/>
      <c r="I567" s="296"/>
      <c r="J567" s="296"/>
      <c r="K567" s="296"/>
      <c r="L567" s="296"/>
      <c r="M567" s="296"/>
      <c r="N567" s="296"/>
      <c r="O567" s="296"/>
      <c r="P567" s="296"/>
      <c r="Q567" s="296"/>
      <c r="R567" s="296"/>
      <c r="S567" s="296"/>
      <c r="T567" s="296"/>
      <c r="U567" s="296"/>
      <c r="V567" s="296"/>
      <c r="W567" s="296"/>
    </row>
    <row r="568" spans="7:23" s="297" customFormat="1" x14ac:dyDescent="0.3">
      <c r="G568" s="296"/>
      <c r="H568" s="296"/>
      <c r="I568" s="296"/>
      <c r="J568" s="296"/>
      <c r="K568" s="296"/>
      <c r="L568" s="296"/>
      <c r="M568" s="296"/>
      <c r="N568" s="296"/>
      <c r="O568" s="296"/>
      <c r="P568" s="296"/>
      <c r="Q568" s="296"/>
      <c r="R568" s="296"/>
      <c r="S568" s="296"/>
      <c r="T568" s="296"/>
      <c r="U568" s="296"/>
      <c r="V568" s="296"/>
      <c r="W568" s="296"/>
    </row>
    <row r="569" spans="7:23" s="297" customFormat="1" x14ac:dyDescent="0.3">
      <c r="G569" s="296"/>
      <c r="H569" s="296"/>
      <c r="I569" s="296"/>
      <c r="J569" s="296"/>
      <c r="K569" s="296"/>
      <c r="L569" s="296"/>
      <c r="M569" s="296"/>
      <c r="N569" s="296"/>
      <c r="O569" s="296"/>
      <c r="P569" s="296"/>
      <c r="Q569" s="296"/>
      <c r="R569" s="296"/>
      <c r="S569" s="296"/>
      <c r="T569" s="296"/>
      <c r="U569" s="296"/>
      <c r="V569" s="296"/>
      <c r="W569" s="296"/>
    </row>
    <row r="570" spans="7:23" s="297" customFormat="1" x14ac:dyDescent="0.3">
      <c r="G570" s="296"/>
      <c r="H570" s="296"/>
      <c r="I570" s="296"/>
      <c r="J570" s="296"/>
      <c r="K570" s="296"/>
      <c r="L570" s="296"/>
      <c r="M570" s="296"/>
      <c r="N570" s="296"/>
      <c r="O570" s="296"/>
      <c r="P570" s="296"/>
      <c r="Q570" s="296"/>
      <c r="R570" s="296"/>
      <c r="S570" s="296"/>
      <c r="T570" s="296"/>
      <c r="U570" s="296"/>
      <c r="V570" s="296"/>
      <c r="W570" s="296"/>
    </row>
    <row r="571" spans="7:23" s="297" customFormat="1" x14ac:dyDescent="0.3">
      <c r="G571" s="296"/>
      <c r="H571" s="296"/>
      <c r="I571" s="296"/>
      <c r="J571" s="296"/>
      <c r="K571" s="296"/>
      <c r="L571" s="296"/>
      <c r="M571" s="296"/>
      <c r="N571" s="296"/>
      <c r="O571" s="296"/>
      <c r="P571" s="296"/>
      <c r="Q571" s="296"/>
      <c r="R571" s="296"/>
      <c r="S571" s="296"/>
      <c r="T571" s="296"/>
      <c r="U571" s="296"/>
      <c r="V571" s="296"/>
      <c r="W571" s="296"/>
    </row>
    <row r="572" spans="7:23" s="297" customFormat="1" x14ac:dyDescent="0.3">
      <c r="G572" s="296"/>
      <c r="H572" s="296"/>
      <c r="I572" s="296"/>
      <c r="J572" s="296"/>
      <c r="K572" s="296"/>
      <c r="L572" s="296"/>
      <c r="M572" s="296"/>
      <c r="N572" s="296"/>
      <c r="O572" s="296"/>
      <c r="P572" s="296"/>
      <c r="Q572" s="296"/>
      <c r="R572" s="296"/>
      <c r="S572" s="296"/>
      <c r="T572" s="296"/>
      <c r="U572" s="296"/>
      <c r="V572" s="296"/>
      <c r="W572" s="296"/>
    </row>
    <row r="573" spans="7:23" s="297" customFormat="1" x14ac:dyDescent="0.3">
      <c r="G573" s="296"/>
      <c r="H573" s="296"/>
      <c r="I573" s="296"/>
      <c r="J573" s="296"/>
      <c r="K573" s="296"/>
      <c r="L573" s="296"/>
      <c r="M573" s="296"/>
      <c r="N573" s="296"/>
      <c r="O573" s="296"/>
      <c r="P573" s="296"/>
      <c r="Q573" s="296"/>
      <c r="R573" s="296"/>
      <c r="S573" s="296"/>
      <c r="T573" s="296"/>
      <c r="U573" s="296"/>
      <c r="V573" s="296"/>
      <c r="W573" s="296"/>
    </row>
    <row r="574" spans="7:23" s="297" customFormat="1" x14ac:dyDescent="0.3">
      <c r="G574" s="296"/>
      <c r="H574" s="296"/>
      <c r="I574" s="296"/>
      <c r="J574" s="296"/>
      <c r="K574" s="296"/>
      <c r="L574" s="296"/>
      <c r="M574" s="296"/>
      <c r="N574" s="296"/>
      <c r="O574" s="296"/>
      <c r="P574" s="296"/>
      <c r="Q574" s="296"/>
      <c r="R574" s="296"/>
      <c r="S574" s="296"/>
      <c r="T574" s="296"/>
      <c r="U574" s="296"/>
      <c r="V574" s="296"/>
      <c r="W574" s="296"/>
    </row>
    <row r="575" spans="7:23" s="297" customFormat="1" x14ac:dyDescent="0.3">
      <c r="G575" s="296"/>
      <c r="H575" s="296"/>
      <c r="I575" s="296"/>
      <c r="J575" s="296"/>
      <c r="K575" s="296"/>
      <c r="L575" s="296"/>
      <c r="M575" s="296"/>
      <c r="N575" s="296"/>
      <c r="O575" s="296"/>
      <c r="P575" s="296"/>
      <c r="Q575" s="296"/>
      <c r="R575" s="296"/>
      <c r="S575" s="296"/>
      <c r="T575" s="296"/>
      <c r="U575" s="296"/>
      <c r="V575" s="296"/>
      <c r="W575" s="296"/>
    </row>
    <row r="576" spans="7:23" s="297" customFormat="1" x14ac:dyDescent="0.3">
      <c r="G576" s="296"/>
      <c r="H576" s="296"/>
      <c r="I576" s="296"/>
      <c r="J576" s="296"/>
      <c r="K576" s="296"/>
      <c r="L576" s="296"/>
      <c r="M576" s="296"/>
      <c r="N576" s="296"/>
      <c r="O576" s="296"/>
      <c r="P576" s="296"/>
      <c r="Q576" s="296"/>
      <c r="R576" s="296"/>
      <c r="S576" s="296"/>
      <c r="T576" s="296"/>
      <c r="U576" s="296"/>
      <c r="V576" s="296"/>
      <c r="W576" s="296"/>
    </row>
    <row r="577" spans="7:23" s="297" customFormat="1" x14ac:dyDescent="0.3">
      <c r="G577" s="296"/>
      <c r="H577" s="296"/>
      <c r="I577" s="296"/>
      <c r="J577" s="296"/>
      <c r="K577" s="296"/>
      <c r="L577" s="296"/>
      <c r="M577" s="296"/>
      <c r="N577" s="296"/>
      <c r="O577" s="296"/>
      <c r="P577" s="296"/>
      <c r="Q577" s="296"/>
      <c r="R577" s="296"/>
      <c r="S577" s="296"/>
      <c r="T577" s="296"/>
      <c r="U577" s="296"/>
      <c r="V577" s="296"/>
      <c r="W577" s="296"/>
    </row>
    <row r="578" spans="7:23" s="297" customFormat="1" x14ac:dyDescent="0.3">
      <c r="G578" s="296"/>
      <c r="H578" s="296"/>
      <c r="I578" s="296"/>
      <c r="J578" s="296"/>
      <c r="K578" s="296"/>
      <c r="L578" s="296"/>
      <c r="M578" s="296"/>
      <c r="N578" s="296"/>
      <c r="O578" s="296"/>
      <c r="P578" s="296"/>
      <c r="Q578" s="296"/>
      <c r="R578" s="296"/>
      <c r="S578" s="296"/>
      <c r="T578" s="296"/>
      <c r="U578" s="296"/>
      <c r="V578" s="296"/>
      <c r="W578" s="296"/>
    </row>
    <row r="579" spans="7:23" s="297" customFormat="1" x14ac:dyDescent="0.3">
      <c r="G579" s="296"/>
      <c r="H579" s="296"/>
      <c r="I579" s="296"/>
      <c r="J579" s="296"/>
      <c r="K579" s="296"/>
      <c r="L579" s="296"/>
      <c r="M579" s="296"/>
      <c r="N579" s="296"/>
      <c r="O579" s="296"/>
      <c r="P579" s="296"/>
      <c r="Q579" s="296"/>
      <c r="R579" s="296"/>
      <c r="S579" s="296"/>
      <c r="T579" s="296"/>
      <c r="U579" s="296"/>
      <c r="V579" s="296"/>
      <c r="W579" s="296"/>
    </row>
    <row r="580" spans="7:23" s="297" customFormat="1" x14ac:dyDescent="0.3">
      <c r="G580" s="296"/>
      <c r="H580" s="296"/>
      <c r="I580" s="296"/>
      <c r="J580" s="296"/>
      <c r="K580" s="296"/>
      <c r="L580" s="296"/>
      <c r="M580" s="296"/>
      <c r="N580" s="296"/>
      <c r="O580" s="296"/>
      <c r="P580" s="296"/>
      <c r="Q580" s="296"/>
      <c r="R580" s="296"/>
      <c r="S580" s="296"/>
      <c r="T580" s="296"/>
      <c r="U580" s="296"/>
      <c r="V580" s="296"/>
      <c r="W580" s="296"/>
    </row>
    <row r="581" spans="7:23" s="297" customFormat="1" x14ac:dyDescent="0.3"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</row>
    <row r="582" spans="7:23" s="297" customFormat="1" x14ac:dyDescent="0.3">
      <c r="G582" s="296"/>
      <c r="H582" s="296"/>
      <c r="I582" s="296"/>
      <c r="J582" s="296"/>
      <c r="K582" s="296"/>
      <c r="L582" s="296"/>
      <c r="M582" s="296"/>
      <c r="N582" s="296"/>
      <c r="O582" s="296"/>
      <c r="P582" s="296"/>
      <c r="Q582" s="296"/>
      <c r="R582" s="296"/>
      <c r="S582" s="296"/>
      <c r="T582" s="296"/>
      <c r="U582" s="296"/>
      <c r="V582" s="296"/>
      <c r="W582" s="296"/>
    </row>
    <row r="583" spans="7:23" s="297" customFormat="1" x14ac:dyDescent="0.3">
      <c r="G583" s="296"/>
      <c r="H583" s="296"/>
      <c r="I583" s="296"/>
      <c r="J583" s="296"/>
      <c r="K583" s="296"/>
      <c r="L583" s="296"/>
      <c r="M583" s="296"/>
      <c r="N583" s="296"/>
      <c r="O583" s="296"/>
      <c r="P583" s="296"/>
      <c r="Q583" s="296"/>
      <c r="R583" s="296"/>
      <c r="S583" s="296"/>
      <c r="T583" s="296"/>
      <c r="U583" s="296"/>
      <c r="V583" s="296"/>
      <c r="W583" s="296"/>
    </row>
    <row r="584" spans="7:23" s="297" customFormat="1" x14ac:dyDescent="0.3"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</row>
    <row r="585" spans="7:23" s="297" customFormat="1" x14ac:dyDescent="0.3">
      <c r="G585" s="296"/>
      <c r="H585" s="296"/>
      <c r="I585" s="296"/>
      <c r="J585" s="296"/>
      <c r="K585" s="296"/>
      <c r="L585" s="296"/>
      <c r="M585" s="296"/>
      <c r="N585" s="296"/>
      <c r="O585" s="296"/>
      <c r="P585" s="296"/>
      <c r="Q585" s="296"/>
      <c r="R585" s="296"/>
      <c r="S585" s="296"/>
      <c r="T585" s="296"/>
      <c r="U585" s="296"/>
      <c r="V585" s="296"/>
      <c r="W585" s="296"/>
    </row>
    <row r="586" spans="7:23" s="297" customFormat="1" x14ac:dyDescent="0.3">
      <c r="G586" s="296"/>
      <c r="H586" s="296"/>
      <c r="I586" s="296"/>
      <c r="J586" s="296"/>
      <c r="K586" s="296"/>
      <c r="L586" s="296"/>
      <c r="M586" s="296"/>
      <c r="N586" s="296"/>
      <c r="O586" s="296"/>
      <c r="P586" s="296"/>
      <c r="Q586" s="296"/>
      <c r="R586" s="296"/>
      <c r="S586" s="296"/>
      <c r="T586" s="296"/>
      <c r="U586" s="296"/>
      <c r="V586" s="296"/>
      <c r="W586" s="296"/>
    </row>
    <row r="587" spans="7:23" s="297" customFormat="1" x14ac:dyDescent="0.3">
      <c r="G587" s="296"/>
      <c r="H587" s="296"/>
      <c r="I587" s="296"/>
      <c r="J587" s="296"/>
      <c r="K587" s="296"/>
      <c r="L587" s="296"/>
      <c r="M587" s="296"/>
      <c r="N587" s="296"/>
      <c r="O587" s="296"/>
      <c r="P587" s="296"/>
      <c r="Q587" s="296"/>
      <c r="R587" s="296"/>
      <c r="S587" s="296"/>
      <c r="T587" s="296"/>
      <c r="U587" s="296"/>
      <c r="V587" s="296"/>
      <c r="W587" s="296"/>
    </row>
    <row r="588" spans="7:23" s="297" customFormat="1" x14ac:dyDescent="0.3">
      <c r="G588" s="296"/>
      <c r="H588" s="296"/>
      <c r="I588" s="296"/>
      <c r="J588" s="296"/>
      <c r="K588" s="296"/>
      <c r="L588" s="296"/>
      <c r="M588" s="296"/>
      <c r="N588" s="296"/>
      <c r="O588" s="296"/>
      <c r="P588" s="296"/>
      <c r="Q588" s="296"/>
      <c r="R588" s="296"/>
      <c r="S588" s="296"/>
      <c r="T588" s="296"/>
      <c r="U588" s="296"/>
      <c r="V588" s="296"/>
      <c r="W588" s="296"/>
    </row>
    <row r="589" spans="7:23" s="297" customFormat="1" x14ac:dyDescent="0.3">
      <c r="G589" s="296"/>
      <c r="H589" s="296"/>
      <c r="I589" s="296"/>
      <c r="J589" s="296"/>
      <c r="K589" s="296"/>
      <c r="L589" s="296"/>
      <c r="M589" s="296"/>
      <c r="N589" s="296"/>
      <c r="O589" s="296"/>
      <c r="P589" s="296"/>
      <c r="Q589" s="296"/>
      <c r="R589" s="296"/>
      <c r="S589" s="296"/>
      <c r="T589" s="296"/>
      <c r="U589" s="296"/>
      <c r="V589" s="296"/>
      <c r="W589" s="296"/>
    </row>
    <row r="590" spans="7:23" s="297" customFormat="1" x14ac:dyDescent="0.3">
      <c r="G590" s="296"/>
      <c r="H590" s="296"/>
      <c r="I590" s="296"/>
      <c r="J590" s="296"/>
      <c r="K590" s="296"/>
      <c r="L590" s="296"/>
      <c r="M590" s="296"/>
      <c r="N590" s="296"/>
      <c r="O590" s="296"/>
      <c r="P590" s="296"/>
      <c r="Q590" s="296"/>
      <c r="R590" s="296"/>
      <c r="S590" s="296"/>
      <c r="T590" s="296"/>
      <c r="U590" s="296"/>
      <c r="V590" s="296"/>
      <c r="W590" s="296"/>
    </row>
    <row r="591" spans="7:23" s="297" customFormat="1" x14ac:dyDescent="0.3">
      <c r="G591" s="296"/>
      <c r="H591" s="296"/>
      <c r="I591" s="296"/>
      <c r="J591" s="296"/>
      <c r="K591" s="296"/>
      <c r="L591" s="296"/>
      <c r="M591" s="296"/>
      <c r="N591" s="296"/>
      <c r="O591" s="296"/>
      <c r="P591" s="296"/>
      <c r="Q591" s="296"/>
      <c r="R591" s="296"/>
      <c r="S591" s="296"/>
      <c r="T591" s="296"/>
      <c r="U591" s="296"/>
      <c r="V591" s="296"/>
      <c r="W591" s="296"/>
    </row>
    <row r="592" spans="7:23" s="297" customFormat="1" x14ac:dyDescent="0.3">
      <c r="G592" s="296"/>
      <c r="H592" s="296"/>
      <c r="I592" s="296"/>
      <c r="J592" s="296"/>
      <c r="K592" s="296"/>
      <c r="L592" s="296"/>
      <c r="M592" s="296"/>
      <c r="N592" s="296"/>
      <c r="O592" s="296"/>
      <c r="P592" s="296"/>
      <c r="Q592" s="296"/>
      <c r="R592" s="296"/>
      <c r="S592" s="296"/>
      <c r="T592" s="296"/>
      <c r="U592" s="296"/>
      <c r="V592" s="296"/>
      <c r="W592" s="296"/>
    </row>
    <row r="593" spans="7:23" s="297" customFormat="1" x14ac:dyDescent="0.3">
      <c r="G593" s="296"/>
      <c r="H593" s="296"/>
      <c r="I593" s="296"/>
      <c r="J593" s="296"/>
      <c r="K593" s="296"/>
      <c r="L593" s="296"/>
      <c r="M593" s="296"/>
      <c r="N593" s="296"/>
      <c r="O593" s="296"/>
      <c r="P593" s="296"/>
      <c r="Q593" s="296"/>
      <c r="R593" s="296"/>
      <c r="S593" s="296"/>
      <c r="T593" s="296"/>
      <c r="U593" s="296"/>
      <c r="V593" s="296"/>
      <c r="W593" s="296"/>
    </row>
    <row r="594" spans="7:23" s="297" customFormat="1" x14ac:dyDescent="0.3">
      <c r="G594" s="296"/>
      <c r="H594" s="296"/>
      <c r="I594" s="296"/>
      <c r="J594" s="296"/>
      <c r="K594" s="296"/>
      <c r="L594" s="296"/>
      <c r="M594" s="296"/>
      <c r="N594" s="296"/>
      <c r="O594" s="296"/>
      <c r="P594" s="296"/>
      <c r="Q594" s="296"/>
      <c r="R594" s="296"/>
      <c r="S594" s="296"/>
      <c r="T594" s="296"/>
      <c r="U594" s="296"/>
      <c r="V594" s="296"/>
      <c r="W594" s="296"/>
    </row>
    <row r="595" spans="7:23" s="297" customFormat="1" x14ac:dyDescent="0.3">
      <c r="G595" s="296"/>
      <c r="H595" s="296"/>
      <c r="I595" s="296"/>
      <c r="J595" s="296"/>
      <c r="K595" s="296"/>
      <c r="L595" s="296"/>
      <c r="M595" s="296"/>
      <c r="N595" s="296"/>
      <c r="O595" s="296"/>
      <c r="P595" s="296"/>
      <c r="Q595" s="296"/>
      <c r="R595" s="296"/>
      <c r="S595" s="296"/>
      <c r="T595" s="296"/>
      <c r="U595" s="296"/>
      <c r="V595" s="296"/>
      <c r="W595" s="296"/>
    </row>
    <row r="596" spans="7:23" s="297" customFormat="1" x14ac:dyDescent="0.3">
      <c r="G596" s="296"/>
      <c r="H596" s="296"/>
      <c r="I596" s="296"/>
      <c r="J596" s="296"/>
      <c r="K596" s="296"/>
      <c r="L596" s="296"/>
      <c r="M596" s="296"/>
      <c r="N596" s="296"/>
      <c r="O596" s="296"/>
      <c r="P596" s="296"/>
      <c r="Q596" s="296"/>
      <c r="R596" s="296"/>
      <c r="S596" s="296"/>
      <c r="T596" s="296"/>
      <c r="U596" s="296"/>
      <c r="V596" s="296"/>
      <c r="W596" s="296"/>
    </row>
    <row r="597" spans="7:23" s="297" customFormat="1" x14ac:dyDescent="0.3">
      <c r="G597" s="296"/>
      <c r="H597" s="296"/>
      <c r="I597" s="296"/>
      <c r="J597" s="296"/>
      <c r="K597" s="296"/>
      <c r="L597" s="296"/>
      <c r="M597" s="296"/>
      <c r="N597" s="296"/>
      <c r="O597" s="296"/>
      <c r="P597" s="296"/>
      <c r="Q597" s="296"/>
      <c r="R597" s="296"/>
      <c r="S597" s="296"/>
      <c r="T597" s="296"/>
      <c r="U597" s="296"/>
      <c r="V597" s="296"/>
      <c r="W597" s="296"/>
    </row>
    <row r="598" spans="7:23" s="297" customFormat="1" x14ac:dyDescent="0.3">
      <c r="G598" s="296"/>
      <c r="H598" s="296"/>
      <c r="I598" s="296"/>
      <c r="J598" s="296"/>
      <c r="K598" s="296"/>
      <c r="L598" s="296"/>
      <c r="M598" s="296"/>
      <c r="N598" s="296"/>
      <c r="O598" s="296"/>
      <c r="P598" s="296"/>
      <c r="Q598" s="296"/>
      <c r="R598" s="296"/>
      <c r="S598" s="296"/>
      <c r="T598" s="296"/>
      <c r="U598" s="296"/>
      <c r="V598" s="296"/>
      <c r="W598" s="296"/>
    </row>
    <row r="599" spans="7:23" s="297" customFormat="1" x14ac:dyDescent="0.3">
      <c r="G599" s="296"/>
      <c r="H599" s="296"/>
      <c r="I599" s="296"/>
      <c r="J599" s="296"/>
      <c r="K599" s="296"/>
      <c r="L599" s="296"/>
      <c r="M599" s="296"/>
      <c r="N599" s="296"/>
      <c r="O599" s="296"/>
      <c r="P599" s="296"/>
      <c r="Q599" s="296"/>
      <c r="R599" s="296"/>
      <c r="S599" s="296"/>
      <c r="T599" s="296"/>
      <c r="U599" s="296"/>
      <c r="V599" s="296"/>
      <c r="W599" s="296"/>
    </row>
    <row r="600" spans="7:23" s="297" customFormat="1" x14ac:dyDescent="0.3">
      <c r="G600" s="296"/>
      <c r="H600" s="296"/>
      <c r="I600" s="296"/>
      <c r="J600" s="296"/>
      <c r="K600" s="296"/>
      <c r="L600" s="296"/>
      <c r="M600" s="296"/>
      <c r="N600" s="296"/>
      <c r="O600" s="296"/>
      <c r="P600" s="296"/>
      <c r="Q600" s="296"/>
      <c r="R600" s="296"/>
      <c r="S600" s="296"/>
      <c r="T600" s="296"/>
      <c r="U600" s="296"/>
      <c r="V600" s="296"/>
      <c r="W600" s="296"/>
    </row>
    <row r="601" spans="7:23" s="297" customFormat="1" x14ac:dyDescent="0.3">
      <c r="G601" s="296"/>
      <c r="H601" s="296"/>
      <c r="I601" s="296"/>
      <c r="J601" s="296"/>
      <c r="K601" s="296"/>
      <c r="L601" s="296"/>
      <c r="M601" s="296"/>
      <c r="N601" s="296"/>
      <c r="O601" s="296"/>
      <c r="P601" s="296"/>
      <c r="Q601" s="296"/>
      <c r="R601" s="296"/>
      <c r="S601" s="296"/>
      <c r="T601" s="296"/>
      <c r="U601" s="296"/>
      <c r="V601" s="296"/>
      <c r="W601" s="296"/>
    </row>
    <row r="602" spans="7:23" s="297" customFormat="1" x14ac:dyDescent="0.3">
      <c r="G602" s="296"/>
      <c r="H602" s="296"/>
      <c r="I602" s="296"/>
      <c r="J602" s="296"/>
      <c r="K602" s="296"/>
      <c r="L602" s="296"/>
      <c r="M602" s="296"/>
      <c r="N602" s="296"/>
      <c r="O602" s="296"/>
      <c r="P602" s="296"/>
      <c r="Q602" s="296"/>
      <c r="R602" s="296"/>
      <c r="S602" s="296"/>
      <c r="T602" s="296"/>
      <c r="U602" s="296"/>
      <c r="V602" s="296"/>
      <c r="W602" s="296"/>
    </row>
    <row r="603" spans="7:23" s="297" customFormat="1" x14ac:dyDescent="0.3">
      <c r="G603" s="296"/>
      <c r="H603" s="296"/>
      <c r="I603" s="296"/>
      <c r="J603" s="296"/>
      <c r="K603" s="296"/>
      <c r="L603" s="296"/>
      <c r="M603" s="296"/>
      <c r="N603" s="296"/>
      <c r="O603" s="296"/>
      <c r="P603" s="296"/>
      <c r="Q603" s="296"/>
      <c r="R603" s="296"/>
      <c r="S603" s="296"/>
      <c r="T603" s="296"/>
      <c r="U603" s="296"/>
      <c r="V603" s="296"/>
      <c r="W603" s="296"/>
    </row>
    <row r="604" spans="7:23" s="297" customFormat="1" x14ac:dyDescent="0.3">
      <c r="G604" s="296"/>
      <c r="H604" s="296"/>
      <c r="I604" s="296"/>
      <c r="J604" s="296"/>
      <c r="K604" s="296"/>
      <c r="L604" s="296"/>
      <c r="M604" s="296"/>
      <c r="N604" s="296"/>
      <c r="O604" s="296"/>
      <c r="P604" s="296"/>
      <c r="Q604" s="296"/>
      <c r="R604" s="296"/>
      <c r="S604" s="296"/>
      <c r="T604" s="296"/>
      <c r="U604" s="296"/>
      <c r="V604" s="296"/>
      <c r="W604" s="296"/>
    </row>
    <row r="605" spans="7:23" s="297" customFormat="1" x14ac:dyDescent="0.3">
      <c r="G605" s="296"/>
      <c r="H605" s="296"/>
      <c r="I605" s="296"/>
      <c r="J605" s="296"/>
      <c r="K605" s="296"/>
      <c r="L605" s="296"/>
      <c r="M605" s="296"/>
      <c r="N605" s="296"/>
      <c r="O605" s="296"/>
      <c r="P605" s="296"/>
      <c r="Q605" s="296"/>
      <c r="R605" s="296"/>
      <c r="S605" s="296"/>
      <c r="T605" s="296"/>
      <c r="U605" s="296"/>
      <c r="V605" s="296"/>
      <c r="W605" s="296"/>
    </row>
    <row r="606" spans="7:23" s="297" customFormat="1" x14ac:dyDescent="0.3">
      <c r="G606" s="296"/>
      <c r="H606" s="296"/>
      <c r="I606" s="296"/>
      <c r="J606" s="296"/>
      <c r="K606" s="296"/>
      <c r="L606" s="296"/>
      <c r="M606" s="296"/>
      <c r="N606" s="296"/>
      <c r="O606" s="296"/>
      <c r="P606" s="296"/>
      <c r="Q606" s="296"/>
      <c r="R606" s="296"/>
      <c r="S606" s="296"/>
      <c r="T606" s="296"/>
      <c r="U606" s="296"/>
      <c r="V606" s="296"/>
      <c r="W606" s="296"/>
    </row>
    <row r="607" spans="7:23" s="297" customFormat="1" x14ac:dyDescent="0.3">
      <c r="G607" s="296"/>
      <c r="H607" s="296"/>
      <c r="I607" s="296"/>
      <c r="J607" s="296"/>
      <c r="K607" s="296"/>
      <c r="L607" s="296"/>
      <c r="M607" s="296"/>
      <c r="N607" s="296"/>
      <c r="O607" s="296"/>
      <c r="P607" s="296"/>
      <c r="Q607" s="296"/>
      <c r="R607" s="296"/>
      <c r="S607" s="296"/>
      <c r="T607" s="296"/>
      <c r="U607" s="296"/>
      <c r="V607" s="296"/>
      <c r="W607" s="296"/>
    </row>
    <row r="608" spans="7:23" s="297" customFormat="1" x14ac:dyDescent="0.3">
      <c r="G608" s="296"/>
      <c r="H608" s="296"/>
      <c r="I608" s="296"/>
      <c r="J608" s="296"/>
      <c r="K608" s="296"/>
      <c r="L608" s="296"/>
      <c r="M608" s="296"/>
      <c r="N608" s="296"/>
      <c r="O608" s="296"/>
      <c r="P608" s="296"/>
      <c r="Q608" s="296"/>
      <c r="R608" s="296"/>
      <c r="S608" s="296"/>
      <c r="T608" s="296"/>
      <c r="U608" s="296"/>
      <c r="V608" s="296"/>
      <c r="W608" s="296"/>
    </row>
    <row r="609" spans="7:23" s="297" customFormat="1" x14ac:dyDescent="0.3">
      <c r="G609" s="296"/>
      <c r="H609" s="296"/>
      <c r="I609" s="296"/>
      <c r="J609" s="296"/>
      <c r="K609" s="296"/>
      <c r="L609" s="296"/>
      <c r="M609" s="296"/>
      <c r="N609" s="296"/>
      <c r="O609" s="296"/>
      <c r="P609" s="296"/>
      <c r="Q609" s="296"/>
      <c r="R609" s="296"/>
      <c r="S609" s="296"/>
      <c r="T609" s="296"/>
      <c r="U609" s="296"/>
      <c r="V609" s="296"/>
      <c r="W609" s="296"/>
    </row>
    <row r="610" spans="7:23" s="297" customFormat="1" x14ac:dyDescent="0.3">
      <c r="G610" s="296"/>
      <c r="H610" s="296"/>
      <c r="I610" s="296"/>
      <c r="J610" s="296"/>
      <c r="K610" s="296"/>
      <c r="L610" s="296"/>
      <c r="M610" s="296"/>
      <c r="N610" s="296"/>
      <c r="O610" s="296"/>
      <c r="P610" s="296"/>
      <c r="Q610" s="296"/>
      <c r="R610" s="296"/>
      <c r="S610" s="296"/>
      <c r="T610" s="296"/>
      <c r="U610" s="296"/>
      <c r="V610" s="296"/>
      <c r="W610" s="296"/>
    </row>
    <row r="611" spans="7:23" s="297" customFormat="1" x14ac:dyDescent="0.3">
      <c r="G611" s="296"/>
      <c r="H611" s="296"/>
      <c r="I611" s="296"/>
      <c r="J611" s="296"/>
      <c r="K611" s="296"/>
      <c r="L611" s="296"/>
      <c r="M611" s="296"/>
      <c r="N611" s="296"/>
      <c r="O611" s="296"/>
      <c r="P611" s="296"/>
      <c r="Q611" s="296"/>
      <c r="R611" s="296"/>
      <c r="S611" s="296"/>
      <c r="T611" s="296"/>
      <c r="U611" s="296"/>
      <c r="V611" s="296"/>
      <c r="W611" s="296"/>
    </row>
    <row r="612" spans="7:23" s="297" customFormat="1" x14ac:dyDescent="0.3">
      <c r="G612" s="296"/>
      <c r="H612" s="296"/>
      <c r="I612" s="296"/>
      <c r="J612" s="296"/>
      <c r="K612" s="296"/>
      <c r="L612" s="296"/>
      <c r="M612" s="296"/>
      <c r="N612" s="296"/>
      <c r="O612" s="296"/>
      <c r="P612" s="296"/>
      <c r="Q612" s="296"/>
      <c r="R612" s="296"/>
      <c r="S612" s="296"/>
      <c r="T612" s="296"/>
      <c r="U612" s="296"/>
      <c r="V612" s="296"/>
      <c r="W612" s="296"/>
    </row>
    <row r="613" spans="7:23" s="297" customFormat="1" x14ac:dyDescent="0.3">
      <c r="G613" s="296"/>
      <c r="H613" s="296"/>
      <c r="I613" s="296"/>
      <c r="J613" s="296"/>
      <c r="K613" s="296"/>
      <c r="L613" s="296"/>
      <c r="M613" s="296"/>
      <c r="N613" s="296"/>
      <c r="O613" s="296"/>
      <c r="P613" s="296"/>
      <c r="Q613" s="296"/>
      <c r="R613" s="296"/>
      <c r="S613" s="296"/>
      <c r="T613" s="296"/>
      <c r="U613" s="296"/>
      <c r="V613" s="296"/>
      <c r="W613" s="296"/>
    </row>
    <row r="614" spans="7:23" s="297" customFormat="1" x14ac:dyDescent="0.3">
      <c r="G614" s="296"/>
      <c r="H614" s="296"/>
      <c r="I614" s="296"/>
      <c r="J614" s="296"/>
      <c r="K614" s="296"/>
      <c r="L614" s="296"/>
      <c r="M614" s="296"/>
      <c r="N614" s="296"/>
      <c r="O614" s="296"/>
      <c r="P614" s="296"/>
      <c r="Q614" s="296"/>
      <c r="R614" s="296"/>
      <c r="S614" s="296"/>
      <c r="T614" s="296"/>
      <c r="U614" s="296"/>
      <c r="V614" s="296"/>
      <c r="W614" s="296"/>
    </row>
    <row r="615" spans="7:23" s="297" customFormat="1" x14ac:dyDescent="0.3">
      <c r="G615" s="296"/>
      <c r="H615" s="296"/>
      <c r="I615" s="296"/>
      <c r="J615" s="296"/>
      <c r="K615" s="296"/>
      <c r="L615" s="296"/>
      <c r="M615" s="296"/>
      <c r="N615" s="296"/>
      <c r="O615" s="296"/>
      <c r="P615" s="296"/>
      <c r="Q615" s="296"/>
      <c r="R615" s="296"/>
      <c r="S615" s="296"/>
      <c r="T615" s="296"/>
      <c r="U615" s="296"/>
      <c r="V615" s="296"/>
      <c r="W615" s="296"/>
    </row>
    <row r="616" spans="7:23" s="297" customFormat="1" x14ac:dyDescent="0.3">
      <c r="G616" s="296"/>
      <c r="H616" s="296"/>
      <c r="I616" s="296"/>
      <c r="J616" s="296"/>
      <c r="K616" s="296"/>
      <c r="L616" s="296"/>
      <c r="M616" s="296"/>
      <c r="N616" s="296"/>
      <c r="O616" s="296"/>
      <c r="P616" s="296"/>
      <c r="Q616" s="296"/>
      <c r="R616" s="296"/>
      <c r="S616" s="296"/>
      <c r="T616" s="296"/>
      <c r="U616" s="296"/>
      <c r="V616" s="296"/>
      <c r="W616" s="296"/>
    </row>
    <row r="617" spans="7:23" s="297" customFormat="1" x14ac:dyDescent="0.3">
      <c r="G617" s="296"/>
      <c r="H617" s="296"/>
      <c r="I617" s="296"/>
      <c r="J617" s="296"/>
      <c r="K617" s="296"/>
      <c r="L617" s="296"/>
      <c r="M617" s="296"/>
      <c r="N617" s="296"/>
      <c r="O617" s="296"/>
      <c r="P617" s="296"/>
      <c r="Q617" s="296"/>
      <c r="R617" s="296"/>
      <c r="S617" s="296"/>
      <c r="T617" s="296"/>
      <c r="U617" s="296"/>
      <c r="V617" s="296"/>
      <c r="W617" s="296"/>
    </row>
    <row r="618" spans="7:23" s="297" customFormat="1" x14ac:dyDescent="0.3">
      <c r="G618" s="296"/>
      <c r="H618" s="296"/>
      <c r="I618" s="296"/>
      <c r="J618" s="296"/>
      <c r="K618" s="296"/>
      <c r="L618" s="296"/>
      <c r="M618" s="296"/>
      <c r="N618" s="296"/>
      <c r="O618" s="296"/>
      <c r="P618" s="296"/>
      <c r="Q618" s="296"/>
      <c r="R618" s="296"/>
      <c r="S618" s="296"/>
      <c r="T618" s="296"/>
      <c r="U618" s="296"/>
      <c r="V618" s="296"/>
      <c r="W618" s="296"/>
    </row>
    <row r="619" spans="7:23" s="297" customFormat="1" x14ac:dyDescent="0.3">
      <c r="G619" s="296"/>
      <c r="H619" s="296"/>
      <c r="I619" s="296"/>
      <c r="J619" s="296"/>
      <c r="K619" s="296"/>
      <c r="L619" s="296"/>
      <c r="M619" s="296"/>
      <c r="N619" s="296"/>
      <c r="O619" s="296"/>
      <c r="P619" s="296"/>
      <c r="Q619" s="296"/>
      <c r="R619" s="296"/>
      <c r="S619" s="296"/>
      <c r="T619" s="296"/>
      <c r="U619" s="296"/>
      <c r="V619" s="296"/>
      <c r="W619" s="296"/>
    </row>
    <row r="620" spans="7:23" s="297" customFormat="1" x14ac:dyDescent="0.3">
      <c r="G620" s="296"/>
      <c r="H620" s="296"/>
      <c r="I620" s="296"/>
      <c r="J620" s="296"/>
      <c r="K620" s="296"/>
      <c r="L620" s="296"/>
      <c r="M620" s="296"/>
      <c r="N620" s="296"/>
      <c r="O620" s="296"/>
      <c r="P620" s="296"/>
      <c r="Q620" s="296"/>
      <c r="R620" s="296"/>
      <c r="S620" s="296"/>
      <c r="T620" s="296"/>
      <c r="U620" s="296"/>
      <c r="V620" s="296"/>
      <c r="W620" s="296"/>
    </row>
    <row r="621" spans="7:23" s="297" customFormat="1" x14ac:dyDescent="0.3">
      <c r="G621" s="296"/>
      <c r="H621" s="296"/>
      <c r="I621" s="296"/>
      <c r="J621" s="296"/>
      <c r="K621" s="296"/>
      <c r="L621" s="296"/>
      <c r="M621" s="296"/>
      <c r="N621" s="296"/>
      <c r="O621" s="296"/>
      <c r="P621" s="296"/>
      <c r="Q621" s="296"/>
      <c r="R621" s="296"/>
      <c r="S621" s="296"/>
      <c r="T621" s="296"/>
      <c r="U621" s="296"/>
      <c r="V621" s="296"/>
      <c r="W621" s="296"/>
    </row>
    <row r="622" spans="7:23" s="297" customFormat="1" x14ac:dyDescent="0.3">
      <c r="G622" s="296"/>
      <c r="H622" s="296"/>
      <c r="I622" s="296"/>
      <c r="J622" s="296"/>
      <c r="K622" s="296"/>
      <c r="L622" s="296"/>
      <c r="M622" s="296"/>
      <c r="N622" s="296"/>
      <c r="O622" s="296"/>
      <c r="P622" s="296"/>
      <c r="Q622" s="296"/>
      <c r="R622" s="296"/>
      <c r="S622" s="296"/>
      <c r="T622" s="296"/>
      <c r="U622" s="296"/>
      <c r="V622" s="296"/>
      <c r="W622" s="296"/>
    </row>
    <row r="623" spans="7:23" s="297" customFormat="1" x14ac:dyDescent="0.3">
      <c r="G623" s="296"/>
      <c r="H623" s="296"/>
      <c r="I623" s="296"/>
      <c r="J623" s="296"/>
      <c r="K623" s="296"/>
      <c r="L623" s="296"/>
      <c r="M623" s="296"/>
      <c r="N623" s="296"/>
      <c r="O623" s="296"/>
      <c r="P623" s="296"/>
      <c r="Q623" s="296"/>
      <c r="R623" s="296"/>
      <c r="S623" s="296"/>
      <c r="T623" s="296"/>
      <c r="U623" s="296"/>
      <c r="V623" s="296"/>
      <c r="W623" s="296"/>
    </row>
    <row r="624" spans="7:23" s="297" customFormat="1" x14ac:dyDescent="0.3">
      <c r="G624" s="296"/>
      <c r="H624" s="296"/>
      <c r="I624" s="296"/>
      <c r="J624" s="296"/>
      <c r="K624" s="296"/>
      <c r="L624" s="296"/>
      <c r="M624" s="296"/>
      <c r="N624" s="296"/>
      <c r="O624" s="296"/>
      <c r="P624" s="296"/>
      <c r="Q624" s="296"/>
      <c r="R624" s="296"/>
      <c r="S624" s="296"/>
      <c r="T624" s="296"/>
      <c r="U624" s="296"/>
      <c r="V624" s="296"/>
      <c r="W624" s="296"/>
    </row>
    <row r="625" spans="7:23" s="297" customFormat="1" x14ac:dyDescent="0.3">
      <c r="G625" s="296"/>
      <c r="H625" s="296"/>
      <c r="I625" s="296"/>
      <c r="J625" s="296"/>
      <c r="K625" s="296"/>
      <c r="L625" s="296"/>
      <c r="M625" s="296"/>
      <c r="N625" s="296"/>
      <c r="O625" s="296"/>
      <c r="P625" s="296"/>
      <c r="Q625" s="296"/>
      <c r="R625" s="296"/>
      <c r="S625" s="296"/>
      <c r="T625" s="296"/>
      <c r="U625" s="296"/>
      <c r="V625" s="296"/>
      <c r="W625" s="296"/>
    </row>
    <row r="626" spans="7:23" s="297" customFormat="1" x14ac:dyDescent="0.3">
      <c r="G626" s="296"/>
      <c r="H626" s="296"/>
      <c r="I626" s="296"/>
      <c r="J626" s="296"/>
      <c r="K626" s="296"/>
      <c r="L626" s="296"/>
      <c r="M626" s="296"/>
      <c r="N626" s="296"/>
      <c r="O626" s="296"/>
      <c r="P626" s="296"/>
      <c r="Q626" s="296"/>
      <c r="R626" s="296"/>
      <c r="S626" s="296"/>
      <c r="T626" s="296"/>
      <c r="U626" s="296"/>
      <c r="V626" s="296"/>
      <c r="W626" s="296"/>
    </row>
    <row r="627" spans="7:23" s="297" customFormat="1" x14ac:dyDescent="0.3">
      <c r="G627" s="296"/>
      <c r="H627" s="296"/>
      <c r="I627" s="296"/>
      <c r="J627" s="296"/>
      <c r="K627" s="296"/>
      <c r="L627" s="296"/>
      <c r="M627" s="296"/>
      <c r="N627" s="296"/>
      <c r="O627" s="296"/>
      <c r="P627" s="296"/>
      <c r="Q627" s="296"/>
      <c r="R627" s="296"/>
      <c r="S627" s="296"/>
      <c r="T627" s="296"/>
      <c r="U627" s="296"/>
      <c r="V627" s="296"/>
      <c r="W627" s="296"/>
    </row>
    <row r="628" spans="7:23" s="297" customFormat="1" x14ac:dyDescent="0.3">
      <c r="G628" s="296"/>
      <c r="H628" s="296"/>
      <c r="I628" s="296"/>
      <c r="J628" s="296"/>
      <c r="K628" s="296"/>
      <c r="L628" s="296"/>
      <c r="M628" s="296"/>
      <c r="N628" s="296"/>
      <c r="O628" s="296"/>
      <c r="P628" s="296"/>
      <c r="Q628" s="296"/>
      <c r="R628" s="296"/>
      <c r="S628" s="296"/>
      <c r="T628" s="296"/>
      <c r="U628" s="296"/>
      <c r="V628" s="296"/>
      <c r="W628" s="296"/>
    </row>
    <row r="629" spans="7:23" s="297" customFormat="1" x14ac:dyDescent="0.3">
      <c r="G629" s="296"/>
      <c r="H629" s="296"/>
      <c r="I629" s="296"/>
      <c r="J629" s="296"/>
      <c r="K629" s="296"/>
      <c r="L629" s="296"/>
      <c r="M629" s="296"/>
      <c r="N629" s="296"/>
      <c r="O629" s="296"/>
      <c r="P629" s="296"/>
      <c r="Q629" s="296"/>
      <c r="R629" s="296"/>
      <c r="S629" s="296"/>
      <c r="T629" s="296"/>
      <c r="U629" s="296"/>
      <c r="V629" s="296"/>
      <c r="W629" s="296"/>
    </row>
    <row r="630" spans="7:23" s="297" customFormat="1" x14ac:dyDescent="0.3">
      <c r="G630" s="296"/>
      <c r="H630" s="296"/>
      <c r="I630" s="296"/>
      <c r="J630" s="296"/>
      <c r="K630" s="296"/>
      <c r="L630" s="296"/>
      <c r="M630" s="296"/>
      <c r="N630" s="296"/>
      <c r="O630" s="296"/>
      <c r="P630" s="296"/>
      <c r="Q630" s="296"/>
      <c r="R630" s="296"/>
      <c r="S630" s="296"/>
      <c r="T630" s="296"/>
      <c r="U630" s="296"/>
      <c r="V630" s="296"/>
      <c r="W630" s="296"/>
    </row>
    <row r="631" spans="7:23" s="297" customFormat="1" x14ac:dyDescent="0.3">
      <c r="G631" s="296"/>
      <c r="H631" s="296"/>
      <c r="I631" s="296"/>
      <c r="J631" s="296"/>
      <c r="K631" s="296"/>
      <c r="L631" s="296"/>
      <c r="M631" s="296"/>
      <c r="N631" s="296"/>
      <c r="O631" s="296"/>
      <c r="P631" s="296"/>
      <c r="Q631" s="296"/>
      <c r="R631" s="296"/>
      <c r="S631" s="296"/>
      <c r="T631" s="296"/>
      <c r="U631" s="296"/>
      <c r="V631" s="296"/>
      <c r="W631" s="296"/>
    </row>
    <row r="632" spans="7:23" s="297" customFormat="1" x14ac:dyDescent="0.3">
      <c r="G632" s="296"/>
      <c r="H632" s="296"/>
      <c r="I632" s="296"/>
      <c r="J632" s="296"/>
      <c r="K632" s="296"/>
      <c r="L632" s="296"/>
      <c r="M632" s="296"/>
      <c r="N632" s="296"/>
      <c r="O632" s="296"/>
      <c r="P632" s="296"/>
      <c r="Q632" s="296"/>
      <c r="R632" s="296"/>
      <c r="S632" s="296"/>
      <c r="T632" s="296"/>
      <c r="U632" s="296"/>
      <c r="V632" s="296"/>
      <c r="W632" s="296"/>
    </row>
    <row r="633" spans="7:23" s="297" customFormat="1" x14ac:dyDescent="0.3">
      <c r="G633" s="296"/>
      <c r="H633" s="296"/>
      <c r="I633" s="296"/>
      <c r="J633" s="296"/>
      <c r="K633" s="296"/>
      <c r="L633" s="296"/>
      <c r="M633" s="296"/>
      <c r="N633" s="296"/>
      <c r="O633" s="296"/>
      <c r="P633" s="296"/>
      <c r="Q633" s="296"/>
      <c r="R633" s="296"/>
      <c r="S633" s="296"/>
      <c r="T633" s="296"/>
      <c r="U633" s="296"/>
      <c r="V633" s="296"/>
      <c r="W633" s="296"/>
    </row>
    <row r="634" spans="7:23" s="297" customFormat="1" x14ac:dyDescent="0.3">
      <c r="G634" s="296"/>
      <c r="H634" s="296"/>
      <c r="I634" s="296"/>
      <c r="J634" s="296"/>
      <c r="K634" s="296"/>
      <c r="L634" s="296"/>
      <c r="M634" s="296"/>
      <c r="N634" s="296"/>
      <c r="O634" s="296"/>
      <c r="P634" s="296"/>
      <c r="Q634" s="296"/>
      <c r="R634" s="296"/>
      <c r="S634" s="296"/>
      <c r="T634" s="296"/>
      <c r="U634" s="296"/>
      <c r="V634" s="296"/>
      <c r="W634" s="296"/>
    </row>
    <row r="635" spans="7:23" s="297" customFormat="1" x14ac:dyDescent="0.3">
      <c r="G635" s="296"/>
      <c r="H635" s="296"/>
      <c r="I635" s="296"/>
      <c r="J635" s="296"/>
      <c r="K635" s="296"/>
      <c r="L635" s="296"/>
      <c r="M635" s="296"/>
      <c r="N635" s="296"/>
      <c r="O635" s="296"/>
      <c r="P635" s="296"/>
      <c r="Q635" s="296"/>
      <c r="R635" s="296"/>
      <c r="S635" s="296"/>
      <c r="T635" s="296"/>
      <c r="U635" s="296"/>
      <c r="V635" s="296"/>
      <c r="W635" s="296"/>
    </row>
    <row r="636" spans="7:23" s="297" customFormat="1" x14ac:dyDescent="0.3">
      <c r="G636" s="296"/>
      <c r="H636" s="296"/>
      <c r="I636" s="296"/>
      <c r="J636" s="296"/>
      <c r="K636" s="296"/>
      <c r="L636" s="296"/>
      <c r="M636" s="296"/>
      <c r="N636" s="296"/>
      <c r="O636" s="296"/>
      <c r="P636" s="296"/>
      <c r="Q636" s="296"/>
      <c r="R636" s="296"/>
      <c r="S636" s="296"/>
      <c r="T636" s="296"/>
      <c r="U636" s="296"/>
      <c r="V636" s="296"/>
      <c r="W636" s="296"/>
    </row>
    <row r="637" spans="7:23" s="297" customFormat="1" x14ac:dyDescent="0.3">
      <c r="G637" s="296"/>
      <c r="H637" s="296"/>
      <c r="I637" s="296"/>
      <c r="J637" s="296"/>
      <c r="K637" s="296"/>
      <c r="L637" s="296"/>
      <c r="M637" s="296"/>
      <c r="N637" s="296"/>
      <c r="O637" s="296"/>
      <c r="P637" s="296"/>
      <c r="Q637" s="296"/>
      <c r="R637" s="296"/>
      <c r="S637" s="296"/>
      <c r="T637" s="296"/>
      <c r="U637" s="296"/>
      <c r="V637" s="296"/>
      <c r="W637" s="296"/>
    </row>
    <row r="638" spans="7:23" s="297" customFormat="1" x14ac:dyDescent="0.3">
      <c r="G638" s="296"/>
      <c r="H638" s="296"/>
      <c r="I638" s="296"/>
      <c r="J638" s="296"/>
      <c r="K638" s="296"/>
      <c r="L638" s="296"/>
      <c r="M638" s="296"/>
      <c r="N638" s="296"/>
      <c r="O638" s="296"/>
      <c r="P638" s="296"/>
      <c r="Q638" s="296"/>
      <c r="R638" s="296"/>
      <c r="S638" s="296"/>
      <c r="T638" s="296"/>
      <c r="U638" s="296"/>
      <c r="V638" s="296"/>
      <c r="W638" s="296"/>
    </row>
    <row r="639" spans="7:23" s="297" customFormat="1" x14ac:dyDescent="0.3">
      <c r="G639" s="296"/>
      <c r="H639" s="296"/>
      <c r="I639" s="296"/>
      <c r="J639" s="296"/>
      <c r="K639" s="296"/>
      <c r="L639" s="296"/>
      <c r="M639" s="296"/>
      <c r="N639" s="296"/>
      <c r="O639" s="296"/>
      <c r="P639" s="296"/>
      <c r="Q639" s="296"/>
      <c r="R639" s="296"/>
      <c r="S639" s="296"/>
      <c r="T639" s="296"/>
      <c r="U639" s="296"/>
      <c r="V639" s="296"/>
      <c r="W639" s="296"/>
    </row>
    <row r="640" spans="7:23" s="297" customFormat="1" x14ac:dyDescent="0.3">
      <c r="G640" s="296"/>
      <c r="H640" s="296"/>
      <c r="I640" s="296"/>
      <c r="J640" s="296"/>
      <c r="K640" s="296"/>
      <c r="L640" s="296"/>
      <c r="M640" s="296"/>
      <c r="N640" s="296"/>
      <c r="O640" s="296"/>
      <c r="P640" s="296"/>
      <c r="Q640" s="296"/>
      <c r="R640" s="296"/>
      <c r="S640" s="296"/>
      <c r="T640" s="296"/>
      <c r="U640" s="296"/>
      <c r="V640" s="296"/>
      <c r="W640" s="296"/>
    </row>
    <row r="641" spans="7:23" s="297" customFormat="1" x14ac:dyDescent="0.3">
      <c r="G641" s="296"/>
      <c r="H641" s="296"/>
      <c r="I641" s="296"/>
      <c r="J641" s="296"/>
      <c r="K641" s="296"/>
      <c r="L641" s="296"/>
      <c r="M641" s="296"/>
      <c r="N641" s="296"/>
      <c r="O641" s="296"/>
      <c r="P641" s="296"/>
      <c r="Q641" s="296"/>
      <c r="R641" s="296"/>
      <c r="S641" s="296"/>
      <c r="T641" s="296"/>
      <c r="U641" s="296"/>
      <c r="V641" s="296"/>
      <c r="W641" s="296"/>
    </row>
    <row r="642" spans="7:23" s="297" customFormat="1" x14ac:dyDescent="0.3">
      <c r="G642" s="296"/>
      <c r="H642" s="296"/>
      <c r="I642" s="296"/>
      <c r="J642" s="296"/>
      <c r="K642" s="296"/>
      <c r="L642" s="296"/>
      <c r="M642" s="296"/>
      <c r="N642" s="296"/>
      <c r="O642" s="296"/>
      <c r="P642" s="296"/>
      <c r="Q642" s="296"/>
      <c r="R642" s="296"/>
      <c r="S642" s="296"/>
      <c r="T642" s="296"/>
      <c r="U642" s="296"/>
      <c r="V642" s="296"/>
      <c r="W642" s="296"/>
    </row>
    <row r="643" spans="7:23" s="297" customFormat="1" x14ac:dyDescent="0.3">
      <c r="G643" s="296"/>
      <c r="H643" s="296"/>
      <c r="I643" s="296"/>
      <c r="J643" s="296"/>
      <c r="K643" s="296"/>
      <c r="L643" s="296"/>
      <c r="M643" s="296"/>
      <c r="N643" s="296"/>
      <c r="O643" s="296"/>
      <c r="P643" s="296"/>
      <c r="Q643" s="296"/>
      <c r="R643" s="296"/>
      <c r="S643" s="296"/>
      <c r="T643" s="296"/>
      <c r="U643" s="296"/>
      <c r="V643" s="296"/>
      <c r="W643" s="296"/>
    </row>
    <row r="644" spans="7:23" s="297" customFormat="1" x14ac:dyDescent="0.3">
      <c r="G644" s="296"/>
      <c r="H644" s="296"/>
      <c r="I644" s="296"/>
      <c r="J644" s="296"/>
      <c r="K644" s="296"/>
      <c r="L644" s="296"/>
      <c r="M644" s="296"/>
      <c r="N644" s="296"/>
      <c r="O644" s="296"/>
      <c r="P644" s="296"/>
      <c r="Q644" s="296"/>
      <c r="R644" s="296"/>
      <c r="S644" s="296"/>
      <c r="T644" s="296"/>
      <c r="U644" s="296"/>
      <c r="V644" s="296"/>
      <c r="W644" s="296"/>
    </row>
    <row r="645" spans="7:23" s="297" customFormat="1" x14ac:dyDescent="0.3">
      <c r="G645" s="296"/>
      <c r="H645" s="296"/>
      <c r="I645" s="296"/>
      <c r="J645" s="296"/>
      <c r="K645" s="296"/>
      <c r="L645" s="296"/>
      <c r="M645" s="296"/>
      <c r="N645" s="296"/>
      <c r="O645" s="296"/>
      <c r="P645" s="296"/>
      <c r="Q645" s="296"/>
      <c r="R645" s="296"/>
      <c r="S645" s="296"/>
      <c r="T645" s="296"/>
      <c r="U645" s="296"/>
      <c r="V645" s="296"/>
      <c r="W645" s="296"/>
    </row>
    <row r="646" spans="7:23" s="297" customFormat="1" x14ac:dyDescent="0.3">
      <c r="G646" s="296"/>
      <c r="H646" s="296"/>
      <c r="I646" s="296"/>
      <c r="J646" s="296"/>
      <c r="K646" s="296"/>
      <c r="L646" s="296"/>
      <c r="M646" s="296"/>
      <c r="N646" s="296"/>
      <c r="O646" s="296"/>
      <c r="P646" s="296"/>
      <c r="Q646" s="296"/>
      <c r="R646" s="296"/>
      <c r="S646" s="296"/>
      <c r="T646" s="296"/>
      <c r="U646" s="296"/>
      <c r="V646" s="296"/>
      <c r="W646" s="296"/>
    </row>
    <row r="647" spans="7:23" s="297" customFormat="1" x14ac:dyDescent="0.3">
      <c r="G647" s="296"/>
      <c r="H647" s="296"/>
      <c r="I647" s="296"/>
      <c r="J647" s="296"/>
      <c r="K647" s="296"/>
      <c r="L647" s="296"/>
      <c r="M647" s="296"/>
      <c r="N647" s="296"/>
      <c r="O647" s="296"/>
      <c r="P647" s="296"/>
      <c r="Q647" s="296"/>
      <c r="R647" s="296"/>
      <c r="S647" s="296"/>
      <c r="T647" s="296"/>
      <c r="U647" s="296"/>
      <c r="V647" s="296"/>
      <c r="W647" s="296"/>
    </row>
    <row r="648" spans="7:23" s="297" customFormat="1" x14ac:dyDescent="0.3">
      <c r="G648" s="296"/>
      <c r="H648" s="296"/>
      <c r="I648" s="296"/>
      <c r="J648" s="296"/>
      <c r="K648" s="296"/>
      <c r="L648" s="296"/>
      <c r="M648" s="296"/>
      <c r="N648" s="296"/>
      <c r="O648" s="296"/>
      <c r="P648" s="296"/>
      <c r="Q648" s="296"/>
      <c r="R648" s="296"/>
      <c r="S648" s="296"/>
      <c r="T648" s="296"/>
      <c r="U648" s="296"/>
      <c r="V648" s="296"/>
      <c r="W648" s="296"/>
    </row>
    <row r="649" spans="7:23" s="297" customFormat="1" x14ac:dyDescent="0.3">
      <c r="G649" s="296"/>
      <c r="H649" s="296"/>
      <c r="I649" s="296"/>
      <c r="J649" s="296"/>
      <c r="K649" s="296"/>
      <c r="L649" s="296"/>
      <c r="M649" s="296"/>
      <c r="N649" s="296"/>
      <c r="O649" s="296"/>
      <c r="P649" s="296"/>
      <c r="Q649" s="296"/>
      <c r="R649" s="296"/>
      <c r="S649" s="296"/>
      <c r="T649" s="296"/>
      <c r="U649" s="296"/>
      <c r="V649" s="296"/>
      <c r="W649" s="296"/>
    </row>
    <row r="650" spans="7:23" s="297" customFormat="1" x14ac:dyDescent="0.3">
      <c r="G650" s="296"/>
      <c r="H650" s="296"/>
      <c r="I650" s="296"/>
      <c r="J650" s="296"/>
      <c r="K650" s="296"/>
      <c r="L650" s="296"/>
      <c r="M650" s="296"/>
      <c r="N650" s="296"/>
      <c r="O650" s="296"/>
      <c r="P650" s="296"/>
      <c r="Q650" s="296"/>
      <c r="R650" s="296"/>
      <c r="S650" s="296"/>
      <c r="T650" s="296"/>
      <c r="U650" s="296"/>
      <c r="V650" s="296"/>
      <c r="W650" s="296"/>
    </row>
    <row r="651" spans="7:23" s="297" customFormat="1" x14ac:dyDescent="0.3">
      <c r="G651" s="296"/>
      <c r="H651" s="296"/>
      <c r="I651" s="296"/>
      <c r="J651" s="296"/>
      <c r="K651" s="296"/>
      <c r="L651" s="296"/>
      <c r="M651" s="296"/>
      <c r="N651" s="296"/>
      <c r="O651" s="296"/>
      <c r="P651" s="296"/>
      <c r="Q651" s="296"/>
      <c r="R651" s="296"/>
      <c r="S651" s="296"/>
      <c r="T651" s="296"/>
      <c r="U651" s="296"/>
      <c r="V651" s="296"/>
      <c r="W651" s="296"/>
    </row>
    <row r="652" spans="7:23" s="297" customFormat="1" x14ac:dyDescent="0.3">
      <c r="G652" s="296"/>
      <c r="H652" s="296"/>
      <c r="I652" s="296"/>
      <c r="J652" s="296"/>
      <c r="K652" s="296"/>
      <c r="L652" s="296"/>
      <c r="M652" s="296"/>
      <c r="N652" s="296"/>
      <c r="O652" s="296"/>
      <c r="P652" s="296"/>
      <c r="Q652" s="296"/>
      <c r="R652" s="296"/>
      <c r="S652" s="296"/>
      <c r="T652" s="296"/>
      <c r="U652" s="296"/>
      <c r="V652" s="296"/>
      <c r="W652" s="296"/>
    </row>
    <row r="653" spans="7:23" s="297" customFormat="1" x14ac:dyDescent="0.3">
      <c r="G653" s="296"/>
      <c r="H653" s="296"/>
      <c r="I653" s="296"/>
      <c r="J653" s="296"/>
      <c r="K653" s="296"/>
      <c r="L653" s="296"/>
      <c r="M653" s="296"/>
      <c r="N653" s="296"/>
      <c r="O653" s="296"/>
      <c r="P653" s="296"/>
      <c r="Q653" s="296"/>
      <c r="R653" s="296"/>
      <c r="S653" s="296"/>
      <c r="T653" s="296"/>
      <c r="U653" s="296"/>
      <c r="V653" s="296"/>
      <c r="W653" s="296"/>
    </row>
    <row r="654" spans="7:23" s="297" customFormat="1" x14ac:dyDescent="0.3">
      <c r="G654" s="296"/>
      <c r="H654" s="296"/>
      <c r="I654" s="296"/>
      <c r="J654" s="296"/>
      <c r="K654" s="296"/>
      <c r="L654" s="296"/>
      <c r="M654" s="296"/>
      <c r="N654" s="296"/>
      <c r="O654" s="296"/>
      <c r="P654" s="296"/>
      <c r="Q654" s="296"/>
      <c r="R654" s="296"/>
      <c r="S654" s="296"/>
      <c r="T654" s="296"/>
      <c r="U654" s="296"/>
      <c r="V654" s="296"/>
      <c r="W654" s="296"/>
    </row>
    <row r="655" spans="7:23" s="297" customFormat="1" x14ac:dyDescent="0.3">
      <c r="G655" s="296"/>
      <c r="H655" s="296"/>
      <c r="I655" s="296"/>
      <c r="J655" s="296"/>
      <c r="K655" s="296"/>
      <c r="L655" s="296"/>
      <c r="M655" s="296"/>
      <c r="N655" s="296"/>
      <c r="O655" s="296"/>
      <c r="P655" s="296"/>
      <c r="Q655" s="296"/>
      <c r="R655" s="296"/>
      <c r="S655" s="296"/>
      <c r="T655" s="296"/>
      <c r="U655" s="296"/>
      <c r="V655" s="296"/>
      <c r="W655" s="296"/>
    </row>
    <row r="656" spans="7:23" s="297" customFormat="1" x14ac:dyDescent="0.3">
      <c r="G656" s="296"/>
      <c r="H656" s="296"/>
      <c r="I656" s="296"/>
      <c r="J656" s="296"/>
      <c r="K656" s="296"/>
      <c r="L656" s="296"/>
      <c r="M656" s="296"/>
      <c r="N656" s="296"/>
      <c r="O656" s="296"/>
      <c r="P656" s="296"/>
      <c r="Q656" s="296"/>
      <c r="R656" s="296"/>
      <c r="S656" s="296"/>
      <c r="T656" s="296"/>
      <c r="U656" s="296"/>
      <c r="V656" s="296"/>
      <c r="W656" s="296"/>
    </row>
    <row r="657" spans="7:23" s="297" customFormat="1" x14ac:dyDescent="0.3">
      <c r="G657" s="296"/>
      <c r="H657" s="296"/>
      <c r="I657" s="296"/>
      <c r="J657" s="296"/>
      <c r="K657" s="296"/>
      <c r="L657" s="296"/>
      <c r="M657" s="296"/>
      <c r="N657" s="296"/>
      <c r="O657" s="296"/>
      <c r="P657" s="296"/>
      <c r="Q657" s="296"/>
      <c r="R657" s="296"/>
      <c r="S657" s="296"/>
      <c r="T657" s="296"/>
      <c r="U657" s="296"/>
      <c r="V657" s="296"/>
      <c r="W657" s="296"/>
    </row>
    <row r="658" spans="7:23" s="297" customFormat="1" x14ac:dyDescent="0.3">
      <c r="G658" s="296"/>
      <c r="H658" s="296"/>
      <c r="I658" s="296"/>
      <c r="J658" s="296"/>
      <c r="K658" s="296"/>
      <c r="L658" s="296"/>
      <c r="M658" s="296"/>
      <c r="N658" s="296"/>
      <c r="O658" s="296"/>
      <c r="P658" s="296"/>
      <c r="Q658" s="296"/>
      <c r="R658" s="296"/>
      <c r="S658" s="296"/>
      <c r="T658" s="296"/>
      <c r="U658" s="296"/>
      <c r="V658" s="296"/>
      <c r="W658" s="296"/>
    </row>
    <row r="659" spans="7:23" s="297" customFormat="1" x14ac:dyDescent="0.3">
      <c r="G659" s="296"/>
      <c r="H659" s="296"/>
      <c r="I659" s="296"/>
      <c r="J659" s="296"/>
      <c r="K659" s="296"/>
      <c r="L659" s="296"/>
      <c r="M659" s="296"/>
      <c r="N659" s="296"/>
      <c r="O659" s="296"/>
      <c r="P659" s="296"/>
      <c r="Q659" s="296"/>
      <c r="R659" s="296"/>
      <c r="S659" s="296"/>
      <c r="T659" s="296"/>
      <c r="U659" s="296"/>
      <c r="V659" s="296"/>
      <c r="W659" s="296"/>
    </row>
    <row r="660" spans="7:23" s="297" customFormat="1" x14ac:dyDescent="0.3">
      <c r="G660" s="296"/>
      <c r="H660" s="296"/>
      <c r="I660" s="296"/>
      <c r="J660" s="296"/>
      <c r="K660" s="296"/>
      <c r="L660" s="296"/>
      <c r="M660" s="296"/>
      <c r="N660" s="296"/>
      <c r="O660" s="296"/>
      <c r="P660" s="296"/>
      <c r="Q660" s="296"/>
      <c r="R660" s="296"/>
      <c r="S660" s="296"/>
      <c r="T660" s="296"/>
      <c r="U660" s="296"/>
      <c r="V660" s="296"/>
      <c r="W660" s="296"/>
    </row>
    <row r="661" spans="7:23" s="297" customFormat="1" x14ac:dyDescent="0.3">
      <c r="G661" s="296"/>
      <c r="H661" s="296"/>
      <c r="I661" s="296"/>
      <c r="J661" s="296"/>
      <c r="K661" s="296"/>
      <c r="L661" s="296"/>
      <c r="M661" s="296"/>
      <c r="N661" s="296"/>
      <c r="O661" s="296"/>
      <c r="P661" s="296"/>
      <c r="Q661" s="296"/>
      <c r="R661" s="296"/>
      <c r="S661" s="296"/>
      <c r="T661" s="296"/>
      <c r="U661" s="296"/>
      <c r="V661" s="296"/>
      <c r="W661" s="296"/>
    </row>
    <row r="662" spans="7:23" s="297" customFormat="1" x14ac:dyDescent="0.3">
      <c r="G662" s="296"/>
      <c r="H662" s="296"/>
      <c r="I662" s="296"/>
      <c r="J662" s="296"/>
      <c r="K662" s="296"/>
      <c r="L662" s="296"/>
      <c r="M662" s="296"/>
      <c r="N662" s="296"/>
      <c r="O662" s="296"/>
      <c r="P662" s="296"/>
      <c r="Q662" s="296"/>
      <c r="R662" s="296"/>
      <c r="S662" s="296"/>
      <c r="T662" s="296"/>
      <c r="U662" s="296"/>
      <c r="V662" s="296"/>
      <c r="W662" s="296"/>
    </row>
    <row r="663" spans="7:23" s="297" customFormat="1" x14ac:dyDescent="0.3">
      <c r="G663" s="296"/>
      <c r="H663" s="296"/>
      <c r="I663" s="296"/>
      <c r="J663" s="296"/>
      <c r="K663" s="296"/>
      <c r="L663" s="296"/>
      <c r="M663" s="296"/>
      <c r="N663" s="296"/>
      <c r="O663" s="296"/>
      <c r="P663" s="296"/>
      <c r="Q663" s="296"/>
      <c r="R663" s="296"/>
      <c r="S663" s="296"/>
      <c r="T663" s="296"/>
      <c r="U663" s="296"/>
      <c r="V663" s="296"/>
      <c r="W663" s="296"/>
    </row>
    <row r="664" spans="7:23" s="297" customFormat="1" x14ac:dyDescent="0.3">
      <c r="G664" s="296"/>
      <c r="H664" s="296"/>
      <c r="I664" s="296"/>
      <c r="J664" s="296"/>
      <c r="K664" s="296"/>
      <c r="L664" s="296"/>
      <c r="M664" s="296"/>
      <c r="N664" s="296"/>
      <c r="O664" s="296"/>
      <c r="P664" s="296"/>
      <c r="Q664" s="296"/>
      <c r="R664" s="296"/>
      <c r="S664" s="296"/>
      <c r="T664" s="296"/>
      <c r="U664" s="296"/>
      <c r="V664" s="296"/>
      <c r="W664" s="296"/>
    </row>
    <row r="665" spans="7:23" s="297" customFormat="1" x14ac:dyDescent="0.3">
      <c r="G665" s="296"/>
      <c r="H665" s="296"/>
      <c r="I665" s="296"/>
      <c r="J665" s="296"/>
      <c r="K665" s="296"/>
      <c r="L665" s="296"/>
      <c r="M665" s="296"/>
      <c r="N665" s="296"/>
      <c r="O665" s="296"/>
      <c r="P665" s="296"/>
      <c r="Q665" s="296"/>
      <c r="R665" s="296"/>
      <c r="S665" s="296"/>
      <c r="T665" s="296"/>
      <c r="U665" s="296"/>
      <c r="V665" s="296"/>
      <c r="W665" s="296"/>
    </row>
    <row r="666" spans="7:23" s="297" customFormat="1" x14ac:dyDescent="0.3">
      <c r="G666" s="296"/>
      <c r="H666" s="296"/>
      <c r="I666" s="296"/>
      <c r="J666" s="296"/>
      <c r="K666" s="296"/>
      <c r="L666" s="296"/>
      <c r="M666" s="296"/>
      <c r="N666" s="296"/>
      <c r="O666" s="296"/>
      <c r="P666" s="296"/>
      <c r="Q666" s="296"/>
      <c r="R666" s="296"/>
      <c r="S666" s="296"/>
      <c r="T666" s="296"/>
      <c r="U666" s="296"/>
      <c r="V666" s="296"/>
      <c r="W666" s="296"/>
    </row>
    <row r="667" spans="7:23" s="297" customFormat="1" x14ac:dyDescent="0.3">
      <c r="G667" s="296"/>
      <c r="H667" s="296"/>
      <c r="I667" s="296"/>
      <c r="J667" s="296"/>
      <c r="K667" s="296"/>
      <c r="L667" s="296"/>
      <c r="M667" s="296"/>
      <c r="N667" s="296"/>
      <c r="O667" s="296"/>
      <c r="P667" s="296"/>
      <c r="Q667" s="296"/>
      <c r="R667" s="296"/>
      <c r="S667" s="296"/>
      <c r="T667" s="296"/>
      <c r="U667" s="296"/>
      <c r="V667" s="296"/>
      <c r="W667" s="296"/>
    </row>
    <row r="668" spans="7:23" s="297" customFormat="1" x14ac:dyDescent="0.3">
      <c r="G668" s="296"/>
      <c r="H668" s="296"/>
      <c r="I668" s="296"/>
      <c r="J668" s="296"/>
      <c r="K668" s="296"/>
      <c r="L668" s="296"/>
      <c r="M668" s="296"/>
      <c r="N668" s="296"/>
      <c r="O668" s="296"/>
      <c r="P668" s="296"/>
      <c r="Q668" s="296"/>
      <c r="R668" s="296"/>
      <c r="S668" s="296"/>
      <c r="T668" s="296"/>
      <c r="U668" s="296"/>
      <c r="V668" s="296"/>
      <c r="W668" s="296"/>
    </row>
    <row r="669" spans="7:23" s="297" customFormat="1" x14ac:dyDescent="0.3">
      <c r="G669" s="296"/>
      <c r="H669" s="296"/>
      <c r="I669" s="296"/>
      <c r="J669" s="296"/>
      <c r="K669" s="296"/>
      <c r="L669" s="296"/>
      <c r="M669" s="296"/>
      <c r="N669" s="296"/>
      <c r="O669" s="296"/>
      <c r="P669" s="296"/>
      <c r="Q669" s="296"/>
      <c r="R669" s="296"/>
      <c r="S669" s="296"/>
      <c r="T669" s="296"/>
      <c r="U669" s="296"/>
      <c r="V669" s="296"/>
      <c r="W669" s="296"/>
    </row>
    <row r="670" spans="7:23" s="297" customFormat="1" x14ac:dyDescent="0.3">
      <c r="G670" s="296"/>
      <c r="H670" s="296"/>
      <c r="I670" s="296"/>
      <c r="J670" s="296"/>
      <c r="K670" s="296"/>
      <c r="L670" s="296"/>
      <c r="M670" s="296"/>
      <c r="N670" s="296"/>
      <c r="O670" s="296"/>
      <c r="P670" s="296"/>
      <c r="Q670" s="296"/>
      <c r="R670" s="296"/>
      <c r="S670" s="296"/>
      <c r="T670" s="296"/>
      <c r="U670" s="296"/>
      <c r="V670" s="296"/>
      <c r="W670" s="296"/>
    </row>
    <row r="671" spans="7:23" s="297" customFormat="1" x14ac:dyDescent="0.3">
      <c r="G671" s="296"/>
      <c r="H671" s="296"/>
      <c r="I671" s="296"/>
      <c r="J671" s="296"/>
      <c r="K671" s="296"/>
      <c r="L671" s="296"/>
      <c r="M671" s="296"/>
      <c r="N671" s="296"/>
      <c r="O671" s="296"/>
      <c r="P671" s="296"/>
      <c r="Q671" s="296"/>
      <c r="R671" s="296"/>
      <c r="S671" s="296"/>
      <c r="T671" s="296"/>
      <c r="U671" s="296"/>
      <c r="V671" s="296"/>
      <c r="W671" s="296"/>
    </row>
    <row r="672" spans="7:23" s="297" customFormat="1" x14ac:dyDescent="0.3">
      <c r="G672" s="296"/>
      <c r="H672" s="296"/>
      <c r="I672" s="296"/>
      <c r="J672" s="296"/>
      <c r="K672" s="296"/>
      <c r="L672" s="296"/>
      <c r="M672" s="296"/>
      <c r="N672" s="296"/>
      <c r="O672" s="296"/>
      <c r="P672" s="296"/>
      <c r="Q672" s="296"/>
      <c r="R672" s="296"/>
      <c r="S672" s="296"/>
      <c r="T672" s="296"/>
      <c r="U672" s="296"/>
      <c r="V672" s="296"/>
      <c r="W672" s="296"/>
    </row>
    <row r="673" spans="7:23" s="297" customFormat="1" x14ac:dyDescent="0.3">
      <c r="G673" s="296"/>
      <c r="H673" s="296"/>
      <c r="I673" s="296"/>
      <c r="J673" s="296"/>
      <c r="K673" s="296"/>
      <c r="L673" s="296"/>
      <c r="M673" s="296"/>
      <c r="N673" s="296"/>
      <c r="O673" s="296"/>
      <c r="P673" s="296"/>
      <c r="Q673" s="296"/>
      <c r="R673" s="296"/>
      <c r="S673" s="296"/>
      <c r="T673" s="296"/>
      <c r="U673" s="296"/>
      <c r="V673" s="296"/>
      <c r="W673" s="296"/>
    </row>
    <row r="674" spans="7:23" s="297" customFormat="1" x14ac:dyDescent="0.3">
      <c r="G674" s="296"/>
      <c r="H674" s="296"/>
      <c r="I674" s="296"/>
      <c r="J674" s="296"/>
      <c r="K674" s="296"/>
      <c r="L674" s="296"/>
      <c r="M674" s="296"/>
      <c r="N674" s="296"/>
      <c r="O674" s="296"/>
      <c r="P674" s="296"/>
      <c r="Q674" s="296"/>
      <c r="R674" s="296"/>
      <c r="S674" s="296"/>
      <c r="T674" s="296"/>
      <c r="U674" s="296"/>
      <c r="V674" s="296"/>
      <c r="W674" s="296"/>
    </row>
    <row r="675" spans="7:23" s="297" customFormat="1" x14ac:dyDescent="0.3">
      <c r="G675" s="296"/>
      <c r="H675" s="296"/>
      <c r="I675" s="296"/>
      <c r="J675" s="296"/>
      <c r="K675" s="296"/>
      <c r="L675" s="296"/>
      <c r="M675" s="296"/>
      <c r="N675" s="296"/>
      <c r="O675" s="296"/>
      <c r="P675" s="296"/>
      <c r="Q675" s="296"/>
      <c r="R675" s="296"/>
      <c r="S675" s="296"/>
      <c r="T675" s="296"/>
      <c r="U675" s="296"/>
      <c r="V675" s="296"/>
      <c r="W675" s="296"/>
    </row>
    <row r="676" spans="7:23" s="297" customFormat="1" x14ac:dyDescent="0.3">
      <c r="G676" s="296"/>
      <c r="H676" s="296"/>
      <c r="I676" s="296"/>
      <c r="J676" s="296"/>
      <c r="K676" s="296"/>
      <c r="L676" s="296"/>
      <c r="M676" s="296"/>
      <c r="N676" s="296"/>
      <c r="O676" s="296"/>
      <c r="P676" s="296"/>
      <c r="Q676" s="296"/>
      <c r="R676" s="296"/>
      <c r="S676" s="296"/>
      <c r="T676" s="296"/>
      <c r="U676" s="296"/>
      <c r="V676" s="296"/>
      <c r="W676" s="296"/>
    </row>
    <row r="677" spans="7:23" s="297" customFormat="1" x14ac:dyDescent="0.3">
      <c r="G677" s="296"/>
      <c r="H677" s="296"/>
      <c r="I677" s="296"/>
      <c r="J677" s="296"/>
      <c r="K677" s="296"/>
      <c r="L677" s="296"/>
      <c r="M677" s="296"/>
      <c r="N677" s="296"/>
      <c r="O677" s="296"/>
      <c r="P677" s="296"/>
      <c r="Q677" s="296"/>
      <c r="R677" s="296"/>
      <c r="S677" s="296"/>
      <c r="T677" s="296"/>
      <c r="U677" s="296"/>
      <c r="V677" s="296"/>
      <c r="W677" s="296"/>
    </row>
    <row r="678" spans="7:23" s="297" customFormat="1" x14ac:dyDescent="0.3">
      <c r="G678" s="296"/>
      <c r="H678" s="296"/>
      <c r="I678" s="296"/>
      <c r="J678" s="296"/>
      <c r="K678" s="296"/>
      <c r="L678" s="296"/>
      <c r="M678" s="296"/>
      <c r="N678" s="296"/>
      <c r="O678" s="296"/>
      <c r="P678" s="296"/>
      <c r="Q678" s="296"/>
      <c r="R678" s="296"/>
      <c r="S678" s="296"/>
      <c r="T678" s="296"/>
      <c r="U678" s="296"/>
      <c r="V678" s="296"/>
      <c r="W678" s="296"/>
    </row>
    <row r="679" spans="7:23" s="297" customFormat="1" x14ac:dyDescent="0.3">
      <c r="G679" s="296"/>
      <c r="H679" s="296"/>
      <c r="I679" s="296"/>
      <c r="J679" s="296"/>
      <c r="K679" s="296"/>
      <c r="L679" s="296"/>
      <c r="M679" s="296"/>
      <c r="N679" s="296"/>
      <c r="O679" s="296"/>
      <c r="P679" s="296"/>
      <c r="Q679" s="296"/>
      <c r="R679" s="296"/>
      <c r="S679" s="296"/>
      <c r="T679" s="296"/>
      <c r="U679" s="296"/>
      <c r="V679" s="296"/>
      <c r="W679" s="296"/>
    </row>
    <row r="680" spans="7:23" s="297" customFormat="1" x14ac:dyDescent="0.3">
      <c r="G680" s="296"/>
      <c r="H680" s="296"/>
      <c r="I680" s="296"/>
      <c r="J680" s="296"/>
      <c r="K680" s="296"/>
      <c r="L680" s="296"/>
      <c r="M680" s="296"/>
      <c r="N680" s="296"/>
      <c r="O680" s="296"/>
      <c r="P680" s="296"/>
      <c r="Q680" s="296"/>
      <c r="R680" s="296"/>
      <c r="S680" s="296"/>
      <c r="T680" s="296"/>
      <c r="U680" s="296"/>
      <c r="V680" s="296"/>
      <c r="W680" s="296"/>
    </row>
    <row r="681" spans="7:23" s="297" customFormat="1" x14ac:dyDescent="0.3">
      <c r="G681" s="296"/>
      <c r="H681" s="296"/>
      <c r="I681" s="296"/>
      <c r="J681" s="296"/>
      <c r="K681" s="296"/>
      <c r="L681" s="296"/>
      <c r="M681" s="296"/>
      <c r="N681" s="296"/>
      <c r="O681" s="296"/>
      <c r="P681" s="296"/>
      <c r="Q681" s="296"/>
      <c r="R681" s="296"/>
      <c r="S681" s="296"/>
      <c r="T681" s="296"/>
      <c r="U681" s="296"/>
      <c r="V681" s="296"/>
      <c r="W681" s="296"/>
    </row>
    <row r="682" spans="7:23" s="297" customFormat="1" x14ac:dyDescent="0.3">
      <c r="G682" s="296"/>
      <c r="H682" s="296"/>
      <c r="I682" s="296"/>
      <c r="J682" s="296"/>
      <c r="K682" s="296"/>
      <c r="L682" s="296"/>
      <c r="M682" s="296"/>
      <c r="N682" s="296"/>
      <c r="O682" s="296"/>
      <c r="P682" s="296"/>
      <c r="Q682" s="296"/>
      <c r="R682" s="296"/>
      <c r="S682" s="296"/>
      <c r="T682" s="296"/>
      <c r="U682" s="296"/>
      <c r="V682" s="296"/>
      <c r="W682" s="296"/>
    </row>
    <row r="683" spans="7:23" s="297" customFormat="1" x14ac:dyDescent="0.3">
      <c r="G683" s="296"/>
      <c r="H683" s="296"/>
      <c r="I683" s="296"/>
      <c r="J683" s="296"/>
      <c r="K683" s="296"/>
      <c r="L683" s="296"/>
      <c r="M683" s="296"/>
      <c r="N683" s="296"/>
      <c r="O683" s="296"/>
      <c r="P683" s="296"/>
      <c r="Q683" s="296"/>
      <c r="R683" s="296"/>
      <c r="S683" s="296"/>
      <c r="T683" s="296"/>
      <c r="U683" s="296"/>
      <c r="V683" s="296"/>
      <c r="W683" s="296"/>
    </row>
    <row r="684" spans="7:23" s="297" customFormat="1" x14ac:dyDescent="0.3">
      <c r="G684" s="296"/>
      <c r="H684" s="296"/>
      <c r="I684" s="296"/>
      <c r="J684" s="296"/>
      <c r="K684" s="296"/>
      <c r="L684" s="296"/>
      <c r="M684" s="296"/>
      <c r="N684" s="296"/>
      <c r="O684" s="296"/>
      <c r="P684" s="296"/>
      <c r="Q684" s="296"/>
      <c r="R684" s="296"/>
      <c r="S684" s="296"/>
      <c r="T684" s="296"/>
      <c r="U684" s="296"/>
      <c r="V684" s="296"/>
      <c r="W684" s="296"/>
    </row>
    <row r="685" spans="7:23" s="297" customFormat="1" x14ac:dyDescent="0.3">
      <c r="G685" s="296"/>
      <c r="H685" s="296"/>
      <c r="I685" s="296"/>
      <c r="J685" s="296"/>
      <c r="K685" s="296"/>
      <c r="L685" s="296"/>
      <c r="M685" s="296"/>
      <c r="N685" s="296"/>
      <c r="O685" s="296"/>
      <c r="P685" s="296"/>
      <c r="Q685" s="296"/>
      <c r="R685" s="296"/>
      <c r="S685" s="296"/>
      <c r="T685" s="296"/>
      <c r="U685" s="296"/>
      <c r="V685" s="296"/>
      <c r="W685" s="296"/>
    </row>
  </sheetData>
  <sheetProtection algorithmName="SHA-512" hashValue="shykRmbpq/Q1AhbC6qezA3cTFbUuRQNJVZ702AgdWX4348inEGKbteq9W1f9A7TC+wXJu6qLwnwU1y40tWfRZQ==" saltValue="zfl8n1OW/BtlUrK2JmVPJg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M134"/>
  <sheetViews>
    <sheetView tabSelected="1" zoomScaleNormal="10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N7" sqref="N7"/>
    </sheetView>
  </sheetViews>
  <sheetFormatPr defaultColWidth="8.88671875" defaultRowHeight="14.4" outlineLevelRow="1" outlineLevelCol="1" x14ac:dyDescent="0.3"/>
  <cols>
    <col min="1" max="1" width="52.5546875" style="210" customWidth="1"/>
    <col min="2" max="2" width="9.5546875" style="210" customWidth="1"/>
    <col min="3" max="3" width="1.6640625" style="208" customWidth="1"/>
    <col min="4" max="4" width="21.109375" style="209" customWidth="1"/>
    <col min="5" max="7" width="19.88671875" style="210" customWidth="1"/>
    <col min="8" max="8" width="10.109375" style="210" hidden="1" customWidth="1" outlineLevel="1"/>
    <col min="9" max="9" width="3.44140625" style="208" customWidth="1" collapsed="1"/>
    <col min="10" max="10" width="3.44140625" style="208" customWidth="1"/>
    <col min="11" max="11" width="5.88671875" style="210" customWidth="1"/>
    <col min="12" max="12" width="6.44140625" style="210" customWidth="1"/>
    <col min="13" max="14" width="11.88671875" style="210" customWidth="1"/>
    <col min="15" max="15" width="1.6640625" style="208" customWidth="1"/>
    <col min="16" max="16" width="4.88671875" style="210" customWidth="1" outlineLevel="1"/>
    <col min="17" max="17" width="3.88671875" style="210" customWidth="1" outlineLevel="1"/>
    <col min="18" max="19" width="12.88671875" style="210" customWidth="1" outlineLevel="1"/>
    <col min="20" max="20" width="1.6640625" style="208" customWidth="1" outlineLevel="1"/>
    <col min="21" max="21" width="4.88671875" style="210" customWidth="1" outlineLevel="1"/>
    <col min="22" max="22" width="3.88671875" style="210" customWidth="1" outlineLevel="1"/>
    <col min="23" max="23" width="11.88671875" style="210" customWidth="1" outlineLevel="1"/>
    <col min="24" max="24" width="5.88671875" style="210" customWidth="1" outlineLevel="1"/>
    <col min="25" max="25" width="1.6640625" style="208" customWidth="1" outlineLevel="1"/>
    <col min="26" max="26" width="4.88671875" style="210" customWidth="1" outlineLevel="1"/>
    <col min="27" max="27" width="3.88671875" style="210" customWidth="1" outlineLevel="1"/>
    <col min="28" max="29" width="11.33203125" style="210" customWidth="1" outlineLevel="1"/>
    <col min="30" max="30" width="1.6640625" style="210" customWidth="1" outlineLevel="1"/>
    <col min="31" max="32" width="4.88671875" style="210" customWidth="1" outlineLevel="1"/>
    <col min="33" max="34" width="11.109375" style="210" customWidth="1" outlineLevel="1"/>
    <col min="35" max="35" width="9.5546875" style="339" hidden="1" customWidth="1"/>
    <col min="36" max="36" width="6.21875" style="338" hidden="1" customWidth="1"/>
    <col min="37" max="37" width="1.6640625" style="210" customWidth="1" collapsed="1"/>
    <col min="38" max="38" width="4.88671875" style="210" bestFit="1" customWidth="1"/>
    <col min="39" max="39" width="6.44140625" style="210" bestFit="1" customWidth="1"/>
    <col min="40" max="41" width="11.88671875" style="210" customWidth="1"/>
    <col min="42" max="42" width="1.6640625" style="208" customWidth="1" outlineLevel="1"/>
    <col min="43" max="43" width="4.5546875" style="210" bestFit="1" customWidth="1" outlineLevel="1"/>
    <col min="44" max="44" width="5.88671875" style="210" bestFit="1" customWidth="1" outlineLevel="1"/>
    <col min="45" max="46" width="9.6640625" style="210" customWidth="1" outlineLevel="1"/>
    <col min="47" max="47" width="1.6640625" style="208" customWidth="1" outlineLevel="1"/>
    <col min="48" max="48" width="4" style="210" bestFit="1" customWidth="1" outlineLevel="1"/>
    <col min="49" max="49" width="4.88671875" style="210" bestFit="1" customWidth="1" outlineLevel="1"/>
    <col min="50" max="51" width="9.6640625" style="210" customWidth="1" outlineLevel="1"/>
    <col min="52" max="52" width="1.6640625" style="208" customWidth="1" outlineLevel="1"/>
    <col min="53" max="53" width="4.5546875" style="210" bestFit="1" customWidth="1" outlineLevel="1"/>
    <col min="54" max="54" width="4.88671875" style="210" bestFit="1" customWidth="1" outlineLevel="1"/>
    <col min="55" max="56" width="9.6640625" style="210" customWidth="1" outlineLevel="1"/>
    <col min="57" max="57" width="1.6640625" style="210" customWidth="1" outlineLevel="1"/>
    <col min="58" max="58" width="5.88671875" style="210" bestFit="1" customWidth="1" outlineLevel="1"/>
    <col min="59" max="59" width="4.88671875" style="210" bestFit="1" customWidth="1" outlineLevel="1"/>
    <col min="60" max="60" width="9.33203125" style="338" hidden="1" customWidth="1"/>
    <col min="61" max="61" width="4.88671875" style="338" hidden="1" customWidth="1"/>
    <col min="62" max="62" width="1.6640625" style="210" customWidth="1"/>
    <col min="63" max="63" width="7.33203125" style="210" customWidth="1"/>
    <col min="64" max="64" width="7.109375" style="210" customWidth="1"/>
    <col min="65" max="65" width="11.5546875" style="210" customWidth="1"/>
    <col min="66" max="66" width="11.44140625" style="210" customWidth="1"/>
    <col min="67" max="67" width="1.6640625" style="210" customWidth="1" outlineLevel="1"/>
    <col min="68" max="69" width="5.88671875" style="210" customWidth="1" outlineLevel="1"/>
    <col min="70" max="71" width="12" style="210" customWidth="1" outlineLevel="1"/>
    <col min="72" max="72" width="1.6640625" style="208" customWidth="1" outlineLevel="1"/>
    <col min="73" max="74" width="5.88671875" style="210" customWidth="1" outlineLevel="1"/>
    <col min="75" max="76" width="12.33203125" style="210" customWidth="1" outlineLevel="1"/>
    <col min="77" max="77" width="1.6640625" style="208" customWidth="1" outlineLevel="1"/>
    <col min="78" max="79" width="5.88671875" style="210" customWidth="1" outlineLevel="1"/>
    <col min="80" max="81" width="12" style="210" customWidth="1" outlineLevel="1"/>
    <col min="82" max="82" width="1.6640625" style="210" customWidth="1" outlineLevel="1"/>
    <col min="83" max="84" width="5.88671875" style="210" customWidth="1" outlineLevel="1"/>
    <col min="85" max="86" width="13.6640625" style="210" customWidth="1" outlineLevel="1"/>
    <col min="87" max="87" width="1.6640625" style="210" customWidth="1" outlineLevel="1"/>
    <col min="88" max="89" width="9.6640625" style="210" hidden="1" customWidth="1"/>
    <col min="90" max="90" width="11.33203125" style="210" hidden="1" customWidth="1"/>
    <col min="91" max="91" width="13.33203125" style="210" hidden="1" customWidth="1"/>
    <col min="92" max="92" width="8.88671875" style="210" hidden="1" customWidth="1"/>
    <col min="93" max="93" width="9.6640625" style="210" hidden="1" customWidth="1" outlineLevel="1"/>
    <col min="94" max="94" width="4.5546875" style="210" hidden="1" customWidth="1" outlineLevel="1"/>
    <col min="95" max="96" width="12.44140625" style="210" hidden="1" customWidth="1" outlineLevel="1"/>
    <col min="97" max="97" width="1.6640625" style="208" hidden="1" customWidth="1" outlineLevel="1"/>
    <col min="98" max="99" width="4.5546875" style="210" hidden="1" customWidth="1" outlineLevel="1"/>
    <col min="100" max="101" width="12.6640625" style="210" hidden="1" customWidth="1" outlineLevel="1"/>
    <col min="102" max="102" width="1.6640625" style="208" hidden="1" customWidth="1" outlineLevel="1"/>
    <col min="103" max="104" width="4.5546875" style="210" hidden="1" customWidth="1" outlineLevel="1"/>
    <col min="105" max="106" width="12.33203125" style="210" hidden="1" customWidth="1" outlineLevel="1"/>
    <col min="107" max="107" width="1.6640625" style="210" hidden="1" customWidth="1" outlineLevel="1"/>
    <col min="108" max="109" width="4.5546875" style="210" hidden="1" customWidth="1" outlineLevel="1"/>
    <col min="110" max="111" width="13.5546875" style="210" hidden="1" customWidth="1" outlineLevel="1"/>
    <col min="112" max="112" width="6.6640625" style="210" hidden="1" customWidth="1" collapsed="1"/>
    <col min="113" max="113" width="1.6640625" style="210" customWidth="1"/>
    <col min="114" max="115" width="4.88671875" style="210" bestFit="1" customWidth="1"/>
    <col min="116" max="116" width="13" style="210" customWidth="1"/>
    <col min="117" max="117" width="12.6640625" style="210" customWidth="1"/>
    <col min="118" max="16384" width="8.88671875" style="210"/>
  </cols>
  <sheetData>
    <row r="1" spans="1:117" x14ac:dyDescent="0.3">
      <c r="A1" s="207" t="s">
        <v>5</v>
      </c>
      <c r="B1" s="207"/>
    </row>
    <row r="2" spans="1:117" ht="13.95" customHeight="1" x14ac:dyDescent="0.3">
      <c r="A2" s="207"/>
      <c r="B2" s="207"/>
    </row>
    <row r="3" spans="1:117" x14ac:dyDescent="0.3">
      <c r="A3" s="211" t="s">
        <v>1018</v>
      </c>
      <c r="B3" s="211"/>
      <c r="D3" s="379" t="str">
        <f>+Opleidingseis!$C$5</f>
        <v>MBO | Maasland</v>
      </c>
      <c r="E3" s="379"/>
      <c r="F3" s="379"/>
      <c r="G3" s="379"/>
      <c r="H3" s="212"/>
      <c r="I3" s="212"/>
      <c r="J3" s="212"/>
      <c r="K3" s="212"/>
      <c r="L3" s="212"/>
      <c r="M3" s="212"/>
      <c r="N3" s="212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G3" s="242"/>
      <c r="AI3" s="346"/>
      <c r="AP3" s="210"/>
      <c r="AU3" s="210"/>
      <c r="AZ3" s="210"/>
      <c r="BT3" s="210"/>
      <c r="BY3" s="210"/>
      <c r="CG3" s="242"/>
      <c r="CS3" s="210"/>
      <c r="CX3" s="210"/>
      <c r="DF3" s="242"/>
    </row>
    <row r="4" spans="1:117" x14ac:dyDescent="0.3">
      <c r="A4" s="211" t="s">
        <v>1019</v>
      </c>
      <c r="B4" s="211"/>
      <c r="D4" s="379" t="str">
        <f>Examenprogramma!B3</f>
        <v>Maasland</v>
      </c>
      <c r="E4" s="379"/>
      <c r="F4" s="379"/>
      <c r="G4" s="379"/>
      <c r="H4" s="212"/>
      <c r="I4" s="212"/>
      <c r="J4" s="212"/>
      <c r="K4" s="212"/>
      <c r="L4" s="212"/>
      <c r="M4" s="212"/>
      <c r="N4" s="212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I4" s="346"/>
      <c r="AP4" s="210"/>
      <c r="AU4" s="210"/>
      <c r="AZ4" s="210"/>
      <c r="BT4" s="210"/>
      <c r="BY4" s="210"/>
      <c r="CS4" s="210"/>
      <c r="CX4" s="210"/>
    </row>
    <row r="5" spans="1:117" x14ac:dyDescent="0.3">
      <c r="A5" s="211" t="s">
        <v>1039</v>
      </c>
      <c r="B5" s="211"/>
      <c r="D5" s="379" t="str">
        <f>Opleidingseis!F3</f>
        <v>Hovenier niveau 2 (1e jaar BOL, 2e jaar BBL)</v>
      </c>
      <c r="E5" s="379"/>
      <c r="F5" s="379"/>
      <c r="G5" s="379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I5" s="346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</row>
    <row r="6" spans="1:117" x14ac:dyDescent="0.3">
      <c r="A6" s="211" t="s">
        <v>1071</v>
      </c>
      <c r="B6" s="211"/>
      <c r="D6" s="379" t="s">
        <v>1072</v>
      </c>
      <c r="E6" s="379"/>
      <c r="F6" s="379"/>
      <c r="G6" s="379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I6" s="346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</row>
    <row r="7" spans="1:117" x14ac:dyDescent="0.3">
      <c r="A7" s="211" t="s">
        <v>1020</v>
      </c>
      <c r="B7" s="211"/>
      <c r="D7" s="379" t="str">
        <f>Opleidingseis!H5</f>
        <v>Groene ruimte 23171 (Medewerker hovenier)</v>
      </c>
      <c r="E7" s="379"/>
      <c r="F7" s="379"/>
      <c r="G7" s="379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I7" s="346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</row>
    <row r="8" spans="1:117" ht="15" thickBot="1" x14ac:dyDescent="0.35">
      <c r="A8" s="211" t="s">
        <v>1040</v>
      </c>
      <c r="B8" s="211"/>
      <c r="D8" s="379">
        <f>Opleidingseis!F5</f>
        <v>25452</v>
      </c>
      <c r="E8" s="379"/>
      <c r="F8" s="379"/>
      <c r="G8" s="379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I8" s="346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</row>
    <row r="9" spans="1:117" ht="15" thickBot="1" x14ac:dyDescent="0.35">
      <c r="A9" s="211" t="s">
        <v>1041</v>
      </c>
      <c r="B9" s="333" t="s">
        <v>1038</v>
      </c>
      <c r="D9" s="379" t="str">
        <f>Opleidingseis!C7</f>
        <v>BOL</v>
      </c>
      <c r="E9" s="379"/>
      <c r="F9" s="379"/>
      <c r="G9" s="379"/>
      <c r="H9" s="212"/>
      <c r="I9" s="212"/>
      <c r="J9" s="212"/>
      <c r="K9" s="212"/>
      <c r="L9" s="212"/>
      <c r="M9" s="212"/>
      <c r="N9" s="212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I9" s="346"/>
      <c r="AP9" s="210"/>
      <c r="AU9" s="210"/>
      <c r="AZ9" s="210"/>
      <c r="BT9" s="210"/>
      <c r="BY9" s="210"/>
      <c r="CS9" s="210"/>
      <c r="CX9" s="210"/>
    </row>
    <row r="10" spans="1:117" x14ac:dyDescent="0.3">
      <c r="A10" s="211" t="s">
        <v>1042</v>
      </c>
      <c r="B10" s="211"/>
      <c r="D10" s="379">
        <f>Opleidingseis!D7</f>
        <v>2</v>
      </c>
      <c r="E10" s="379"/>
      <c r="F10" s="379"/>
      <c r="G10" s="379"/>
      <c r="H10" s="212"/>
      <c r="I10" s="212"/>
      <c r="J10" s="212"/>
      <c r="K10" s="298"/>
      <c r="L10" s="298"/>
      <c r="M10" s="298"/>
      <c r="N10" s="298"/>
      <c r="O10" s="218"/>
      <c r="P10" s="243" t="s">
        <v>957</v>
      </c>
      <c r="Q10" s="243"/>
      <c r="R10" s="243"/>
      <c r="S10" s="243"/>
      <c r="T10" s="243"/>
      <c r="U10" s="243" t="s">
        <v>958</v>
      </c>
      <c r="V10" s="243"/>
      <c r="W10" s="243"/>
      <c r="X10" s="243"/>
      <c r="Y10" s="243"/>
      <c r="Z10" s="243" t="s">
        <v>959</v>
      </c>
      <c r="AA10" s="243"/>
      <c r="AB10" s="243"/>
      <c r="AC10" s="243"/>
      <c r="AD10" s="244"/>
      <c r="AE10" s="244" t="s">
        <v>960</v>
      </c>
      <c r="AF10" s="244"/>
      <c r="AG10" s="244"/>
      <c r="AH10" s="244"/>
      <c r="AI10" s="346"/>
      <c r="AL10" s="335"/>
      <c r="AM10" s="335"/>
      <c r="AN10" s="335"/>
      <c r="AO10" s="335"/>
      <c r="AP10" s="335"/>
      <c r="AQ10" s="335" t="s">
        <v>1029</v>
      </c>
      <c r="AR10" s="335"/>
      <c r="AS10" s="335"/>
      <c r="AT10" s="335"/>
      <c r="AU10" s="335"/>
      <c r="AV10" s="335" t="s">
        <v>1030</v>
      </c>
      <c r="AW10" s="335"/>
      <c r="AX10" s="335"/>
      <c r="AY10" s="335"/>
      <c r="AZ10" s="335"/>
      <c r="BA10" s="335" t="s">
        <v>1031</v>
      </c>
      <c r="BB10" s="335"/>
      <c r="BC10" s="335"/>
      <c r="BD10" s="335"/>
      <c r="BE10" s="335"/>
      <c r="BF10" s="335" t="s">
        <v>1032</v>
      </c>
      <c r="BG10" s="335"/>
      <c r="BK10" s="254"/>
      <c r="BL10" s="254"/>
      <c r="BM10" s="254"/>
      <c r="BN10" s="254"/>
      <c r="BP10" s="254" t="s">
        <v>964</v>
      </c>
      <c r="BQ10" s="254"/>
      <c r="BR10" s="254"/>
      <c r="BS10" s="254"/>
      <c r="BT10" s="254"/>
      <c r="BU10" s="254" t="s">
        <v>965</v>
      </c>
      <c r="BV10" s="254"/>
      <c r="BW10" s="254"/>
      <c r="BX10" s="254"/>
      <c r="BY10" s="254"/>
      <c r="BZ10" s="254" t="s">
        <v>966</v>
      </c>
      <c r="CA10" s="254"/>
      <c r="CB10" s="254"/>
      <c r="CC10" s="254"/>
      <c r="CD10" s="254"/>
      <c r="CE10" s="254" t="s">
        <v>967</v>
      </c>
      <c r="CF10" s="254"/>
      <c r="CG10" s="254"/>
      <c r="CH10" s="254"/>
      <c r="CJ10" s="256"/>
      <c r="CK10" s="256"/>
      <c r="CL10" s="256"/>
      <c r="CM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4" t="s">
        <v>970</v>
      </c>
      <c r="DJ10" s="312"/>
      <c r="DK10" s="312"/>
      <c r="DL10" s="312"/>
      <c r="DM10" s="312"/>
    </row>
    <row r="11" spans="1:117" x14ac:dyDescent="0.3">
      <c r="A11" s="211" t="s">
        <v>1043</v>
      </c>
      <c r="D11" s="379">
        <f>Opleidingseis!D5</f>
        <v>2</v>
      </c>
      <c r="E11" s="379"/>
      <c r="F11" s="379"/>
      <c r="G11" s="379"/>
      <c r="H11" s="212"/>
      <c r="I11" s="212"/>
      <c r="J11" s="212"/>
      <c r="K11" s="212"/>
      <c r="L11" s="212"/>
      <c r="M11" s="212"/>
      <c r="N11" s="212"/>
      <c r="P11" s="209">
        <v>9</v>
      </c>
      <c r="Q11" s="209"/>
      <c r="R11" s="209"/>
      <c r="S11" s="209"/>
      <c r="T11" s="218"/>
      <c r="U11" s="209">
        <v>8</v>
      </c>
      <c r="V11" s="209"/>
      <c r="W11" s="209"/>
      <c r="X11" s="209"/>
      <c r="Y11" s="218"/>
      <c r="Z11" s="209">
        <v>9</v>
      </c>
      <c r="AA11" s="209"/>
      <c r="AB11" s="209"/>
      <c r="AC11" s="209"/>
      <c r="AD11" s="209"/>
      <c r="AE11" s="209">
        <v>5</v>
      </c>
      <c r="AI11" s="346"/>
      <c r="AQ11" s="210">
        <v>9</v>
      </c>
      <c r="AV11" s="210">
        <v>8</v>
      </c>
      <c r="BA11" s="210">
        <v>9</v>
      </c>
      <c r="BP11" s="210">
        <v>9</v>
      </c>
      <c r="BU11" s="210">
        <v>10</v>
      </c>
      <c r="BZ11" s="210">
        <v>10</v>
      </c>
      <c r="CE11" s="210">
        <v>1</v>
      </c>
    </row>
    <row r="12" spans="1:117" s="300" customFormat="1" ht="14.4" customHeight="1" x14ac:dyDescent="0.25">
      <c r="A12" s="213"/>
      <c r="B12" s="403" t="s">
        <v>179</v>
      </c>
      <c r="C12" s="214"/>
      <c r="D12" s="415" t="s">
        <v>178</v>
      </c>
      <c r="E12" s="412" t="s">
        <v>178</v>
      </c>
      <c r="F12" s="412" t="s">
        <v>178</v>
      </c>
      <c r="G12" s="412" t="s">
        <v>178</v>
      </c>
      <c r="H12" s="412" t="s">
        <v>178</v>
      </c>
      <c r="I12" s="214"/>
      <c r="J12" s="214"/>
      <c r="K12" s="425" t="s">
        <v>985</v>
      </c>
      <c r="L12" s="426"/>
      <c r="M12" s="426"/>
      <c r="N12" s="299">
        <v>1</v>
      </c>
      <c r="O12" s="214"/>
      <c r="P12" s="410" t="s">
        <v>177</v>
      </c>
      <c r="Q12" s="411"/>
      <c r="R12" s="411"/>
      <c r="S12" s="245" t="s">
        <v>892</v>
      </c>
      <c r="T12" s="214"/>
      <c r="U12" s="410" t="s">
        <v>177</v>
      </c>
      <c r="V12" s="411"/>
      <c r="W12" s="411"/>
      <c r="X12" s="245" t="s">
        <v>893</v>
      </c>
      <c r="Y12" s="214"/>
      <c r="Z12" s="410" t="s">
        <v>177</v>
      </c>
      <c r="AA12" s="411"/>
      <c r="AB12" s="411"/>
      <c r="AC12" s="245" t="s">
        <v>894</v>
      </c>
      <c r="AD12" s="246"/>
      <c r="AE12" s="410" t="str">
        <f>+Z12</f>
        <v>Periode</v>
      </c>
      <c r="AF12" s="411"/>
      <c r="AG12" s="411"/>
      <c r="AH12" s="245" t="s">
        <v>895</v>
      </c>
      <c r="AI12" s="347"/>
      <c r="AJ12" s="348"/>
      <c r="AK12" s="246"/>
      <c r="AL12" s="420" t="s">
        <v>1033</v>
      </c>
      <c r="AM12" s="421"/>
      <c r="AN12" s="421"/>
      <c r="AO12" s="336">
        <v>2</v>
      </c>
      <c r="AP12" s="214"/>
      <c r="AQ12" s="420" t="s">
        <v>1074</v>
      </c>
      <c r="AR12" s="421"/>
      <c r="AS12" s="421"/>
      <c r="AT12" s="336" t="s">
        <v>1034</v>
      </c>
      <c r="AU12" s="214"/>
      <c r="AV12" s="422" t="s">
        <v>1075</v>
      </c>
      <c r="AW12" s="422"/>
      <c r="AX12" s="422"/>
      <c r="AY12" s="336" t="s">
        <v>1035</v>
      </c>
      <c r="AZ12" s="214"/>
      <c r="BA12" s="420" t="s">
        <v>1076</v>
      </c>
      <c r="BB12" s="421"/>
      <c r="BC12" s="421"/>
      <c r="BD12" s="336" t="s">
        <v>1036</v>
      </c>
      <c r="BE12" s="246"/>
      <c r="BF12" s="358" t="s">
        <v>1077</v>
      </c>
      <c r="BG12" s="359"/>
      <c r="BH12" s="348"/>
      <c r="BI12" s="348"/>
      <c r="BJ12" s="246"/>
      <c r="BK12" s="406" t="s">
        <v>26</v>
      </c>
      <c r="BL12" s="407"/>
      <c r="BM12" s="407"/>
      <c r="BN12" s="255">
        <v>3</v>
      </c>
      <c r="BO12" s="246"/>
      <c r="BP12" s="406" t="s">
        <v>177</v>
      </c>
      <c r="BQ12" s="407"/>
      <c r="BR12" s="407"/>
      <c r="BS12" s="255" t="s">
        <v>896</v>
      </c>
      <c r="BT12" s="214"/>
      <c r="BU12" s="406" t="s">
        <v>177</v>
      </c>
      <c r="BV12" s="407"/>
      <c r="BW12" s="407"/>
      <c r="BX12" s="255" t="s">
        <v>897</v>
      </c>
      <c r="BY12" s="214"/>
      <c r="BZ12" s="406" t="s">
        <v>177</v>
      </c>
      <c r="CA12" s="407"/>
      <c r="CB12" s="407"/>
      <c r="CC12" s="255" t="s">
        <v>898</v>
      </c>
      <c r="CD12" s="246"/>
      <c r="CE12" s="406" t="str">
        <f>+BZ12</f>
        <v>Periode</v>
      </c>
      <c r="CF12" s="407"/>
      <c r="CG12" s="407"/>
      <c r="CH12" s="255" t="s">
        <v>899</v>
      </c>
      <c r="CI12" s="246"/>
      <c r="CJ12" s="399" t="s">
        <v>882</v>
      </c>
      <c r="CK12" s="400"/>
      <c r="CL12" s="400"/>
      <c r="CM12" s="257">
        <v>4</v>
      </c>
      <c r="CO12" s="399" t="s">
        <v>177</v>
      </c>
      <c r="CP12" s="400"/>
      <c r="CQ12" s="400"/>
      <c r="CR12" s="257" t="s">
        <v>900</v>
      </c>
      <c r="CS12" s="214"/>
      <c r="CT12" s="399" t="s">
        <v>177</v>
      </c>
      <c r="CU12" s="400"/>
      <c r="CV12" s="400"/>
      <c r="CW12" s="257" t="s">
        <v>901</v>
      </c>
      <c r="CX12" s="214"/>
      <c r="CY12" s="399" t="s">
        <v>177</v>
      </c>
      <c r="CZ12" s="400"/>
      <c r="DA12" s="400"/>
      <c r="DB12" s="257" t="s">
        <v>902</v>
      </c>
      <c r="DC12" s="246"/>
      <c r="DD12" s="399" t="str">
        <f>+CY12</f>
        <v>Periode</v>
      </c>
      <c r="DE12" s="400"/>
      <c r="DF12" s="400"/>
      <c r="DG12" s="257" t="s">
        <v>903</v>
      </c>
      <c r="DH12" s="246"/>
      <c r="DI12" s="246"/>
      <c r="DJ12" s="401" t="s">
        <v>36</v>
      </c>
      <c r="DK12" s="402"/>
      <c r="DL12" s="402"/>
      <c r="DM12" s="313"/>
    </row>
    <row r="13" spans="1:117" s="300" customFormat="1" ht="14.4" customHeight="1" x14ac:dyDescent="0.25">
      <c r="A13" s="408" t="s">
        <v>2</v>
      </c>
      <c r="B13" s="404"/>
      <c r="C13" s="215"/>
      <c r="D13" s="416"/>
      <c r="E13" s="413"/>
      <c r="F13" s="413"/>
      <c r="G13" s="413"/>
      <c r="H13" s="413"/>
      <c r="I13" s="215"/>
      <c r="J13" s="215"/>
      <c r="K13" s="405" t="s">
        <v>191</v>
      </c>
      <c r="L13" s="405" t="s">
        <v>0</v>
      </c>
      <c r="M13" s="405" t="s">
        <v>183</v>
      </c>
      <c r="N13" s="405" t="s">
        <v>22</v>
      </c>
      <c r="O13" s="247"/>
      <c r="P13" s="405" t="s">
        <v>191</v>
      </c>
      <c r="Q13" s="405" t="s">
        <v>0</v>
      </c>
      <c r="R13" s="405" t="s">
        <v>183</v>
      </c>
      <c r="S13" s="405" t="s">
        <v>22</v>
      </c>
      <c r="T13" s="247"/>
      <c r="U13" s="405" t="s">
        <v>191</v>
      </c>
      <c r="V13" s="405" t="s">
        <v>0</v>
      </c>
      <c r="W13" s="405" t="s">
        <v>183</v>
      </c>
      <c r="X13" s="405" t="s">
        <v>22</v>
      </c>
      <c r="Y13" s="247"/>
      <c r="Z13" s="405" t="s">
        <v>191</v>
      </c>
      <c r="AA13" s="405" t="s">
        <v>0</v>
      </c>
      <c r="AB13" s="405" t="s">
        <v>183</v>
      </c>
      <c r="AC13" s="405" t="s">
        <v>22</v>
      </c>
      <c r="AD13" s="248"/>
      <c r="AE13" s="405" t="s">
        <v>191</v>
      </c>
      <c r="AF13" s="405" t="s">
        <v>0</v>
      </c>
      <c r="AG13" s="405" t="s">
        <v>183</v>
      </c>
      <c r="AH13" s="405" t="s">
        <v>22</v>
      </c>
      <c r="AI13" s="362" t="s">
        <v>904</v>
      </c>
      <c r="AJ13" s="349" t="s">
        <v>970</v>
      </c>
      <c r="AK13" s="248"/>
      <c r="AL13" s="423" t="s">
        <v>191</v>
      </c>
      <c r="AM13" s="423" t="s">
        <v>0</v>
      </c>
      <c r="AN13" s="423" t="s">
        <v>183</v>
      </c>
      <c r="AO13" s="423" t="s">
        <v>22</v>
      </c>
      <c r="AP13" s="247"/>
      <c r="AQ13" s="423" t="s">
        <v>191</v>
      </c>
      <c r="AR13" s="423" t="s">
        <v>0</v>
      </c>
      <c r="AS13" s="423" t="s">
        <v>183</v>
      </c>
      <c r="AT13" s="423" t="s">
        <v>22</v>
      </c>
      <c r="AU13" s="247"/>
      <c r="AV13" s="423" t="s">
        <v>191</v>
      </c>
      <c r="AW13" s="423" t="s">
        <v>0</v>
      </c>
      <c r="AX13" s="423" t="s">
        <v>183</v>
      </c>
      <c r="AY13" s="423" t="s">
        <v>22</v>
      </c>
      <c r="AZ13" s="247"/>
      <c r="BA13" s="423" t="s">
        <v>191</v>
      </c>
      <c r="BB13" s="423" t="s">
        <v>0</v>
      </c>
      <c r="BC13" s="423" t="s">
        <v>183</v>
      </c>
      <c r="BD13" s="423" t="s">
        <v>22</v>
      </c>
      <c r="BE13" s="248"/>
      <c r="BF13" s="423" t="s">
        <v>191</v>
      </c>
      <c r="BG13" s="423" t="s">
        <v>0</v>
      </c>
      <c r="BH13" s="360" t="s">
        <v>904</v>
      </c>
      <c r="BI13" s="361" t="s">
        <v>970</v>
      </c>
      <c r="BJ13" s="248"/>
      <c r="BK13" s="395" t="s">
        <v>191</v>
      </c>
      <c r="BL13" s="395" t="s">
        <v>0</v>
      </c>
      <c r="BM13" s="395" t="s">
        <v>183</v>
      </c>
      <c r="BN13" s="395" t="s">
        <v>22</v>
      </c>
      <c r="BO13" s="248"/>
      <c r="BP13" s="395" t="s">
        <v>191</v>
      </c>
      <c r="BQ13" s="395" t="s">
        <v>0</v>
      </c>
      <c r="BR13" s="395" t="s">
        <v>183</v>
      </c>
      <c r="BS13" s="395" t="s">
        <v>22</v>
      </c>
      <c r="BT13" s="247"/>
      <c r="BU13" s="395" t="s">
        <v>191</v>
      </c>
      <c r="BV13" s="395" t="s">
        <v>0</v>
      </c>
      <c r="BW13" s="395" t="s">
        <v>183</v>
      </c>
      <c r="BX13" s="395" t="s">
        <v>22</v>
      </c>
      <c r="BY13" s="247"/>
      <c r="BZ13" s="395" t="s">
        <v>191</v>
      </c>
      <c r="CA13" s="395" t="s">
        <v>0</v>
      </c>
      <c r="CB13" s="395" t="s">
        <v>183</v>
      </c>
      <c r="CC13" s="395" t="s">
        <v>22</v>
      </c>
      <c r="CD13" s="248"/>
      <c r="CE13" s="395" t="s">
        <v>191</v>
      </c>
      <c r="CF13" s="395" t="s">
        <v>0</v>
      </c>
      <c r="CG13" s="395" t="s">
        <v>183</v>
      </c>
      <c r="CH13" s="395" t="s">
        <v>22</v>
      </c>
      <c r="CI13" s="248"/>
      <c r="CJ13" s="394" t="s">
        <v>191</v>
      </c>
      <c r="CK13" s="394" t="s">
        <v>0</v>
      </c>
      <c r="CL13" s="394" t="s">
        <v>183</v>
      </c>
      <c r="CM13" s="394" t="s">
        <v>22</v>
      </c>
      <c r="CO13" s="394" t="s">
        <v>191</v>
      </c>
      <c r="CP13" s="394" t="s">
        <v>0</v>
      </c>
      <c r="CQ13" s="394" t="s">
        <v>183</v>
      </c>
      <c r="CR13" s="394" t="s">
        <v>22</v>
      </c>
      <c r="CS13" s="247"/>
      <c r="CT13" s="394" t="s">
        <v>191</v>
      </c>
      <c r="CU13" s="394" t="s">
        <v>0</v>
      </c>
      <c r="CV13" s="394" t="s">
        <v>183</v>
      </c>
      <c r="CW13" s="394" t="s">
        <v>22</v>
      </c>
      <c r="CX13" s="247"/>
      <c r="CY13" s="394" t="s">
        <v>191</v>
      </c>
      <c r="CZ13" s="394" t="s">
        <v>0</v>
      </c>
      <c r="DA13" s="394" t="s">
        <v>183</v>
      </c>
      <c r="DB13" s="394" t="s">
        <v>22</v>
      </c>
      <c r="DC13" s="248"/>
      <c r="DD13" s="394" t="s">
        <v>191</v>
      </c>
      <c r="DE13" s="394" t="s">
        <v>0</v>
      </c>
      <c r="DF13" s="394" t="s">
        <v>183</v>
      </c>
      <c r="DG13" s="394" t="s">
        <v>22</v>
      </c>
      <c r="DH13" s="248"/>
      <c r="DI13" s="248"/>
      <c r="DJ13" s="393" t="s">
        <v>191</v>
      </c>
      <c r="DK13" s="393" t="s">
        <v>0</v>
      </c>
      <c r="DL13" s="393" t="s">
        <v>183</v>
      </c>
      <c r="DM13" s="393" t="s">
        <v>22</v>
      </c>
    </row>
    <row r="14" spans="1:117" s="249" customFormat="1" ht="12" x14ac:dyDescent="0.3">
      <c r="A14" s="409"/>
      <c r="B14" s="404"/>
      <c r="C14" s="216"/>
      <c r="D14" s="417"/>
      <c r="E14" s="414"/>
      <c r="F14" s="414"/>
      <c r="G14" s="414"/>
      <c r="H14" s="414"/>
      <c r="I14" s="216"/>
      <c r="J14" s="216"/>
      <c r="K14" s="405"/>
      <c r="L14" s="405"/>
      <c r="M14" s="405"/>
      <c r="N14" s="405"/>
      <c r="O14" s="216"/>
      <c r="P14" s="405"/>
      <c r="Q14" s="405"/>
      <c r="R14" s="405"/>
      <c r="S14" s="405"/>
      <c r="T14" s="216"/>
      <c r="U14" s="405"/>
      <c r="V14" s="405"/>
      <c r="W14" s="405"/>
      <c r="X14" s="405"/>
      <c r="Y14" s="216"/>
      <c r="Z14" s="405"/>
      <c r="AA14" s="405"/>
      <c r="AB14" s="405"/>
      <c r="AC14" s="405"/>
      <c r="AE14" s="405"/>
      <c r="AF14" s="405"/>
      <c r="AG14" s="405"/>
      <c r="AH14" s="405"/>
      <c r="AI14" s="350"/>
      <c r="AJ14" s="351"/>
      <c r="AL14" s="423"/>
      <c r="AM14" s="423"/>
      <c r="AN14" s="423"/>
      <c r="AO14" s="423"/>
      <c r="AP14" s="216"/>
      <c r="AQ14" s="423"/>
      <c r="AR14" s="423"/>
      <c r="AS14" s="423"/>
      <c r="AT14" s="423"/>
      <c r="AU14" s="216"/>
      <c r="AV14" s="423"/>
      <c r="AW14" s="423"/>
      <c r="AX14" s="423"/>
      <c r="AY14" s="423"/>
      <c r="AZ14" s="216"/>
      <c r="BA14" s="423"/>
      <c r="BB14" s="423"/>
      <c r="BC14" s="423"/>
      <c r="BD14" s="423"/>
      <c r="BF14" s="423"/>
      <c r="BG14" s="423"/>
      <c r="BH14" s="351"/>
      <c r="BI14" s="351"/>
      <c r="BK14" s="395"/>
      <c r="BL14" s="395"/>
      <c r="BM14" s="395"/>
      <c r="BN14" s="395"/>
      <c r="BP14" s="395"/>
      <c r="BQ14" s="395"/>
      <c r="BR14" s="395"/>
      <c r="BS14" s="395"/>
      <c r="BT14" s="216"/>
      <c r="BU14" s="395"/>
      <c r="BV14" s="395"/>
      <c r="BW14" s="395"/>
      <c r="BX14" s="395"/>
      <c r="BY14" s="216"/>
      <c r="BZ14" s="395"/>
      <c r="CA14" s="395"/>
      <c r="CB14" s="395"/>
      <c r="CC14" s="395"/>
      <c r="CE14" s="395"/>
      <c r="CF14" s="395"/>
      <c r="CG14" s="395"/>
      <c r="CH14" s="395"/>
      <c r="CJ14" s="394"/>
      <c r="CK14" s="394"/>
      <c r="CL14" s="394"/>
      <c r="CM14" s="394"/>
      <c r="CO14" s="394"/>
      <c r="CP14" s="394"/>
      <c r="CQ14" s="394"/>
      <c r="CR14" s="394"/>
      <c r="CS14" s="216"/>
      <c r="CT14" s="394"/>
      <c r="CU14" s="394"/>
      <c r="CV14" s="394"/>
      <c r="CW14" s="394"/>
      <c r="CX14" s="216"/>
      <c r="CY14" s="394"/>
      <c r="CZ14" s="394"/>
      <c r="DA14" s="394"/>
      <c r="DB14" s="394"/>
      <c r="DD14" s="394"/>
      <c r="DE14" s="394"/>
      <c r="DF14" s="394"/>
      <c r="DG14" s="394"/>
      <c r="DJ14" s="393"/>
      <c r="DK14" s="393"/>
      <c r="DL14" s="393"/>
      <c r="DM14" s="393"/>
    </row>
    <row r="15" spans="1:117" s="208" customFormat="1" x14ac:dyDescent="0.3">
      <c r="A15" s="217"/>
      <c r="B15" s="217"/>
      <c r="D15" s="218"/>
      <c r="AI15" s="339"/>
      <c r="AJ15" s="339"/>
      <c r="BH15" s="339"/>
      <c r="BI15" s="339"/>
    </row>
    <row r="16" spans="1:117" s="250" customFormat="1" ht="28.8" x14ac:dyDescent="0.3">
      <c r="A16" s="219" t="s">
        <v>3</v>
      </c>
      <c r="B16" s="220" t="s">
        <v>179</v>
      </c>
      <c r="C16" s="221"/>
      <c r="D16" s="222"/>
      <c r="E16" s="223"/>
      <c r="F16" s="223"/>
      <c r="G16" s="223"/>
      <c r="H16" s="223"/>
      <c r="I16" s="221"/>
      <c r="J16" s="221"/>
      <c r="K16" s="238"/>
      <c r="L16" s="238"/>
      <c r="M16" s="238"/>
      <c r="N16" s="238"/>
      <c r="O16" s="221"/>
      <c r="P16" s="238"/>
      <c r="Q16" s="238"/>
      <c r="R16" s="238"/>
      <c r="S16" s="238"/>
      <c r="T16" s="221"/>
      <c r="U16" s="238"/>
      <c r="V16" s="238"/>
      <c r="W16" s="238"/>
      <c r="X16" s="238"/>
      <c r="Y16" s="221"/>
      <c r="Z16" s="238"/>
      <c r="AA16" s="238"/>
      <c r="AB16" s="238"/>
      <c r="AC16" s="238"/>
      <c r="AE16" s="251"/>
      <c r="AF16" s="251"/>
      <c r="AG16" s="251"/>
      <c r="AH16" s="251"/>
      <c r="AI16" s="352"/>
      <c r="AJ16" s="353"/>
      <c r="AL16" s="238"/>
      <c r="AM16" s="238"/>
      <c r="AN16" s="238"/>
      <c r="AO16" s="238"/>
      <c r="AP16" s="221"/>
      <c r="AQ16" s="238"/>
      <c r="AR16" s="238"/>
      <c r="AS16" s="238"/>
      <c r="AT16" s="238"/>
      <c r="AU16" s="221"/>
      <c r="AV16" s="238"/>
      <c r="AW16" s="238"/>
      <c r="AX16" s="238"/>
      <c r="AY16" s="238"/>
      <c r="AZ16" s="221"/>
      <c r="BA16" s="238"/>
      <c r="BB16" s="238"/>
      <c r="BC16" s="238"/>
      <c r="BD16" s="238"/>
      <c r="BF16" s="251"/>
      <c r="BG16" s="251"/>
      <c r="BH16" s="353"/>
      <c r="BI16" s="353"/>
      <c r="BK16" s="238"/>
      <c r="BL16" s="238"/>
      <c r="BM16" s="238"/>
      <c r="BN16" s="238"/>
      <c r="BP16" s="238"/>
      <c r="BQ16" s="238"/>
      <c r="BR16" s="238"/>
      <c r="BS16" s="238"/>
      <c r="BT16" s="221"/>
      <c r="BU16" s="238"/>
      <c r="BV16" s="238"/>
      <c r="BW16" s="238"/>
      <c r="BX16" s="238"/>
      <c r="BY16" s="221"/>
      <c r="BZ16" s="238"/>
      <c r="CA16" s="238"/>
      <c r="CB16" s="238"/>
      <c r="CC16" s="238"/>
      <c r="CE16" s="251"/>
      <c r="CF16" s="251"/>
      <c r="CG16" s="251"/>
      <c r="CH16" s="251"/>
      <c r="CJ16" s="251"/>
      <c r="CK16" s="251"/>
      <c r="CL16" s="251"/>
      <c r="CM16" s="251"/>
      <c r="CO16" s="238"/>
      <c r="CP16" s="238"/>
      <c r="CQ16" s="238"/>
      <c r="CR16" s="238"/>
      <c r="CS16" s="221"/>
      <c r="CT16" s="238"/>
      <c r="CU16" s="238"/>
      <c r="CV16" s="238"/>
      <c r="CW16" s="238"/>
      <c r="CX16" s="221"/>
      <c r="CY16" s="238"/>
      <c r="CZ16" s="238"/>
      <c r="DA16" s="238"/>
      <c r="DB16" s="238"/>
      <c r="DD16" s="251"/>
      <c r="DE16" s="251"/>
      <c r="DF16" s="251"/>
      <c r="DG16" s="251"/>
      <c r="DJ16" s="251"/>
      <c r="DK16" s="251"/>
      <c r="DL16" s="251"/>
      <c r="DM16" s="251"/>
    </row>
    <row r="17" spans="1:117" x14ac:dyDescent="0.3">
      <c r="A17" s="224" t="s">
        <v>947</v>
      </c>
      <c r="B17" s="224" t="s">
        <v>1044</v>
      </c>
      <c r="D17" s="342" t="s">
        <v>913</v>
      </c>
      <c r="E17" s="226" t="s">
        <v>914</v>
      </c>
      <c r="F17" s="449" t="s">
        <v>915</v>
      </c>
      <c r="G17" s="226" t="s">
        <v>916</v>
      </c>
      <c r="H17" s="226"/>
      <c r="K17" s="232">
        <f>SUM(P17,U17,Z17,AE17)</f>
        <v>39</v>
      </c>
      <c r="L17" s="236"/>
      <c r="M17" s="236"/>
      <c r="N17" s="232">
        <f>SUM(S17,X17,AC17,AH17)</f>
        <v>0</v>
      </c>
      <c r="P17" s="232">
        <v>9</v>
      </c>
      <c r="Q17" s="236"/>
      <c r="R17" s="236"/>
      <c r="S17" s="232"/>
      <c r="U17" s="232">
        <v>16</v>
      </c>
      <c r="V17" s="236"/>
      <c r="W17" s="236"/>
      <c r="X17" s="232"/>
      <c r="Z17" s="232">
        <v>9</v>
      </c>
      <c r="AA17" s="236"/>
      <c r="AB17" s="236"/>
      <c r="AC17" s="232"/>
      <c r="AE17" s="232">
        <v>5</v>
      </c>
      <c r="AF17" s="236"/>
      <c r="AG17" s="236"/>
      <c r="AH17" s="232"/>
      <c r="AI17" s="340" t="s">
        <v>1021</v>
      </c>
      <c r="AJ17" s="340" t="s">
        <v>992</v>
      </c>
      <c r="AL17" s="232">
        <f>SUM(AQ17,AV17,BA17,BF17)</f>
        <v>26</v>
      </c>
      <c r="AM17" s="236"/>
      <c r="AN17" s="236"/>
      <c r="AO17" s="232" t="e">
        <f>SUM(AT17,AY17,BD17,#REF!)</f>
        <v>#REF!</v>
      </c>
      <c r="AQ17" s="232">
        <v>9</v>
      </c>
      <c r="AR17" s="236"/>
      <c r="AS17" s="236"/>
      <c r="AT17" s="232"/>
      <c r="AV17" s="232">
        <v>8</v>
      </c>
      <c r="AW17" s="236"/>
      <c r="AX17" s="236"/>
      <c r="AY17" s="232"/>
      <c r="BA17" s="232">
        <v>9</v>
      </c>
      <c r="BB17" s="236"/>
      <c r="BC17" s="236"/>
      <c r="BD17" s="232"/>
      <c r="BF17" s="232"/>
      <c r="BG17" s="236"/>
      <c r="BH17" s="338" t="s">
        <v>1026</v>
      </c>
      <c r="BI17" s="338" t="s">
        <v>992</v>
      </c>
      <c r="BK17" s="232">
        <f>SUM(BP17,BU17,BZ17,CE17)</f>
        <v>19</v>
      </c>
      <c r="BL17" s="236"/>
      <c r="BM17" s="236"/>
      <c r="BN17" s="232">
        <f>SUM(BS17,BX17,CC17,CH17)</f>
        <v>0</v>
      </c>
      <c r="BP17" s="232">
        <v>9</v>
      </c>
      <c r="BQ17" s="236"/>
      <c r="BR17" s="236"/>
      <c r="BS17" s="232"/>
      <c r="BU17" s="232">
        <v>10</v>
      </c>
      <c r="BV17" s="236"/>
      <c r="BW17" s="236"/>
      <c r="BX17" s="232"/>
      <c r="BZ17" s="232"/>
      <c r="CA17" s="236"/>
      <c r="CB17" s="236"/>
      <c r="CC17" s="232"/>
      <c r="CE17" s="232"/>
      <c r="CF17" s="236"/>
      <c r="CG17" s="236"/>
      <c r="CH17" s="232"/>
      <c r="CJ17" s="232">
        <f>SUM(CO17,CT17,CY17,DD17)</f>
        <v>0</v>
      </c>
      <c r="CK17" s="236"/>
      <c r="CL17" s="236"/>
      <c r="CM17" s="232">
        <f>SUM(CR17,CW17,DB17,DG17)</f>
        <v>0</v>
      </c>
      <c r="CO17" s="232"/>
      <c r="CP17" s="236"/>
      <c r="CQ17" s="236"/>
      <c r="CR17" s="232"/>
      <c r="CT17" s="232"/>
      <c r="CU17" s="236"/>
      <c r="CV17" s="236"/>
      <c r="CW17" s="232"/>
      <c r="CY17" s="232"/>
      <c r="CZ17" s="236"/>
      <c r="DA17" s="236"/>
      <c r="DB17" s="232"/>
      <c r="DD17" s="232"/>
      <c r="DE17" s="236"/>
      <c r="DF17" s="236"/>
      <c r="DG17" s="232"/>
      <c r="DH17" s="210" t="s">
        <v>998</v>
      </c>
      <c r="DJ17" s="232">
        <f t="shared" ref="DJ17:DJ48" si="0">SUM(K17,BK17,CJ17)</f>
        <v>58</v>
      </c>
      <c r="DK17" s="236"/>
      <c r="DL17" s="236"/>
      <c r="DM17" s="232" t="e">
        <f>SUM(N17,#REF!,BN17,CM17)</f>
        <v>#REF!</v>
      </c>
    </row>
    <row r="18" spans="1:117" x14ac:dyDescent="0.3">
      <c r="A18" s="224" t="s">
        <v>917</v>
      </c>
      <c r="B18" s="224" t="s">
        <v>1045</v>
      </c>
      <c r="D18" s="342" t="s">
        <v>917</v>
      </c>
      <c r="E18" s="226"/>
      <c r="F18" s="226"/>
      <c r="G18" s="226"/>
      <c r="H18" s="226"/>
      <c r="K18" s="232">
        <f t="shared" ref="K18:K30" si="1">SUM(P18,U18,Z18,AE18)</f>
        <v>39</v>
      </c>
      <c r="L18" s="236"/>
      <c r="M18" s="236"/>
      <c r="N18" s="232">
        <f t="shared" ref="N18:N106" si="2">SUM(S18,X18,AC18,AH18)</f>
        <v>0</v>
      </c>
      <c r="P18" s="232">
        <v>9</v>
      </c>
      <c r="Q18" s="236"/>
      <c r="R18" s="236"/>
      <c r="S18" s="232"/>
      <c r="U18" s="232">
        <v>16</v>
      </c>
      <c r="V18" s="236"/>
      <c r="W18" s="236"/>
      <c r="X18" s="232"/>
      <c r="Z18" s="232">
        <v>9</v>
      </c>
      <c r="AA18" s="236"/>
      <c r="AB18" s="236"/>
      <c r="AC18" s="232"/>
      <c r="AE18" s="232">
        <v>5</v>
      </c>
      <c r="AF18" s="236"/>
      <c r="AG18" s="236"/>
      <c r="AH18" s="232"/>
      <c r="AI18" s="340" t="s">
        <v>1021</v>
      </c>
      <c r="AJ18" s="340" t="s">
        <v>1088</v>
      </c>
      <c r="AL18" s="232">
        <f t="shared" ref="AL18:AL27" si="3">SUM(AQ18,AV18,BA18,BF18)</f>
        <v>26</v>
      </c>
      <c r="AM18" s="236"/>
      <c r="AN18" s="236"/>
      <c r="AO18" s="232" t="e">
        <f>SUM(AT18,AY18,BD18,#REF!)</f>
        <v>#REF!</v>
      </c>
      <c r="AQ18" s="232">
        <v>9</v>
      </c>
      <c r="AR18" s="236"/>
      <c r="AS18" s="236"/>
      <c r="AT18" s="232"/>
      <c r="AV18" s="232">
        <v>8</v>
      </c>
      <c r="AW18" s="236"/>
      <c r="AX18" s="236"/>
      <c r="AY18" s="232"/>
      <c r="BA18" s="232">
        <v>9</v>
      </c>
      <c r="BB18" s="236"/>
      <c r="BC18" s="236"/>
      <c r="BD18" s="232"/>
      <c r="BF18" s="232"/>
      <c r="BG18" s="236"/>
      <c r="BH18" s="338" t="s">
        <v>1026</v>
      </c>
      <c r="BI18" s="338" t="s">
        <v>993</v>
      </c>
      <c r="BK18" s="232">
        <f t="shared" ref="BK18:BK27" si="4">SUM(BP18,BU18,BZ18,CE18)</f>
        <v>19</v>
      </c>
      <c r="BL18" s="236"/>
      <c r="BM18" s="236"/>
      <c r="BN18" s="232">
        <f t="shared" ref="BN18:BN27" si="5">SUM(BS18,BX18,CC18,CH18)</f>
        <v>0</v>
      </c>
      <c r="BP18" s="232">
        <v>9</v>
      </c>
      <c r="BQ18" s="236"/>
      <c r="BR18" s="236"/>
      <c r="BS18" s="232"/>
      <c r="BU18" s="232">
        <v>10</v>
      </c>
      <c r="BV18" s="236"/>
      <c r="BW18" s="236"/>
      <c r="BX18" s="232"/>
      <c r="BZ18" s="232"/>
      <c r="CA18" s="236"/>
      <c r="CB18" s="236"/>
      <c r="CC18" s="232"/>
      <c r="CE18" s="232"/>
      <c r="CF18" s="236"/>
      <c r="CG18" s="236"/>
      <c r="CH18" s="232"/>
      <c r="CJ18" s="232">
        <f t="shared" ref="CJ18:CJ27" si="6">SUM(CO18,CT18,CY18,DD18)</f>
        <v>0</v>
      </c>
      <c r="CK18" s="236"/>
      <c r="CL18" s="236"/>
      <c r="CM18" s="232">
        <f t="shared" ref="CM18:CM27" si="7">SUM(CR18,CW18,DB18,DG18)</f>
        <v>0</v>
      </c>
      <c r="CO18" s="232"/>
      <c r="CP18" s="236"/>
      <c r="CQ18" s="236"/>
      <c r="CR18" s="232"/>
      <c r="CT18" s="232"/>
      <c r="CU18" s="236"/>
      <c r="CV18" s="236"/>
      <c r="CW18" s="232"/>
      <c r="CY18" s="232"/>
      <c r="CZ18" s="236"/>
      <c r="DA18" s="236"/>
      <c r="DB18" s="232"/>
      <c r="DD18" s="232"/>
      <c r="DE18" s="236"/>
      <c r="DF18" s="236"/>
      <c r="DG18" s="232"/>
      <c r="DH18" s="210" t="s">
        <v>994</v>
      </c>
      <c r="DJ18" s="232">
        <f t="shared" si="0"/>
        <v>58</v>
      </c>
      <c r="DK18" s="236"/>
      <c r="DL18" s="236"/>
      <c r="DM18" s="232" t="e">
        <f>SUM(N18,#REF!,BN18,CM18)</f>
        <v>#REF!</v>
      </c>
    </row>
    <row r="19" spans="1:117" x14ac:dyDescent="0.3">
      <c r="A19" s="224" t="s">
        <v>948</v>
      </c>
      <c r="B19" s="224" t="s">
        <v>1046</v>
      </c>
      <c r="D19" s="342" t="s">
        <v>150</v>
      </c>
      <c r="E19" s="226"/>
      <c r="F19" s="226"/>
      <c r="G19" s="226"/>
      <c r="H19" s="226"/>
      <c r="K19" s="232">
        <f t="shared" si="1"/>
        <v>17</v>
      </c>
      <c r="L19" s="236"/>
      <c r="M19" s="236"/>
      <c r="N19" s="232">
        <f t="shared" si="2"/>
        <v>0</v>
      </c>
      <c r="P19" s="232"/>
      <c r="Q19" s="236"/>
      <c r="R19" s="236"/>
      <c r="S19" s="232"/>
      <c r="U19" s="232">
        <v>8</v>
      </c>
      <c r="V19" s="236"/>
      <c r="W19" s="236"/>
      <c r="X19" s="232"/>
      <c r="Z19" s="232">
        <v>9</v>
      </c>
      <c r="AA19" s="236"/>
      <c r="AB19" s="236"/>
      <c r="AC19" s="232"/>
      <c r="AE19" s="232"/>
      <c r="AF19" s="236"/>
      <c r="AG19" s="236"/>
      <c r="AH19" s="232"/>
      <c r="AI19" s="340" t="s">
        <v>1022</v>
      </c>
      <c r="AJ19" s="340" t="s">
        <v>991</v>
      </c>
      <c r="AL19" s="232">
        <f t="shared" si="3"/>
        <v>17</v>
      </c>
      <c r="AM19" s="236"/>
      <c r="AN19" s="236"/>
      <c r="AO19" s="232" t="e">
        <f>SUM(AT19,AY19,BD19,#REF!)</f>
        <v>#REF!</v>
      </c>
      <c r="AQ19" s="232">
        <v>9</v>
      </c>
      <c r="AR19" s="236"/>
      <c r="AS19" s="236"/>
      <c r="AT19" s="232"/>
      <c r="AV19" s="232">
        <v>8</v>
      </c>
      <c r="AW19" s="236"/>
      <c r="AX19" s="236"/>
      <c r="AY19" s="232"/>
      <c r="BA19" s="232"/>
      <c r="BB19" s="236"/>
      <c r="BC19" s="236"/>
      <c r="BD19" s="232"/>
      <c r="BF19" s="232"/>
      <c r="BG19" s="236"/>
      <c r="BH19" s="338" t="s">
        <v>1082</v>
      </c>
      <c r="BI19" s="338" t="s">
        <v>991</v>
      </c>
      <c r="BK19" s="232">
        <f t="shared" si="4"/>
        <v>20</v>
      </c>
      <c r="BL19" s="236"/>
      <c r="BM19" s="236"/>
      <c r="BN19" s="232">
        <f t="shared" si="5"/>
        <v>0</v>
      </c>
      <c r="BP19" s="232">
        <v>10</v>
      </c>
      <c r="BQ19" s="236"/>
      <c r="BR19" s="236"/>
      <c r="BS19" s="232"/>
      <c r="BU19" s="232"/>
      <c r="BV19" s="236"/>
      <c r="BW19" s="236"/>
      <c r="BX19" s="232"/>
      <c r="BZ19" s="232">
        <v>10</v>
      </c>
      <c r="CA19" s="236"/>
      <c r="CB19" s="236"/>
      <c r="CC19" s="232"/>
      <c r="CE19" s="232"/>
      <c r="CF19" s="236"/>
      <c r="CG19" s="236"/>
      <c r="CH19" s="232"/>
      <c r="CJ19" s="232">
        <f t="shared" si="6"/>
        <v>0</v>
      </c>
      <c r="CK19" s="236"/>
      <c r="CL19" s="236"/>
      <c r="CM19" s="232">
        <f t="shared" si="7"/>
        <v>0</v>
      </c>
      <c r="CO19" s="232"/>
      <c r="CP19" s="236"/>
      <c r="CQ19" s="236"/>
      <c r="CR19" s="232"/>
      <c r="CT19" s="232"/>
      <c r="CU19" s="236"/>
      <c r="CV19" s="236"/>
      <c r="CW19" s="232"/>
      <c r="CY19" s="232"/>
      <c r="CZ19" s="236"/>
      <c r="DA19" s="236"/>
      <c r="DB19" s="232"/>
      <c r="DD19" s="232"/>
      <c r="DE19" s="236"/>
      <c r="DF19" s="236"/>
      <c r="DG19" s="232"/>
      <c r="DH19" s="210" t="s">
        <v>984</v>
      </c>
      <c r="DJ19" s="232">
        <f t="shared" si="0"/>
        <v>37</v>
      </c>
      <c r="DK19" s="236"/>
      <c r="DL19" s="236"/>
      <c r="DM19" s="232" t="e">
        <f>SUM(N19,#REF!,BN19,CM19)</f>
        <v>#REF!</v>
      </c>
    </row>
    <row r="20" spans="1:117" x14ac:dyDescent="0.3">
      <c r="A20" s="224" t="s">
        <v>955</v>
      </c>
      <c r="B20" s="224" t="s">
        <v>1047</v>
      </c>
      <c r="D20" s="342" t="s">
        <v>941</v>
      </c>
      <c r="E20" s="226"/>
      <c r="F20" s="226"/>
      <c r="G20" s="226"/>
      <c r="H20" s="226"/>
      <c r="K20" s="232">
        <f t="shared" si="1"/>
        <v>31</v>
      </c>
      <c r="L20" s="236"/>
      <c r="M20" s="236"/>
      <c r="N20" s="232">
        <f t="shared" si="2"/>
        <v>0</v>
      </c>
      <c r="P20" s="232">
        <v>9</v>
      </c>
      <c r="Q20" s="236"/>
      <c r="R20" s="236"/>
      <c r="S20" s="232"/>
      <c r="U20" s="232">
        <v>8</v>
      </c>
      <c r="V20" s="236"/>
      <c r="W20" s="236"/>
      <c r="X20" s="232"/>
      <c r="Z20" s="232">
        <v>9</v>
      </c>
      <c r="AA20" s="236"/>
      <c r="AB20" s="236"/>
      <c r="AC20" s="232"/>
      <c r="AE20" s="232">
        <v>5</v>
      </c>
      <c r="AF20" s="236"/>
      <c r="AG20" s="236"/>
      <c r="AH20" s="232"/>
      <c r="AI20" s="340" t="s">
        <v>1023</v>
      </c>
      <c r="AJ20" s="340" t="s">
        <v>982</v>
      </c>
      <c r="AL20" s="232">
        <f t="shared" si="3"/>
        <v>0</v>
      </c>
      <c r="AM20" s="236"/>
      <c r="AN20" s="236"/>
      <c r="AO20" s="232" t="e">
        <f>SUM(AT20,AY20,BD20,#REF!)</f>
        <v>#REF!</v>
      </c>
      <c r="AQ20" s="232"/>
      <c r="AR20" s="236"/>
      <c r="AS20" s="236"/>
      <c r="AT20" s="232"/>
      <c r="AV20" s="232"/>
      <c r="AW20" s="236"/>
      <c r="AX20" s="236"/>
      <c r="AY20" s="232"/>
      <c r="BA20" s="232"/>
      <c r="BB20" s="236"/>
      <c r="BC20" s="236"/>
      <c r="BD20" s="232"/>
      <c r="BF20" s="232"/>
      <c r="BG20" s="236"/>
      <c r="BK20" s="232">
        <f t="shared" si="4"/>
        <v>0</v>
      </c>
      <c r="BL20" s="236"/>
      <c r="BM20" s="236"/>
      <c r="BN20" s="232">
        <f t="shared" si="5"/>
        <v>0</v>
      </c>
      <c r="BP20" s="232"/>
      <c r="BQ20" s="236"/>
      <c r="BR20" s="236"/>
      <c r="BS20" s="232"/>
      <c r="BU20" s="232"/>
      <c r="BV20" s="236"/>
      <c r="BW20" s="236"/>
      <c r="BX20" s="232"/>
      <c r="BZ20" s="232"/>
      <c r="CA20" s="236"/>
      <c r="CB20" s="236"/>
      <c r="CC20" s="232"/>
      <c r="CE20" s="232"/>
      <c r="CF20" s="236"/>
      <c r="CG20" s="236"/>
      <c r="CH20" s="232"/>
      <c r="CJ20" s="232">
        <f t="shared" si="6"/>
        <v>0</v>
      </c>
      <c r="CK20" s="236"/>
      <c r="CL20" s="236"/>
      <c r="CM20" s="232">
        <f t="shared" si="7"/>
        <v>0</v>
      </c>
      <c r="CO20" s="232"/>
      <c r="CP20" s="236"/>
      <c r="CQ20" s="236"/>
      <c r="CR20" s="232"/>
      <c r="CT20" s="232"/>
      <c r="CU20" s="236"/>
      <c r="CV20" s="236"/>
      <c r="CW20" s="232"/>
      <c r="CY20" s="232"/>
      <c r="CZ20" s="236"/>
      <c r="DA20" s="236"/>
      <c r="DB20" s="232"/>
      <c r="DD20" s="232"/>
      <c r="DE20" s="236"/>
      <c r="DF20" s="236"/>
      <c r="DG20" s="232"/>
      <c r="DJ20" s="232">
        <f t="shared" si="0"/>
        <v>31</v>
      </c>
      <c r="DK20" s="236"/>
      <c r="DL20" s="236"/>
      <c r="DM20" s="232" t="e">
        <f>SUM(N20,#REF!,BN20,CM20)</f>
        <v>#REF!</v>
      </c>
    </row>
    <row r="21" spans="1:117" x14ac:dyDescent="0.3">
      <c r="A21" s="224" t="s">
        <v>1037</v>
      </c>
      <c r="B21" s="224" t="s">
        <v>1048</v>
      </c>
      <c r="D21" s="342" t="s">
        <v>941</v>
      </c>
      <c r="E21" s="226"/>
      <c r="F21" s="226"/>
      <c r="G21" s="226"/>
      <c r="H21" s="226"/>
      <c r="K21" s="232">
        <f t="shared" si="1"/>
        <v>18</v>
      </c>
      <c r="L21" s="236"/>
      <c r="M21" s="236"/>
      <c r="N21" s="232"/>
      <c r="P21" s="232"/>
      <c r="Q21" s="236"/>
      <c r="R21" s="236"/>
      <c r="S21" s="232"/>
      <c r="U21" s="232"/>
      <c r="V21" s="236"/>
      <c r="W21" s="236"/>
      <c r="X21" s="232"/>
      <c r="Z21" s="232">
        <v>18</v>
      </c>
      <c r="AA21" s="236"/>
      <c r="AB21" s="236"/>
      <c r="AC21" s="232"/>
      <c r="AE21" s="232"/>
      <c r="AF21" s="236"/>
      <c r="AG21" s="236"/>
      <c r="AH21" s="232"/>
      <c r="AI21" s="340" t="s">
        <v>1066</v>
      </c>
      <c r="AJ21" s="340" t="s">
        <v>983</v>
      </c>
      <c r="AL21" s="232">
        <f t="shared" si="3"/>
        <v>0</v>
      </c>
      <c r="AM21" s="236"/>
      <c r="AN21" s="236"/>
      <c r="AO21" s="232"/>
      <c r="AQ21" s="232"/>
      <c r="AR21" s="236"/>
      <c r="AS21" s="236"/>
      <c r="AT21" s="232"/>
      <c r="AV21" s="232"/>
      <c r="AW21" s="236"/>
      <c r="AX21" s="236"/>
      <c r="AY21" s="232"/>
      <c r="BA21" s="232"/>
      <c r="BB21" s="236"/>
      <c r="BC21" s="236"/>
      <c r="BD21" s="232"/>
      <c r="BF21" s="232"/>
      <c r="BG21" s="236"/>
      <c r="BK21" s="232">
        <f t="shared" si="4"/>
        <v>19</v>
      </c>
      <c r="BL21" s="236"/>
      <c r="BM21" s="236"/>
      <c r="BN21" s="232"/>
      <c r="BP21" s="232">
        <v>9</v>
      </c>
      <c r="BQ21" s="236"/>
      <c r="BR21" s="236"/>
      <c r="BS21" s="232"/>
      <c r="BU21" s="232">
        <v>10</v>
      </c>
      <c r="BV21" s="236"/>
      <c r="BW21" s="236"/>
      <c r="BX21" s="232"/>
      <c r="BZ21" s="232"/>
      <c r="CA21" s="236"/>
      <c r="CB21" s="236"/>
      <c r="CC21" s="232"/>
      <c r="CE21" s="232"/>
      <c r="CF21" s="236"/>
      <c r="CG21" s="236"/>
      <c r="CH21" s="232"/>
      <c r="CJ21" s="232"/>
      <c r="CK21" s="236"/>
      <c r="CL21" s="236"/>
      <c r="CM21" s="232"/>
      <c r="CO21" s="232"/>
      <c r="CP21" s="236"/>
      <c r="CQ21" s="236"/>
      <c r="CR21" s="232"/>
      <c r="CT21" s="232"/>
      <c r="CU21" s="236"/>
      <c r="CV21" s="236"/>
      <c r="CW21" s="232"/>
      <c r="CY21" s="232"/>
      <c r="CZ21" s="236"/>
      <c r="DA21" s="236"/>
      <c r="DB21" s="232"/>
      <c r="DD21" s="232"/>
      <c r="DE21" s="236"/>
      <c r="DF21" s="236"/>
      <c r="DG21" s="232"/>
      <c r="DH21" s="210" t="s">
        <v>999</v>
      </c>
      <c r="DJ21" s="232">
        <f t="shared" si="0"/>
        <v>37</v>
      </c>
      <c r="DK21" s="236"/>
      <c r="DL21" s="236"/>
      <c r="DM21" s="232"/>
    </row>
    <row r="22" spans="1:117" x14ac:dyDescent="0.3">
      <c r="A22" s="224"/>
      <c r="B22" s="224"/>
      <c r="D22" s="342"/>
      <c r="E22" s="226"/>
      <c r="F22" s="226"/>
      <c r="G22" s="226"/>
      <c r="H22" s="226"/>
      <c r="K22" s="232">
        <f t="shared" si="1"/>
        <v>0</v>
      </c>
      <c r="L22" s="236"/>
      <c r="M22" s="236"/>
      <c r="N22" s="232">
        <f t="shared" si="2"/>
        <v>0</v>
      </c>
      <c r="P22" s="232"/>
      <c r="Q22" s="236"/>
      <c r="R22" s="236"/>
      <c r="S22" s="232"/>
      <c r="U22" s="232"/>
      <c r="V22" s="236"/>
      <c r="W22" s="236"/>
      <c r="X22" s="232"/>
      <c r="Z22" s="232"/>
      <c r="AA22" s="236"/>
      <c r="AB22" s="236"/>
      <c r="AC22" s="232"/>
      <c r="AE22" s="232"/>
      <c r="AF22" s="236"/>
      <c r="AG22" s="236"/>
      <c r="AH22" s="232"/>
      <c r="AL22" s="232">
        <f t="shared" si="3"/>
        <v>0</v>
      </c>
      <c r="AM22" s="236"/>
      <c r="AN22" s="236"/>
      <c r="AO22" s="232" t="e">
        <f>SUM(AT22,AY22,BD22,#REF!)</f>
        <v>#REF!</v>
      </c>
      <c r="AQ22" s="232"/>
      <c r="AR22" s="236"/>
      <c r="AS22" s="236"/>
      <c r="AT22" s="232"/>
      <c r="AV22" s="232"/>
      <c r="AW22" s="236"/>
      <c r="AX22" s="236"/>
      <c r="AY22" s="232"/>
      <c r="BA22" s="232"/>
      <c r="BB22" s="236"/>
      <c r="BC22" s="236"/>
      <c r="BD22" s="232"/>
      <c r="BF22" s="232"/>
      <c r="BG22" s="236"/>
      <c r="BK22" s="232">
        <f t="shared" si="4"/>
        <v>0</v>
      </c>
      <c r="BL22" s="236"/>
      <c r="BM22" s="236"/>
      <c r="BN22" s="232">
        <f t="shared" si="5"/>
        <v>0</v>
      </c>
      <c r="BP22" s="232"/>
      <c r="BQ22" s="236"/>
      <c r="BR22" s="236"/>
      <c r="BS22" s="232"/>
      <c r="BU22" s="232"/>
      <c r="BV22" s="236"/>
      <c r="BW22" s="236"/>
      <c r="BX22" s="232"/>
      <c r="BZ22" s="232"/>
      <c r="CA22" s="236"/>
      <c r="CB22" s="236"/>
      <c r="CC22" s="232"/>
      <c r="CE22" s="232"/>
      <c r="CF22" s="236"/>
      <c r="CG22" s="236"/>
      <c r="CH22" s="232"/>
      <c r="CJ22" s="232">
        <f t="shared" si="6"/>
        <v>0</v>
      </c>
      <c r="CK22" s="236"/>
      <c r="CL22" s="236"/>
      <c r="CM22" s="232">
        <f t="shared" si="7"/>
        <v>0</v>
      </c>
      <c r="CO22" s="232"/>
      <c r="CP22" s="236"/>
      <c r="CQ22" s="236"/>
      <c r="CR22" s="232"/>
      <c r="CT22" s="232"/>
      <c r="CU22" s="236"/>
      <c r="CV22" s="236"/>
      <c r="CW22" s="232"/>
      <c r="CY22" s="232"/>
      <c r="CZ22" s="236"/>
      <c r="DA22" s="236"/>
      <c r="DB22" s="232"/>
      <c r="DD22" s="232"/>
      <c r="DE22" s="236"/>
      <c r="DF22" s="236"/>
      <c r="DG22" s="232"/>
      <c r="DJ22" s="232">
        <f t="shared" si="0"/>
        <v>0</v>
      </c>
      <c r="DK22" s="236"/>
      <c r="DL22" s="236"/>
      <c r="DM22" s="232" t="e">
        <f>SUM(N22,#REF!,BN22,CM22)</f>
        <v>#REF!</v>
      </c>
    </row>
    <row r="23" spans="1:117" hidden="1" x14ac:dyDescent="0.3">
      <c r="A23" s="224"/>
      <c r="B23" s="224"/>
      <c r="D23" s="342"/>
      <c r="E23" s="226"/>
      <c r="F23" s="226"/>
      <c r="G23" s="226"/>
      <c r="H23" s="226"/>
      <c r="K23" s="232">
        <f t="shared" si="1"/>
        <v>0</v>
      </c>
      <c r="L23" s="236"/>
      <c r="M23" s="236"/>
      <c r="N23" s="232">
        <f t="shared" si="2"/>
        <v>0</v>
      </c>
      <c r="P23" s="232"/>
      <c r="Q23" s="236"/>
      <c r="R23" s="236"/>
      <c r="S23" s="232"/>
      <c r="U23" s="232"/>
      <c r="V23" s="236"/>
      <c r="W23" s="236"/>
      <c r="X23" s="232"/>
      <c r="Z23" s="232"/>
      <c r="AA23" s="236"/>
      <c r="AB23" s="236"/>
      <c r="AC23" s="232"/>
      <c r="AE23" s="232"/>
      <c r="AF23" s="236"/>
      <c r="AG23" s="236"/>
      <c r="AH23" s="232"/>
      <c r="AL23" s="232">
        <f t="shared" si="3"/>
        <v>0</v>
      </c>
      <c r="AM23" s="236"/>
      <c r="AN23" s="236"/>
      <c r="AO23" s="232" t="e">
        <f>SUM(AT23,AY23,BD23,#REF!)</f>
        <v>#REF!</v>
      </c>
      <c r="AQ23" s="232"/>
      <c r="AR23" s="236"/>
      <c r="AS23" s="236"/>
      <c r="AT23" s="232"/>
      <c r="AV23" s="232"/>
      <c r="AW23" s="236"/>
      <c r="AX23" s="236"/>
      <c r="AY23" s="232"/>
      <c r="BA23" s="232"/>
      <c r="BB23" s="236"/>
      <c r="BC23" s="236"/>
      <c r="BD23" s="232"/>
      <c r="BF23" s="232"/>
      <c r="BG23" s="236"/>
      <c r="BK23" s="232">
        <f t="shared" si="4"/>
        <v>0</v>
      </c>
      <c r="BL23" s="236"/>
      <c r="BM23" s="236"/>
      <c r="BN23" s="232">
        <f t="shared" si="5"/>
        <v>0</v>
      </c>
      <c r="BP23" s="232"/>
      <c r="BQ23" s="236"/>
      <c r="BR23" s="236"/>
      <c r="BS23" s="232"/>
      <c r="BU23" s="232"/>
      <c r="BV23" s="236"/>
      <c r="BW23" s="236"/>
      <c r="BX23" s="232"/>
      <c r="BZ23" s="232"/>
      <c r="CA23" s="236"/>
      <c r="CB23" s="236"/>
      <c r="CC23" s="232"/>
      <c r="CE23" s="232"/>
      <c r="CF23" s="236"/>
      <c r="CG23" s="236"/>
      <c r="CH23" s="232"/>
      <c r="CJ23" s="232">
        <f t="shared" si="6"/>
        <v>0</v>
      </c>
      <c r="CK23" s="236"/>
      <c r="CL23" s="236"/>
      <c r="CM23" s="232">
        <f t="shared" si="7"/>
        <v>0</v>
      </c>
      <c r="CO23" s="232"/>
      <c r="CP23" s="236"/>
      <c r="CQ23" s="236"/>
      <c r="CR23" s="232"/>
      <c r="CT23" s="232"/>
      <c r="CU23" s="236"/>
      <c r="CV23" s="236"/>
      <c r="CW23" s="232"/>
      <c r="CY23" s="232"/>
      <c r="CZ23" s="236"/>
      <c r="DA23" s="236"/>
      <c r="DB23" s="232"/>
      <c r="DD23" s="232"/>
      <c r="DE23" s="236"/>
      <c r="DF23" s="236"/>
      <c r="DG23" s="232"/>
      <c r="DJ23" s="232">
        <f t="shared" si="0"/>
        <v>0</v>
      </c>
      <c r="DK23" s="236"/>
      <c r="DL23" s="236"/>
      <c r="DM23" s="232" t="e">
        <f>SUM(N23,#REF!,BN23,CM23)</f>
        <v>#REF!</v>
      </c>
    </row>
    <row r="24" spans="1:117" hidden="1" x14ac:dyDescent="0.3">
      <c r="A24" s="224"/>
      <c r="B24" s="224"/>
      <c r="D24" s="342"/>
      <c r="E24" s="226"/>
      <c r="F24" s="226"/>
      <c r="G24" s="226"/>
      <c r="H24" s="226"/>
      <c r="K24" s="232">
        <f t="shared" si="1"/>
        <v>0</v>
      </c>
      <c r="L24" s="236"/>
      <c r="M24" s="236"/>
      <c r="N24" s="232">
        <f t="shared" si="2"/>
        <v>0</v>
      </c>
      <c r="P24" s="232"/>
      <c r="Q24" s="236"/>
      <c r="R24" s="236"/>
      <c r="S24" s="232"/>
      <c r="U24" s="232"/>
      <c r="V24" s="236"/>
      <c r="W24" s="236"/>
      <c r="X24" s="232"/>
      <c r="Z24" s="232"/>
      <c r="AA24" s="236"/>
      <c r="AB24" s="236"/>
      <c r="AC24" s="232"/>
      <c r="AE24" s="232"/>
      <c r="AF24" s="236"/>
      <c r="AG24" s="236"/>
      <c r="AH24" s="232"/>
      <c r="AL24" s="232">
        <f t="shared" si="3"/>
        <v>0</v>
      </c>
      <c r="AM24" s="236"/>
      <c r="AN24" s="236"/>
      <c r="AO24" s="232" t="e">
        <f>SUM(AT24,AY24,BD24,#REF!)</f>
        <v>#REF!</v>
      </c>
      <c r="AQ24" s="232"/>
      <c r="AR24" s="236"/>
      <c r="AS24" s="236"/>
      <c r="AT24" s="232"/>
      <c r="AV24" s="232"/>
      <c r="AW24" s="236"/>
      <c r="AX24" s="236"/>
      <c r="AY24" s="232"/>
      <c r="BA24" s="232"/>
      <c r="BB24" s="236"/>
      <c r="BC24" s="236"/>
      <c r="BD24" s="232"/>
      <c r="BF24" s="232"/>
      <c r="BG24" s="236"/>
      <c r="BK24" s="232">
        <f t="shared" si="4"/>
        <v>0</v>
      </c>
      <c r="BL24" s="236"/>
      <c r="BM24" s="236"/>
      <c r="BN24" s="232">
        <f t="shared" si="5"/>
        <v>0</v>
      </c>
      <c r="BP24" s="232"/>
      <c r="BQ24" s="236"/>
      <c r="BR24" s="236"/>
      <c r="BS24" s="232"/>
      <c r="BU24" s="232"/>
      <c r="BV24" s="236"/>
      <c r="BW24" s="236"/>
      <c r="BX24" s="232"/>
      <c r="BZ24" s="232"/>
      <c r="CA24" s="236"/>
      <c r="CB24" s="236"/>
      <c r="CC24" s="232"/>
      <c r="CE24" s="232"/>
      <c r="CF24" s="236"/>
      <c r="CG24" s="236"/>
      <c r="CH24" s="232"/>
      <c r="CJ24" s="232">
        <f t="shared" si="6"/>
        <v>0</v>
      </c>
      <c r="CK24" s="236"/>
      <c r="CL24" s="236"/>
      <c r="CM24" s="232">
        <f t="shared" si="7"/>
        <v>0</v>
      </c>
      <c r="CO24" s="232"/>
      <c r="CP24" s="236"/>
      <c r="CQ24" s="236"/>
      <c r="CR24" s="232"/>
      <c r="CT24" s="232"/>
      <c r="CU24" s="236"/>
      <c r="CV24" s="236"/>
      <c r="CW24" s="232"/>
      <c r="CY24" s="232"/>
      <c r="CZ24" s="236"/>
      <c r="DA24" s="236"/>
      <c r="DB24" s="232"/>
      <c r="DD24" s="232"/>
      <c r="DE24" s="236"/>
      <c r="DF24" s="236"/>
      <c r="DG24" s="232"/>
      <c r="DJ24" s="232">
        <f t="shared" si="0"/>
        <v>0</v>
      </c>
      <c r="DK24" s="236"/>
      <c r="DL24" s="236"/>
      <c r="DM24" s="232" t="e">
        <f>SUM(N24,#REF!,BN24,CM24)</f>
        <v>#REF!</v>
      </c>
    </row>
    <row r="25" spans="1:117" hidden="1" x14ac:dyDescent="0.3">
      <c r="A25" s="224"/>
      <c r="B25" s="224"/>
      <c r="D25" s="342"/>
      <c r="E25" s="226"/>
      <c r="F25" s="226"/>
      <c r="G25" s="226"/>
      <c r="H25" s="226"/>
      <c r="K25" s="232">
        <f t="shared" si="1"/>
        <v>0</v>
      </c>
      <c r="L25" s="236"/>
      <c r="M25" s="236"/>
      <c r="N25" s="232">
        <f t="shared" si="2"/>
        <v>0</v>
      </c>
      <c r="P25" s="232"/>
      <c r="Q25" s="236"/>
      <c r="R25" s="236"/>
      <c r="S25" s="232"/>
      <c r="U25" s="232"/>
      <c r="V25" s="236"/>
      <c r="W25" s="236"/>
      <c r="X25" s="232"/>
      <c r="Z25" s="232"/>
      <c r="AA25" s="236"/>
      <c r="AB25" s="236"/>
      <c r="AC25" s="232"/>
      <c r="AE25" s="232"/>
      <c r="AF25" s="236"/>
      <c r="AG25" s="236"/>
      <c r="AH25" s="232"/>
      <c r="AL25" s="232">
        <f t="shared" si="3"/>
        <v>0</v>
      </c>
      <c r="AM25" s="236"/>
      <c r="AN25" s="236"/>
      <c r="AO25" s="232" t="e">
        <f>SUM(AT25,AY25,BD25,#REF!)</f>
        <v>#REF!</v>
      </c>
      <c r="AQ25" s="232"/>
      <c r="AR25" s="236"/>
      <c r="AS25" s="236"/>
      <c r="AT25" s="232"/>
      <c r="AV25" s="232"/>
      <c r="AW25" s="236"/>
      <c r="AX25" s="236"/>
      <c r="AY25" s="232"/>
      <c r="BA25" s="232"/>
      <c r="BB25" s="236"/>
      <c r="BC25" s="236"/>
      <c r="BD25" s="232"/>
      <c r="BF25" s="232"/>
      <c r="BG25" s="236"/>
      <c r="BK25" s="232">
        <f t="shared" si="4"/>
        <v>0</v>
      </c>
      <c r="BL25" s="236"/>
      <c r="BM25" s="236"/>
      <c r="BN25" s="232">
        <f t="shared" si="5"/>
        <v>0</v>
      </c>
      <c r="BP25" s="232"/>
      <c r="BQ25" s="236"/>
      <c r="BR25" s="236"/>
      <c r="BS25" s="232"/>
      <c r="BU25" s="232"/>
      <c r="BV25" s="236"/>
      <c r="BW25" s="236"/>
      <c r="BX25" s="232"/>
      <c r="BZ25" s="232"/>
      <c r="CA25" s="236"/>
      <c r="CB25" s="236"/>
      <c r="CC25" s="232"/>
      <c r="CE25" s="232"/>
      <c r="CF25" s="236"/>
      <c r="CG25" s="236"/>
      <c r="CH25" s="232"/>
      <c r="CJ25" s="232">
        <f t="shared" si="6"/>
        <v>0</v>
      </c>
      <c r="CK25" s="236"/>
      <c r="CL25" s="236"/>
      <c r="CM25" s="232">
        <f t="shared" si="7"/>
        <v>0</v>
      </c>
      <c r="CO25" s="232"/>
      <c r="CP25" s="236"/>
      <c r="CQ25" s="236"/>
      <c r="CR25" s="232"/>
      <c r="CT25" s="232"/>
      <c r="CU25" s="236"/>
      <c r="CV25" s="236"/>
      <c r="CW25" s="232"/>
      <c r="CY25" s="232"/>
      <c r="CZ25" s="236"/>
      <c r="DA25" s="236"/>
      <c r="DB25" s="232"/>
      <c r="DD25" s="232"/>
      <c r="DE25" s="236"/>
      <c r="DF25" s="236"/>
      <c r="DG25" s="232"/>
      <c r="DJ25" s="232">
        <f t="shared" si="0"/>
        <v>0</v>
      </c>
      <c r="DK25" s="236"/>
      <c r="DL25" s="236"/>
      <c r="DM25" s="232" t="e">
        <f>SUM(N25,#REF!,BN25,CM25)</f>
        <v>#REF!</v>
      </c>
    </row>
    <row r="26" spans="1:117" hidden="1" x14ac:dyDescent="0.3">
      <c r="A26" s="224"/>
      <c r="B26" s="224"/>
      <c r="D26" s="342"/>
      <c r="E26" s="226"/>
      <c r="F26" s="226"/>
      <c r="G26" s="226"/>
      <c r="H26" s="226"/>
      <c r="K26" s="232">
        <f t="shared" si="1"/>
        <v>0</v>
      </c>
      <c r="L26" s="236"/>
      <c r="M26" s="236"/>
      <c r="N26" s="232">
        <f t="shared" si="2"/>
        <v>0</v>
      </c>
      <c r="P26" s="232"/>
      <c r="Q26" s="236"/>
      <c r="R26" s="236"/>
      <c r="S26" s="232"/>
      <c r="U26" s="232"/>
      <c r="V26" s="236"/>
      <c r="W26" s="236"/>
      <c r="X26" s="232"/>
      <c r="Z26" s="232"/>
      <c r="AA26" s="236"/>
      <c r="AB26" s="236"/>
      <c r="AC26" s="232"/>
      <c r="AE26" s="232"/>
      <c r="AF26" s="236"/>
      <c r="AG26" s="236"/>
      <c r="AH26" s="232"/>
      <c r="AL26" s="232">
        <f t="shared" si="3"/>
        <v>0</v>
      </c>
      <c r="AM26" s="236"/>
      <c r="AN26" s="236"/>
      <c r="AO26" s="232" t="e">
        <f>SUM(AT26,AY26,BD26,#REF!)</f>
        <v>#REF!</v>
      </c>
      <c r="AQ26" s="232"/>
      <c r="AR26" s="236"/>
      <c r="AS26" s="236"/>
      <c r="AT26" s="232"/>
      <c r="AV26" s="232"/>
      <c r="AW26" s="236"/>
      <c r="AX26" s="236"/>
      <c r="AY26" s="232"/>
      <c r="BA26" s="232"/>
      <c r="BB26" s="236"/>
      <c r="BC26" s="236"/>
      <c r="BD26" s="232"/>
      <c r="BF26" s="232"/>
      <c r="BG26" s="236"/>
      <c r="BK26" s="232">
        <f t="shared" si="4"/>
        <v>0</v>
      </c>
      <c r="BL26" s="236"/>
      <c r="BM26" s="236"/>
      <c r="BN26" s="232">
        <f t="shared" si="5"/>
        <v>0</v>
      </c>
      <c r="BP26" s="232"/>
      <c r="BQ26" s="236"/>
      <c r="BR26" s="236"/>
      <c r="BS26" s="232"/>
      <c r="BU26" s="232"/>
      <c r="BV26" s="236"/>
      <c r="BW26" s="236"/>
      <c r="BX26" s="232"/>
      <c r="BZ26" s="232"/>
      <c r="CA26" s="236"/>
      <c r="CB26" s="236"/>
      <c r="CC26" s="232"/>
      <c r="CE26" s="232"/>
      <c r="CF26" s="236"/>
      <c r="CG26" s="236"/>
      <c r="CH26" s="232"/>
      <c r="CJ26" s="232">
        <f t="shared" si="6"/>
        <v>0</v>
      </c>
      <c r="CK26" s="236"/>
      <c r="CL26" s="236"/>
      <c r="CM26" s="232">
        <f t="shared" si="7"/>
        <v>0</v>
      </c>
      <c r="CO26" s="232"/>
      <c r="CP26" s="236"/>
      <c r="CQ26" s="236"/>
      <c r="CR26" s="232"/>
      <c r="CT26" s="232"/>
      <c r="CU26" s="236"/>
      <c r="CV26" s="236"/>
      <c r="CW26" s="232"/>
      <c r="CY26" s="232"/>
      <c r="CZ26" s="236"/>
      <c r="DA26" s="236"/>
      <c r="DB26" s="232"/>
      <c r="DD26" s="232"/>
      <c r="DE26" s="236"/>
      <c r="DF26" s="236"/>
      <c r="DG26" s="232"/>
      <c r="DJ26" s="232">
        <f t="shared" si="0"/>
        <v>0</v>
      </c>
      <c r="DK26" s="236"/>
      <c r="DL26" s="236"/>
      <c r="DM26" s="232" t="e">
        <f>SUM(N26,#REF!,BN26,CM26)</f>
        <v>#REF!</v>
      </c>
    </row>
    <row r="27" spans="1:117" hidden="1" x14ac:dyDescent="0.3">
      <c r="A27" s="224"/>
      <c r="B27" s="224"/>
      <c r="D27" s="342"/>
      <c r="E27" s="226"/>
      <c r="F27" s="226"/>
      <c r="G27" s="226"/>
      <c r="H27" s="226"/>
      <c r="K27" s="232">
        <f t="shared" si="1"/>
        <v>0</v>
      </c>
      <c r="L27" s="236"/>
      <c r="M27" s="236"/>
      <c r="N27" s="232">
        <f t="shared" si="2"/>
        <v>0</v>
      </c>
      <c r="P27" s="232"/>
      <c r="Q27" s="236"/>
      <c r="R27" s="236"/>
      <c r="S27" s="232"/>
      <c r="U27" s="232"/>
      <c r="V27" s="236"/>
      <c r="W27" s="236"/>
      <c r="X27" s="232"/>
      <c r="Z27" s="232"/>
      <c r="AA27" s="236"/>
      <c r="AB27" s="236"/>
      <c r="AC27" s="232"/>
      <c r="AE27" s="232"/>
      <c r="AF27" s="236"/>
      <c r="AG27" s="236"/>
      <c r="AH27" s="232"/>
      <c r="AL27" s="232">
        <f t="shared" si="3"/>
        <v>0</v>
      </c>
      <c r="AM27" s="236"/>
      <c r="AN27" s="236"/>
      <c r="AO27" s="232" t="e">
        <f>SUM(AT27,AY27,BD27,#REF!)</f>
        <v>#REF!</v>
      </c>
      <c r="AQ27" s="232"/>
      <c r="AR27" s="236"/>
      <c r="AS27" s="236"/>
      <c r="AT27" s="232"/>
      <c r="AV27" s="232"/>
      <c r="AW27" s="236"/>
      <c r="AX27" s="236"/>
      <c r="AY27" s="232"/>
      <c r="BA27" s="232"/>
      <c r="BB27" s="236"/>
      <c r="BC27" s="236"/>
      <c r="BD27" s="232"/>
      <c r="BF27" s="232"/>
      <c r="BG27" s="236"/>
      <c r="BK27" s="232">
        <f t="shared" si="4"/>
        <v>0</v>
      </c>
      <c r="BL27" s="236"/>
      <c r="BM27" s="236"/>
      <c r="BN27" s="232">
        <f t="shared" si="5"/>
        <v>0</v>
      </c>
      <c r="BP27" s="232"/>
      <c r="BQ27" s="236"/>
      <c r="BR27" s="236"/>
      <c r="BS27" s="232"/>
      <c r="BU27" s="232"/>
      <c r="BV27" s="236"/>
      <c r="BW27" s="236"/>
      <c r="BX27" s="232"/>
      <c r="BZ27" s="232"/>
      <c r="CA27" s="236"/>
      <c r="CB27" s="236"/>
      <c r="CC27" s="232"/>
      <c r="CE27" s="232"/>
      <c r="CF27" s="236"/>
      <c r="CG27" s="236"/>
      <c r="CH27" s="232"/>
      <c r="CJ27" s="232">
        <f t="shared" si="6"/>
        <v>0</v>
      </c>
      <c r="CK27" s="236"/>
      <c r="CL27" s="236"/>
      <c r="CM27" s="232">
        <f t="shared" si="7"/>
        <v>0</v>
      </c>
      <c r="CO27" s="232"/>
      <c r="CP27" s="236"/>
      <c r="CQ27" s="236"/>
      <c r="CR27" s="232"/>
      <c r="CT27" s="232"/>
      <c r="CU27" s="236"/>
      <c r="CV27" s="236"/>
      <c r="CW27" s="232"/>
      <c r="CY27" s="232"/>
      <c r="CZ27" s="236"/>
      <c r="DA27" s="236"/>
      <c r="DB27" s="232"/>
      <c r="DD27" s="232"/>
      <c r="DE27" s="236"/>
      <c r="DF27" s="236"/>
      <c r="DG27" s="232"/>
      <c r="DJ27" s="232">
        <f t="shared" si="0"/>
        <v>0</v>
      </c>
      <c r="DK27" s="236"/>
      <c r="DL27" s="236"/>
      <c r="DM27" s="232" t="e">
        <f>SUM(N27,#REF!,BN27,CM27)</f>
        <v>#REF!</v>
      </c>
    </row>
    <row r="28" spans="1:117" s="208" customFormat="1" x14ac:dyDescent="0.3">
      <c r="D28" s="343"/>
      <c r="K28" s="252"/>
      <c r="L28" s="252"/>
      <c r="M28" s="252"/>
      <c r="N28" s="252"/>
      <c r="P28" s="252"/>
      <c r="Q28" s="252"/>
      <c r="R28" s="252"/>
      <c r="S28" s="252"/>
      <c r="U28" s="252"/>
      <c r="V28" s="252"/>
      <c r="W28" s="252"/>
      <c r="X28" s="252"/>
      <c r="Z28" s="252"/>
      <c r="AA28" s="252"/>
      <c r="AB28" s="252"/>
      <c r="AC28" s="252"/>
      <c r="AE28" s="252"/>
      <c r="AF28" s="252"/>
      <c r="AG28" s="252"/>
      <c r="AH28" s="252"/>
      <c r="AI28" s="339"/>
      <c r="AJ28" s="339"/>
      <c r="AL28" s="252"/>
      <c r="AM28" s="252"/>
      <c r="AN28" s="252"/>
      <c r="AO28" s="252"/>
      <c r="AQ28" s="252"/>
      <c r="AR28" s="252"/>
      <c r="AS28" s="252"/>
      <c r="AT28" s="252"/>
      <c r="AV28" s="252"/>
      <c r="AW28" s="252"/>
      <c r="AX28" s="252"/>
      <c r="AY28" s="252"/>
      <c r="BA28" s="252"/>
      <c r="BB28" s="252"/>
      <c r="BC28" s="252"/>
      <c r="BD28" s="252"/>
      <c r="BF28" s="252"/>
      <c r="BG28" s="252"/>
      <c r="BH28" s="339"/>
      <c r="BI28" s="339"/>
      <c r="BK28" s="252"/>
      <c r="BL28" s="252"/>
      <c r="BM28" s="252"/>
      <c r="BN28" s="252"/>
      <c r="BP28" s="252"/>
      <c r="BQ28" s="252"/>
      <c r="BR28" s="252"/>
      <c r="BS28" s="252"/>
      <c r="BU28" s="252"/>
      <c r="BV28" s="252"/>
      <c r="BW28" s="252"/>
      <c r="BX28" s="252"/>
      <c r="BZ28" s="252"/>
      <c r="CA28" s="252"/>
      <c r="CB28" s="252"/>
      <c r="CC28" s="252"/>
      <c r="CE28" s="252"/>
      <c r="CF28" s="252"/>
      <c r="CG28" s="252"/>
      <c r="CH28" s="252"/>
      <c r="CJ28" s="252"/>
      <c r="CK28" s="252"/>
      <c r="CL28" s="252"/>
      <c r="CM28" s="252"/>
      <c r="CO28" s="252"/>
      <c r="CP28" s="252"/>
      <c r="CQ28" s="252"/>
      <c r="CR28" s="252"/>
      <c r="CT28" s="252"/>
      <c r="CU28" s="252"/>
      <c r="CV28" s="252"/>
      <c r="CW28" s="252"/>
      <c r="CY28" s="252"/>
      <c r="CZ28" s="252"/>
      <c r="DA28" s="252"/>
      <c r="DB28" s="252"/>
      <c r="DD28" s="252"/>
      <c r="DE28" s="252"/>
      <c r="DF28" s="252"/>
      <c r="DG28" s="252"/>
      <c r="DJ28" s="232">
        <f t="shared" si="0"/>
        <v>0</v>
      </c>
      <c r="DK28" s="252"/>
      <c r="DL28" s="252"/>
      <c r="DM28" s="252"/>
    </row>
    <row r="29" spans="1:117" s="250" customFormat="1" ht="28.8" x14ac:dyDescent="0.3">
      <c r="A29" s="219" t="s">
        <v>40</v>
      </c>
      <c r="B29" s="220" t="s">
        <v>179</v>
      </c>
      <c r="C29" s="221"/>
      <c r="D29" s="344"/>
      <c r="E29" s="223"/>
      <c r="F29" s="223"/>
      <c r="G29" s="223"/>
      <c r="H29" s="223"/>
      <c r="I29" s="221"/>
      <c r="J29" s="221"/>
      <c r="K29" s="238"/>
      <c r="L29" s="238"/>
      <c r="M29" s="238"/>
      <c r="N29" s="238"/>
      <c r="O29" s="221"/>
      <c r="P29" s="238"/>
      <c r="Q29" s="238"/>
      <c r="R29" s="238"/>
      <c r="S29" s="238"/>
      <c r="T29" s="221"/>
      <c r="U29" s="238"/>
      <c r="V29" s="238"/>
      <c r="W29" s="238"/>
      <c r="X29" s="238"/>
      <c r="Y29" s="221"/>
      <c r="Z29" s="238"/>
      <c r="AA29" s="238"/>
      <c r="AB29" s="238"/>
      <c r="AC29" s="238"/>
      <c r="AE29" s="238"/>
      <c r="AF29" s="238"/>
      <c r="AG29" s="238"/>
      <c r="AH29" s="238"/>
      <c r="AI29" s="352"/>
      <c r="AJ29" s="353"/>
      <c r="AL29" s="238"/>
      <c r="AM29" s="238"/>
      <c r="AN29" s="238"/>
      <c r="AO29" s="238"/>
      <c r="AP29" s="221"/>
      <c r="AQ29" s="238"/>
      <c r="AR29" s="238"/>
      <c r="AS29" s="238"/>
      <c r="AT29" s="238"/>
      <c r="AU29" s="221"/>
      <c r="AV29" s="238"/>
      <c r="AW29" s="238"/>
      <c r="AX29" s="238"/>
      <c r="AY29" s="238"/>
      <c r="AZ29" s="221"/>
      <c r="BA29" s="238"/>
      <c r="BB29" s="238"/>
      <c r="BC29" s="238"/>
      <c r="BD29" s="238"/>
      <c r="BF29" s="238"/>
      <c r="BG29" s="238"/>
      <c r="BH29" s="353"/>
      <c r="BI29" s="353"/>
      <c r="BK29" s="238"/>
      <c r="BL29" s="238"/>
      <c r="BM29" s="238"/>
      <c r="BN29" s="238"/>
      <c r="BP29" s="238"/>
      <c r="BQ29" s="238"/>
      <c r="BR29" s="238"/>
      <c r="BS29" s="238"/>
      <c r="BT29" s="221"/>
      <c r="BU29" s="238"/>
      <c r="BV29" s="238"/>
      <c r="BW29" s="238"/>
      <c r="BX29" s="238"/>
      <c r="BY29" s="221"/>
      <c r="BZ29" s="238"/>
      <c r="CA29" s="238"/>
      <c r="CB29" s="238"/>
      <c r="CC29" s="238"/>
      <c r="CE29" s="238"/>
      <c r="CF29" s="238"/>
      <c r="CG29" s="238"/>
      <c r="CH29" s="238"/>
      <c r="CJ29" s="238"/>
      <c r="CK29" s="238"/>
      <c r="CL29" s="238"/>
      <c r="CM29" s="238"/>
      <c r="CO29" s="238"/>
      <c r="CP29" s="238"/>
      <c r="CQ29" s="238"/>
      <c r="CR29" s="238"/>
      <c r="CS29" s="221"/>
      <c r="CT29" s="238"/>
      <c r="CU29" s="238"/>
      <c r="CV29" s="238"/>
      <c r="CW29" s="238"/>
      <c r="CX29" s="221"/>
      <c r="CY29" s="238"/>
      <c r="CZ29" s="238"/>
      <c r="DA29" s="238"/>
      <c r="DB29" s="238"/>
      <c r="DD29" s="238"/>
      <c r="DE29" s="238"/>
      <c r="DF29" s="238"/>
      <c r="DG29" s="238"/>
      <c r="DJ29" s="232">
        <f t="shared" si="0"/>
        <v>0</v>
      </c>
      <c r="DK29" s="238"/>
      <c r="DL29" s="238"/>
      <c r="DM29" s="238"/>
    </row>
    <row r="30" spans="1:117" x14ac:dyDescent="0.3">
      <c r="A30" s="224" t="s">
        <v>956</v>
      </c>
      <c r="B30" s="224" t="s">
        <v>1049</v>
      </c>
      <c r="D30" s="342" t="s">
        <v>941</v>
      </c>
      <c r="E30" s="226"/>
      <c r="F30" s="226"/>
      <c r="G30" s="226"/>
      <c r="H30" s="226"/>
      <c r="K30" s="232">
        <f t="shared" si="1"/>
        <v>93</v>
      </c>
      <c r="L30" s="236"/>
      <c r="M30" s="236"/>
      <c r="N30" s="232">
        <f t="shared" si="2"/>
        <v>0</v>
      </c>
      <c r="P30" s="232">
        <v>27</v>
      </c>
      <c r="Q30" s="236"/>
      <c r="R30" s="236"/>
      <c r="S30" s="232"/>
      <c r="U30" s="232">
        <v>24</v>
      </c>
      <c r="V30" s="236"/>
      <c r="W30" s="236"/>
      <c r="X30" s="232"/>
      <c r="Z30" s="232">
        <v>27</v>
      </c>
      <c r="AA30" s="236"/>
      <c r="AB30" s="236"/>
      <c r="AC30" s="232"/>
      <c r="AE30" s="232">
        <v>15</v>
      </c>
      <c r="AF30" s="236"/>
      <c r="AG30" s="236"/>
      <c r="AH30" s="232"/>
      <c r="AI30" s="340" t="s">
        <v>1086</v>
      </c>
      <c r="AJ30" s="340" t="s">
        <v>983</v>
      </c>
      <c r="AL30" s="337">
        <f t="shared" ref="AL30:AL63" si="8">SUM(AQ30,AV30,BA30,BF30)</f>
        <v>43</v>
      </c>
      <c r="AM30" s="236"/>
      <c r="AN30" s="236"/>
      <c r="AO30" s="232" t="e">
        <f>SUM(AT30,AY30,BD30,#REF!)</f>
        <v>#REF!</v>
      </c>
      <c r="AQ30" s="232">
        <v>18</v>
      </c>
      <c r="AR30" s="236"/>
      <c r="AS30" s="236"/>
      <c r="AT30" s="232"/>
      <c r="AV30" s="232">
        <v>16</v>
      </c>
      <c r="AW30" s="236"/>
      <c r="AX30" s="236"/>
      <c r="AY30" s="232"/>
      <c r="BA30" s="232">
        <v>9</v>
      </c>
      <c r="BB30" s="236"/>
      <c r="BC30" s="236"/>
      <c r="BD30" s="232"/>
      <c r="BF30" s="232"/>
      <c r="BG30" s="236"/>
      <c r="BH30" s="338" t="s">
        <v>1084</v>
      </c>
      <c r="BI30" s="338" t="s">
        <v>983</v>
      </c>
      <c r="BK30" s="301">
        <f t="shared" ref="BK30:BK63" si="9">SUM(BP30,BU30,BZ30,CE30)</f>
        <v>0</v>
      </c>
      <c r="BL30" s="236"/>
      <c r="BM30" s="236"/>
      <c r="BN30" s="232">
        <f t="shared" ref="BN30:BN63" si="10">SUM(BS30,BX30,CC30,CH30)</f>
        <v>0</v>
      </c>
      <c r="BP30" s="232"/>
      <c r="BQ30" s="236"/>
      <c r="BR30" s="236"/>
      <c r="BS30" s="232"/>
      <c r="BU30" s="232"/>
      <c r="BV30" s="236"/>
      <c r="BW30" s="236"/>
      <c r="BX30" s="232"/>
      <c r="BZ30" s="232"/>
      <c r="CA30" s="236"/>
      <c r="CB30" s="236"/>
      <c r="CC30" s="232"/>
      <c r="CE30" s="232"/>
      <c r="CF30" s="236"/>
      <c r="CG30" s="236"/>
      <c r="CH30" s="232"/>
      <c r="CJ30" s="232">
        <f>SUM(CO30,CT30,CY30,DD30)</f>
        <v>0</v>
      </c>
      <c r="CK30" s="236"/>
      <c r="CL30" s="236"/>
      <c r="CM30" s="232">
        <f>SUM(CR30,CW30,DB30,DG30)</f>
        <v>0</v>
      </c>
      <c r="CO30" s="232"/>
      <c r="CP30" s="236"/>
      <c r="CQ30" s="236"/>
      <c r="CR30" s="232"/>
      <c r="CT30" s="232"/>
      <c r="CU30" s="236"/>
      <c r="CV30" s="236"/>
      <c r="CW30" s="232"/>
      <c r="CY30" s="232"/>
      <c r="CZ30" s="236"/>
      <c r="DA30" s="236"/>
      <c r="DB30" s="232"/>
      <c r="DD30" s="232"/>
      <c r="DE30" s="236"/>
      <c r="DF30" s="236"/>
      <c r="DG30" s="232"/>
      <c r="DJ30" s="232">
        <f t="shared" si="0"/>
        <v>93</v>
      </c>
      <c r="DK30" s="236"/>
      <c r="DL30" s="236"/>
      <c r="DM30" s="232" t="e">
        <f>SUM(N30,#REF!,BN30,CM30)</f>
        <v>#REF!</v>
      </c>
    </row>
    <row r="31" spans="1:117" x14ac:dyDescent="0.3">
      <c r="A31" s="224"/>
      <c r="B31" s="224"/>
      <c r="D31" s="342"/>
      <c r="E31" s="226"/>
      <c r="F31" s="226"/>
      <c r="G31" s="226"/>
      <c r="H31" s="226"/>
      <c r="K31" s="232">
        <f t="shared" ref="K31:K73" si="11">SUM(P31,U31,Z31,AE31)</f>
        <v>0</v>
      </c>
      <c r="L31" s="236"/>
      <c r="M31" s="236"/>
      <c r="N31" s="232">
        <f t="shared" ref="N31" si="12">SUM(S31,X31,AC31,AH31)</f>
        <v>0</v>
      </c>
      <c r="P31" s="232"/>
      <c r="Q31" s="236"/>
      <c r="R31" s="236"/>
      <c r="S31" s="232"/>
      <c r="U31" s="232"/>
      <c r="V31" s="236"/>
      <c r="W31" s="236"/>
      <c r="X31" s="232"/>
      <c r="Z31" s="232"/>
      <c r="AA31" s="236"/>
      <c r="AB31" s="236"/>
      <c r="AC31" s="232"/>
      <c r="AE31" s="232"/>
      <c r="AF31" s="236"/>
      <c r="AG31" s="236"/>
      <c r="AH31" s="232"/>
      <c r="AI31" s="340"/>
      <c r="AJ31" s="340"/>
      <c r="AL31" s="337">
        <f t="shared" si="8"/>
        <v>0</v>
      </c>
      <c r="AM31" s="236"/>
      <c r="AN31" s="236"/>
      <c r="AO31" s="232" t="e">
        <f>SUM(AT31,AY31,BD31,#REF!)</f>
        <v>#REF!</v>
      </c>
      <c r="AQ31" s="232"/>
      <c r="AR31" s="236"/>
      <c r="AS31" s="236"/>
      <c r="AT31" s="232"/>
      <c r="AV31" s="232"/>
      <c r="AW31" s="236"/>
      <c r="AX31" s="236"/>
      <c r="AY31" s="232"/>
      <c r="BA31" s="232"/>
      <c r="BB31" s="236"/>
      <c r="BC31" s="236"/>
      <c r="BD31" s="232"/>
      <c r="BF31" s="232"/>
      <c r="BG31" s="236"/>
      <c r="BK31" s="301">
        <f t="shared" ref="BK31:BK51" si="13">SUM(BP31,BU31,BZ31,CE31)</f>
        <v>0</v>
      </c>
      <c r="BL31" s="236"/>
      <c r="BM31" s="236"/>
      <c r="BN31" s="232">
        <f t="shared" ref="BN31" si="14">SUM(BS31,BX31,CC31,CH31)</f>
        <v>0</v>
      </c>
      <c r="BP31" s="232"/>
      <c r="BQ31" s="236"/>
      <c r="BR31" s="236"/>
      <c r="BS31" s="232"/>
      <c r="BU31" s="232"/>
      <c r="BV31" s="236"/>
      <c r="BW31" s="236"/>
      <c r="BX31" s="232"/>
      <c r="BZ31" s="232"/>
      <c r="CA31" s="236"/>
      <c r="CB31" s="236"/>
      <c r="CC31" s="232"/>
      <c r="CE31" s="232"/>
      <c r="CF31" s="236"/>
      <c r="CG31" s="236"/>
      <c r="CH31" s="232"/>
      <c r="CJ31" s="232">
        <f t="shared" ref="CJ31" si="15">SUM(CO31,CT31,CY31,DD31)</f>
        <v>0</v>
      </c>
      <c r="CK31" s="236"/>
      <c r="CL31" s="236"/>
      <c r="CM31" s="232">
        <f t="shared" ref="CM31" si="16">SUM(CR31,CW31,DB31,DG31)</f>
        <v>0</v>
      </c>
      <c r="CO31" s="232"/>
      <c r="CP31" s="236"/>
      <c r="CQ31" s="236"/>
      <c r="CR31" s="232"/>
      <c r="CT31" s="232"/>
      <c r="CU31" s="236"/>
      <c r="CV31" s="236"/>
      <c r="CW31" s="232"/>
      <c r="CY31" s="232"/>
      <c r="CZ31" s="236"/>
      <c r="DA31" s="236"/>
      <c r="DB31" s="232"/>
      <c r="DD31" s="232"/>
      <c r="DE31" s="236"/>
      <c r="DF31" s="236"/>
      <c r="DG31" s="232"/>
      <c r="DJ31" s="232">
        <f t="shared" si="0"/>
        <v>0</v>
      </c>
      <c r="DK31" s="236"/>
      <c r="DL31" s="236"/>
      <c r="DM31" s="232" t="e">
        <f>SUM(N31,#REF!,BN31,CM31)</f>
        <v>#REF!</v>
      </c>
    </row>
    <row r="32" spans="1:117" x14ac:dyDescent="0.3">
      <c r="A32" s="224" t="s">
        <v>971</v>
      </c>
      <c r="B32" s="224"/>
      <c r="D32" s="342" t="s">
        <v>941</v>
      </c>
      <c r="E32" s="226"/>
      <c r="F32" s="226"/>
      <c r="G32" s="226"/>
      <c r="H32" s="226"/>
      <c r="K32" s="232">
        <f t="shared" si="11"/>
        <v>0</v>
      </c>
      <c r="L32" s="236"/>
      <c r="M32" s="236"/>
      <c r="N32" s="232"/>
      <c r="P32" s="232"/>
      <c r="Q32" s="236"/>
      <c r="R32" s="236"/>
      <c r="S32" s="232"/>
      <c r="U32" s="232"/>
      <c r="V32" s="236"/>
      <c r="W32" s="236"/>
      <c r="X32" s="232"/>
      <c r="Z32" s="232"/>
      <c r="AA32" s="236"/>
      <c r="AB32" s="236"/>
      <c r="AC32" s="232"/>
      <c r="AE32" s="232"/>
      <c r="AF32" s="236"/>
      <c r="AG32" s="236"/>
      <c r="AH32" s="232"/>
      <c r="AI32" s="340"/>
      <c r="AJ32" s="340"/>
      <c r="AL32" s="337">
        <f t="shared" si="8"/>
        <v>0</v>
      </c>
      <c r="AM32" s="236"/>
      <c r="AN32" s="236"/>
      <c r="AO32" s="232"/>
      <c r="AQ32" s="232"/>
      <c r="AR32" s="236"/>
      <c r="AS32" s="236"/>
      <c r="AT32" s="232"/>
      <c r="AV32" s="232"/>
      <c r="AW32" s="236"/>
      <c r="AX32" s="236"/>
      <c r="AY32" s="232"/>
      <c r="BA32" s="232"/>
      <c r="BB32" s="236"/>
      <c r="BC32" s="236"/>
      <c r="BD32" s="232"/>
      <c r="BF32" s="232"/>
      <c r="BG32" s="236"/>
      <c r="BK32" s="301">
        <f t="shared" si="13"/>
        <v>0</v>
      </c>
      <c r="BL32" s="236"/>
      <c r="BM32" s="236"/>
      <c r="BN32" s="232"/>
      <c r="BP32" s="232"/>
      <c r="BQ32" s="236"/>
      <c r="BR32" s="236"/>
      <c r="BS32" s="232"/>
      <c r="BU32" s="232"/>
      <c r="BV32" s="236"/>
      <c r="BW32" s="236"/>
      <c r="BX32" s="232"/>
      <c r="BZ32" s="232"/>
      <c r="CA32" s="236"/>
      <c r="CB32" s="236"/>
      <c r="CC32" s="232"/>
      <c r="CE32" s="232"/>
      <c r="CF32" s="236"/>
      <c r="CG32" s="236"/>
      <c r="CH32" s="232"/>
      <c r="CJ32" s="232"/>
      <c r="CK32" s="236"/>
      <c r="CL32" s="236"/>
      <c r="CM32" s="232"/>
      <c r="CO32" s="232"/>
      <c r="CP32" s="236"/>
      <c r="CQ32" s="236"/>
      <c r="CR32" s="232"/>
      <c r="CT32" s="232"/>
      <c r="CU32" s="236"/>
      <c r="CV32" s="236"/>
      <c r="CW32" s="232"/>
      <c r="CY32" s="232"/>
      <c r="CZ32" s="236"/>
      <c r="DA32" s="236"/>
      <c r="DB32" s="232"/>
      <c r="DD32" s="232"/>
      <c r="DE32" s="236"/>
      <c r="DF32" s="236"/>
      <c r="DG32" s="232"/>
      <c r="DJ32" s="232">
        <f t="shared" si="0"/>
        <v>0</v>
      </c>
      <c r="DK32" s="236"/>
      <c r="DL32" s="236"/>
      <c r="DM32" s="232"/>
    </row>
    <row r="33" spans="1:117" x14ac:dyDescent="0.3">
      <c r="A33" s="224" t="s">
        <v>969</v>
      </c>
      <c r="B33" s="224" t="s">
        <v>1050</v>
      </c>
      <c r="D33" s="342" t="s">
        <v>941</v>
      </c>
      <c r="E33" s="226"/>
      <c r="F33" s="226"/>
      <c r="G33" s="226"/>
      <c r="H33" s="226"/>
      <c r="K33" s="232">
        <f t="shared" si="11"/>
        <v>18</v>
      </c>
      <c r="L33" s="236"/>
      <c r="M33" s="236"/>
      <c r="N33" s="232"/>
      <c r="P33" s="232">
        <v>18</v>
      </c>
      <c r="Q33" s="236"/>
      <c r="R33" s="236"/>
      <c r="S33" s="232"/>
      <c r="U33" s="232"/>
      <c r="V33" s="236"/>
      <c r="W33" s="236"/>
      <c r="X33" s="232"/>
      <c r="Z33" s="232"/>
      <c r="AA33" s="236"/>
      <c r="AB33" s="236"/>
      <c r="AC33" s="232"/>
      <c r="AE33" s="232"/>
      <c r="AF33" s="236"/>
      <c r="AG33" s="236"/>
      <c r="AH33" s="232"/>
      <c r="AI33" s="340" t="s">
        <v>1025</v>
      </c>
      <c r="AJ33" s="340" t="s">
        <v>982</v>
      </c>
      <c r="AL33" s="337">
        <f t="shared" si="8"/>
        <v>0</v>
      </c>
      <c r="AM33" s="236"/>
      <c r="AN33" s="236"/>
      <c r="AO33" s="232"/>
      <c r="AQ33" s="232"/>
      <c r="AR33" s="236"/>
      <c r="AS33" s="236"/>
      <c r="AT33" s="232"/>
      <c r="AV33" s="232"/>
      <c r="AW33" s="236"/>
      <c r="AX33" s="236"/>
      <c r="AY33" s="232"/>
      <c r="BA33" s="232"/>
      <c r="BB33" s="236"/>
      <c r="BC33" s="236"/>
      <c r="BD33" s="232"/>
      <c r="BF33" s="232"/>
      <c r="BG33" s="236"/>
      <c r="BK33" s="301">
        <f t="shared" si="13"/>
        <v>0</v>
      </c>
      <c r="BL33" s="236"/>
      <c r="BM33" s="236"/>
      <c r="BN33" s="232"/>
      <c r="BP33" s="232"/>
      <c r="BQ33" s="236"/>
      <c r="BR33" s="236"/>
      <c r="BS33" s="232"/>
      <c r="BU33" s="232"/>
      <c r="BV33" s="236"/>
      <c r="BW33" s="236"/>
      <c r="BX33" s="232"/>
      <c r="BZ33" s="232"/>
      <c r="CA33" s="236"/>
      <c r="CB33" s="236"/>
      <c r="CC33" s="232"/>
      <c r="CE33" s="232"/>
      <c r="CF33" s="236"/>
      <c r="CG33" s="236"/>
      <c r="CH33" s="232"/>
      <c r="CJ33" s="232"/>
      <c r="CK33" s="236"/>
      <c r="CL33" s="236"/>
      <c r="CM33" s="232"/>
      <c r="CO33" s="232"/>
      <c r="CP33" s="236"/>
      <c r="CQ33" s="236"/>
      <c r="CR33" s="232"/>
      <c r="CT33" s="232"/>
      <c r="CU33" s="236"/>
      <c r="CV33" s="236"/>
      <c r="CW33" s="232"/>
      <c r="CY33" s="232"/>
      <c r="CZ33" s="236"/>
      <c r="DA33" s="236"/>
      <c r="DB33" s="232"/>
      <c r="DD33" s="232"/>
      <c r="DE33" s="236"/>
      <c r="DF33" s="236"/>
      <c r="DG33" s="232"/>
      <c r="DJ33" s="232">
        <f t="shared" si="0"/>
        <v>18</v>
      </c>
      <c r="DK33" s="236"/>
      <c r="DL33" s="236"/>
      <c r="DM33" s="232"/>
    </row>
    <row r="34" spans="1:117" x14ac:dyDescent="0.3">
      <c r="A34" s="224"/>
      <c r="B34" s="224"/>
      <c r="D34" s="342"/>
      <c r="E34" s="226"/>
      <c r="F34" s="226"/>
      <c r="G34" s="226"/>
      <c r="H34" s="226"/>
      <c r="K34" s="232">
        <f t="shared" si="11"/>
        <v>0</v>
      </c>
      <c r="L34" s="236"/>
      <c r="M34" s="236"/>
      <c r="N34" s="232"/>
      <c r="P34" s="232"/>
      <c r="Q34" s="236"/>
      <c r="R34" s="236"/>
      <c r="S34" s="232"/>
      <c r="U34" s="232"/>
      <c r="V34" s="236"/>
      <c r="W34" s="236"/>
      <c r="X34" s="232"/>
      <c r="Z34" s="232"/>
      <c r="AA34" s="236"/>
      <c r="AB34" s="236"/>
      <c r="AC34" s="232"/>
      <c r="AE34" s="232"/>
      <c r="AF34" s="236"/>
      <c r="AG34" s="236"/>
      <c r="AH34" s="232"/>
      <c r="AI34" s="340"/>
      <c r="AJ34" s="340"/>
      <c r="AL34" s="337">
        <f t="shared" si="8"/>
        <v>0</v>
      </c>
      <c r="AM34" s="236"/>
      <c r="AN34" s="236"/>
      <c r="AO34" s="232"/>
      <c r="AQ34" s="232"/>
      <c r="AR34" s="236"/>
      <c r="AS34" s="236"/>
      <c r="AT34" s="232"/>
      <c r="AV34" s="232"/>
      <c r="AW34" s="236"/>
      <c r="AX34" s="236"/>
      <c r="AY34" s="232"/>
      <c r="BA34" s="232"/>
      <c r="BB34" s="236"/>
      <c r="BC34" s="236"/>
      <c r="BD34" s="232"/>
      <c r="BF34" s="232"/>
      <c r="BG34" s="236"/>
      <c r="BK34" s="301">
        <f t="shared" si="13"/>
        <v>0</v>
      </c>
      <c r="BL34" s="236"/>
      <c r="BM34" s="236"/>
      <c r="BN34" s="232"/>
      <c r="BP34" s="232"/>
      <c r="BQ34" s="236"/>
      <c r="BR34" s="236"/>
      <c r="BS34" s="232"/>
      <c r="BU34" s="232"/>
      <c r="BV34" s="236"/>
      <c r="BW34" s="236"/>
      <c r="BX34" s="232"/>
      <c r="BZ34" s="232"/>
      <c r="CA34" s="236"/>
      <c r="CB34" s="236"/>
      <c r="CC34" s="232"/>
      <c r="CE34" s="232"/>
      <c r="CF34" s="236"/>
      <c r="CG34" s="236"/>
      <c r="CH34" s="232"/>
      <c r="CJ34" s="232"/>
      <c r="CK34" s="236"/>
      <c r="CL34" s="236"/>
      <c r="CM34" s="232"/>
      <c r="CO34" s="232"/>
      <c r="CP34" s="236"/>
      <c r="CQ34" s="236"/>
      <c r="CR34" s="232"/>
      <c r="CT34" s="232"/>
      <c r="CU34" s="236"/>
      <c r="CV34" s="236"/>
      <c r="CW34" s="232"/>
      <c r="CY34" s="232"/>
      <c r="CZ34" s="236"/>
      <c r="DA34" s="236"/>
      <c r="DB34" s="232"/>
      <c r="DD34" s="232"/>
      <c r="DE34" s="236"/>
      <c r="DF34" s="236"/>
      <c r="DG34" s="232"/>
      <c r="DJ34" s="232">
        <f t="shared" si="0"/>
        <v>0</v>
      </c>
      <c r="DK34" s="236"/>
      <c r="DL34" s="236"/>
      <c r="DM34" s="232"/>
    </row>
    <row r="35" spans="1:117" x14ac:dyDescent="0.3">
      <c r="A35" s="224" t="s">
        <v>972</v>
      </c>
      <c r="B35" s="224"/>
      <c r="D35" s="342" t="s">
        <v>941</v>
      </c>
      <c r="E35" s="226"/>
      <c r="F35" s="226"/>
      <c r="G35" s="226"/>
      <c r="H35" s="226"/>
      <c r="K35" s="232">
        <f t="shared" si="11"/>
        <v>0</v>
      </c>
      <c r="L35" s="236"/>
      <c r="M35" s="236"/>
      <c r="N35" s="232"/>
      <c r="P35" s="232"/>
      <c r="Q35" s="236"/>
      <c r="R35" s="236"/>
      <c r="S35" s="232"/>
      <c r="U35" s="232"/>
      <c r="V35" s="236"/>
      <c r="W35" s="236"/>
      <c r="X35" s="232"/>
      <c r="Z35" s="232"/>
      <c r="AA35" s="236"/>
      <c r="AB35" s="236"/>
      <c r="AC35" s="232"/>
      <c r="AE35" s="232"/>
      <c r="AF35" s="236"/>
      <c r="AG35" s="236"/>
      <c r="AH35" s="232"/>
      <c r="AI35" s="340"/>
      <c r="AJ35" s="340"/>
      <c r="AL35" s="337">
        <f t="shared" si="8"/>
        <v>0</v>
      </c>
      <c r="AM35" s="236"/>
      <c r="AN35" s="236"/>
      <c r="AO35" s="232"/>
      <c r="AQ35" s="232"/>
      <c r="AR35" s="236"/>
      <c r="AS35" s="236"/>
      <c r="AT35" s="232"/>
      <c r="AV35" s="232"/>
      <c r="AW35" s="236"/>
      <c r="AX35" s="236"/>
      <c r="AY35" s="232"/>
      <c r="BA35" s="232"/>
      <c r="BB35" s="236"/>
      <c r="BC35" s="236"/>
      <c r="BD35" s="232"/>
      <c r="BF35" s="232"/>
      <c r="BG35" s="236"/>
      <c r="BK35" s="301">
        <f t="shared" si="13"/>
        <v>0</v>
      </c>
      <c r="BL35" s="236"/>
      <c r="BM35" s="236"/>
      <c r="BN35" s="232"/>
      <c r="BP35" s="232"/>
      <c r="BQ35" s="236"/>
      <c r="BR35" s="236"/>
      <c r="BS35" s="232"/>
      <c r="BU35" s="232"/>
      <c r="BV35" s="236"/>
      <c r="BW35" s="236"/>
      <c r="BX35" s="232"/>
      <c r="BZ35" s="232"/>
      <c r="CA35" s="236"/>
      <c r="CB35" s="236"/>
      <c r="CC35" s="232"/>
      <c r="CE35" s="232"/>
      <c r="CF35" s="236"/>
      <c r="CG35" s="236"/>
      <c r="CH35" s="232"/>
      <c r="CJ35" s="232"/>
      <c r="CK35" s="236"/>
      <c r="CL35" s="236"/>
      <c r="CM35" s="232"/>
      <c r="CO35" s="232"/>
      <c r="CP35" s="236"/>
      <c r="CQ35" s="236"/>
      <c r="CR35" s="232"/>
      <c r="CT35" s="232"/>
      <c r="CU35" s="236"/>
      <c r="CV35" s="236"/>
      <c r="CW35" s="232"/>
      <c r="CY35" s="232"/>
      <c r="CZ35" s="236"/>
      <c r="DA35" s="236"/>
      <c r="DB35" s="232"/>
      <c r="DD35" s="232"/>
      <c r="DE35" s="236"/>
      <c r="DF35" s="236"/>
      <c r="DG35" s="232"/>
      <c r="DJ35" s="232">
        <f t="shared" si="0"/>
        <v>0</v>
      </c>
      <c r="DK35" s="236"/>
      <c r="DL35" s="236"/>
      <c r="DM35" s="232"/>
    </row>
    <row r="36" spans="1:117" x14ac:dyDescent="0.3">
      <c r="A36" s="224" t="s">
        <v>980</v>
      </c>
      <c r="B36" s="224" t="s">
        <v>1051</v>
      </c>
      <c r="D36" s="342" t="s">
        <v>941</v>
      </c>
      <c r="E36" s="226"/>
      <c r="F36" s="226"/>
      <c r="G36" s="226"/>
      <c r="H36" s="226"/>
      <c r="K36" s="232">
        <f t="shared" si="11"/>
        <v>26</v>
      </c>
      <c r="L36" s="236"/>
      <c r="M36" s="236"/>
      <c r="N36" s="232"/>
      <c r="P36" s="232">
        <v>9</v>
      </c>
      <c r="Q36" s="236"/>
      <c r="R36" s="236"/>
      <c r="S36" s="232"/>
      <c r="U36" s="232">
        <v>8</v>
      </c>
      <c r="V36" s="236"/>
      <c r="W36" s="236"/>
      <c r="X36" s="232"/>
      <c r="Z36" s="232">
        <v>9</v>
      </c>
      <c r="AA36" s="236"/>
      <c r="AB36" s="236"/>
      <c r="AC36" s="232"/>
      <c r="AE36" s="232"/>
      <c r="AF36" s="236"/>
      <c r="AG36" s="236"/>
      <c r="AH36" s="232"/>
      <c r="AI36" s="340" t="s">
        <v>1026</v>
      </c>
      <c r="AJ36" s="340" t="s">
        <v>1078</v>
      </c>
      <c r="AL36" s="337">
        <f t="shared" si="8"/>
        <v>0</v>
      </c>
      <c r="AM36" s="236"/>
      <c r="AN36" s="236"/>
      <c r="AO36" s="232"/>
      <c r="AQ36" s="232"/>
      <c r="AR36" s="236"/>
      <c r="AS36" s="236"/>
      <c r="AT36" s="232"/>
      <c r="AV36" s="232"/>
      <c r="AW36" s="236"/>
      <c r="AX36" s="236"/>
      <c r="AY36" s="232"/>
      <c r="BA36" s="232"/>
      <c r="BB36" s="236"/>
      <c r="BC36" s="236"/>
      <c r="BD36" s="232"/>
      <c r="BF36" s="232"/>
      <c r="BG36" s="236"/>
      <c r="BK36" s="301">
        <f t="shared" si="13"/>
        <v>0</v>
      </c>
      <c r="BL36" s="236"/>
      <c r="BM36" s="236"/>
      <c r="BN36" s="232"/>
      <c r="BP36" s="232"/>
      <c r="BQ36" s="236"/>
      <c r="BR36" s="236"/>
      <c r="BS36" s="232"/>
      <c r="BU36" s="232"/>
      <c r="BV36" s="236"/>
      <c r="BW36" s="236"/>
      <c r="BX36" s="232"/>
      <c r="BZ36" s="232"/>
      <c r="CA36" s="236"/>
      <c r="CB36" s="236"/>
      <c r="CC36" s="232"/>
      <c r="CE36" s="232"/>
      <c r="CF36" s="236"/>
      <c r="CG36" s="236"/>
      <c r="CH36" s="232"/>
      <c r="CJ36" s="232"/>
      <c r="CK36" s="236"/>
      <c r="CL36" s="236"/>
      <c r="CM36" s="232"/>
      <c r="CO36" s="232"/>
      <c r="CP36" s="236"/>
      <c r="CQ36" s="236"/>
      <c r="CR36" s="232"/>
      <c r="CT36" s="232"/>
      <c r="CU36" s="236"/>
      <c r="CV36" s="236"/>
      <c r="CW36" s="232"/>
      <c r="CY36" s="232"/>
      <c r="CZ36" s="236"/>
      <c r="DA36" s="236"/>
      <c r="DB36" s="232"/>
      <c r="DD36" s="232"/>
      <c r="DE36" s="236"/>
      <c r="DF36" s="236"/>
      <c r="DG36" s="232"/>
      <c r="DJ36" s="232">
        <f t="shared" si="0"/>
        <v>26</v>
      </c>
      <c r="DK36" s="236"/>
      <c r="DL36" s="236"/>
      <c r="DM36" s="232"/>
    </row>
    <row r="37" spans="1:117" x14ac:dyDescent="0.3">
      <c r="A37" s="224" t="s">
        <v>979</v>
      </c>
      <c r="B37" s="224" t="s">
        <v>1052</v>
      </c>
      <c r="D37" s="342" t="s">
        <v>941</v>
      </c>
      <c r="E37" s="226"/>
      <c r="F37" s="226"/>
      <c r="G37" s="226"/>
      <c r="H37" s="226"/>
      <c r="K37" s="232">
        <f t="shared" si="11"/>
        <v>31</v>
      </c>
      <c r="L37" s="236"/>
      <c r="M37" s="236"/>
      <c r="N37" s="232"/>
      <c r="P37" s="232">
        <v>9</v>
      </c>
      <c r="Q37" s="236"/>
      <c r="R37" s="236"/>
      <c r="S37" s="232"/>
      <c r="U37" s="232">
        <v>8</v>
      </c>
      <c r="V37" s="236"/>
      <c r="W37" s="236"/>
      <c r="X37" s="232"/>
      <c r="Z37" s="232">
        <v>9</v>
      </c>
      <c r="AA37" s="236"/>
      <c r="AB37" s="236"/>
      <c r="AC37" s="232"/>
      <c r="AE37" s="232">
        <v>5</v>
      </c>
      <c r="AF37" s="236"/>
      <c r="AG37" s="236"/>
      <c r="AH37" s="232"/>
      <c r="AI37" s="340" t="s">
        <v>1023</v>
      </c>
      <c r="AJ37" s="340" t="s">
        <v>1078</v>
      </c>
      <c r="AL37" s="337">
        <f t="shared" si="8"/>
        <v>0</v>
      </c>
      <c r="AM37" s="236"/>
      <c r="AN37" s="236"/>
      <c r="AO37" s="232"/>
      <c r="AQ37" s="232"/>
      <c r="AR37" s="236"/>
      <c r="AS37" s="236"/>
      <c r="AT37" s="232"/>
      <c r="AV37" s="232"/>
      <c r="AW37" s="236"/>
      <c r="AX37" s="236"/>
      <c r="AY37" s="232"/>
      <c r="BA37" s="232"/>
      <c r="BB37" s="236"/>
      <c r="BC37" s="236"/>
      <c r="BD37" s="232"/>
      <c r="BF37" s="232"/>
      <c r="BG37" s="236"/>
      <c r="BK37" s="301">
        <f t="shared" si="13"/>
        <v>0</v>
      </c>
      <c r="BL37" s="236"/>
      <c r="BM37" s="236"/>
      <c r="BN37" s="232"/>
      <c r="BP37" s="232"/>
      <c r="BQ37" s="236"/>
      <c r="BR37" s="236"/>
      <c r="BS37" s="232"/>
      <c r="BU37" s="232"/>
      <c r="BV37" s="236"/>
      <c r="BW37" s="236"/>
      <c r="BX37" s="232"/>
      <c r="BZ37" s="232"/>
      <c r="CA37" s="236"/>
      <c r="CB37" s="236"/>
      <c r="CC37" s="232"/>
      <c r="CE37" s="232"/>
      <c r="CF37" s="236"/>
      <c r="CG37" s="236"/>
      <c r="CH37" s="232"/>
      <c r="CJ37" s="232"/>
      <c r="CK37" s="236"/>
      <c r="CL37" s="236"/>
      <c r="CM37" s="232"/>
      <c r="CO37" s="232"/>
      <c r="CP37" s="236"/>
      <c r="CQ37" s="236"/>
      <c r="CR37" s="232"/>
      <c r="CT37" s="232"/>
      <c r="CU37" s="236"/>
      <c r="CV37" s="236"/>
      <c r="CW37" s="232"/>
      <c r="CY37" s="232"/>
      <c r="CZ37" s="236"/>
      <c r="DA37" s="236"/>
      <c r="DB37" s="232"/>
      <c r="DD37" s="232"/>
      <c r="DE37" s="236"/>
      <c r="DF37" s="236"/>
      <c r="DG37" s="232"/>
      <c r="DJ37" s="232">
        <f t="shared" si="0"/>
        <v>31</v>
      </c>
      <c r="DK37" s="236"/>
      <c r="DL37" s="236"/>
      <c r="DM37" s="232"/>
    </row>
    <row r="38" spans="1:117" x14ac:dyDescent="0.3">
      <c r="A38" s="224" t="s">
        <v>973</v>
      </c>
      <c r="B38" s="224" t="s">
        <v>1053</v>
      </c>
      <c r="D38" s="342" t="s">
        <v>941</v>
      </c>
      <c r="E38" s="226"/>
      <c r="F38" s="226"/>
      <c r="G38" s="226"/>
      <c r="H38" s="226"/>
      <c r="K38" s="232">
        <f t="shared" si="11"/>
        <v>62</v>
      </c>
      <c r="L38" s="236"/>
      <c r="M38" s="236"/>
      <c r="N38" s="232"/>
      <c r="P38" s="232">
        <v>18</v>
      </c>
      <c r="Q38" s="236"/>
      <c r="R38" s="236"/>
      <c r="S38" s="232"/>
      <c r="U38" s="232">
        <v>16</v>
      </c>
      <c r="V38" s="236"/>
      <c r="W38" s="236"/>
      <c r="X38" s="232"/>
      <c r="Z38" s="232">
        <v>18</v>
      </c>
      <c r="AA38" s="236"/>
      <c r="AB38" s="236"/>
      <c r="AC38" s="232"/>
      <c r="AE38" s="232">
        <v>10</v>
      </c>
      <c r="AF38" s="236"/>
      <c r="AG38" s="236"/>
      <c r="AH38" s="232"/>
      <c r="AI38" s="340" t="s">
        <v>1024</v>
      </c>
      <c r="AJ38" s="340" t="s">
        <v>1017</v>
      </c>
      <c r="AL38" s="337">
        <f t="shared" si="8"/>
        <v>0</v>
      </c>
      <c r="AM38" s="236"/>
      <c r="AN38" s="236"/>
      <c r="AO38" s="232"/>
      <c r="AQ38" s="232"/>
      <c r="AR38" s="236"/>
      <c r="AS38" s="236"/>
      <c r="AT38" s="232"/>
      <c r="AV38" s="232"/>
      <c r="AW38" s="236"/>
      <c r="AX38" s="236"/>
      <c r="AY38" s="232"/>
      <c r="BA38" s="232"/>
      <c r="BB38" s="236"/>
      <c r="BC38" s="236"/>
      <c r="BD38" s="232"/>
      <c r="BF38" s="232"/>
      <c r="BG38" s="236"/>
      <c r="BK38" s="301">
        <f t="shared" si="13"/>
        <v>0</v>
      </c>
      <c r="BL38" s="236"/>
      <c r="BM38" s="236"/>
      <c r="BN38" s="232"/>
      <c r="BP38" s="232"/>
      <c r="BQ38" s="236"/>
      <c r="BR38" s="236"/>
      <c r="BS38" s="232"/>
      <c r="BU38" s="232"/>
      <c r="BV38" s="236"/>
      <c r="BW38" s="236"/>
      <c r="BX38" s="232"/>
      <c r="BZ38" s="232"/>
      <c r="CA38" s="236"/>
      <c r="CB38" s="236"/>
      <c r="CC38" s="232"/>
      <c r="CE38" s="232"/>
      <c r="CF38" s="236"/>
      <c r="CG38" s="236"/>
      <c r="CH38" s="232"/>
      <c r="CJ38" s="232"/>
      <c r="CK38" s="236"/>
      <c r="CL38" s="236"/>
      <c r="CM38" s="232"/>
      <c r="CO38" s="232"/>
      <c r="CP38" s="236"/>
      <c r="CQ38" s="236"/>
      <c r="CR38" s="232"/>
      <c r="CT38" s="232"/>
      <c r="CU38" s="236"/>
      <c r="CV38" s="236"/>
      <c r="CW38" s="232"/>
      <c r="CY38" s="232"/>
      <c r="CZ38" s="236"/>
      <c r="DA38" s="236"/>
      <c r="DB38" s="232"/>
      <c r="DD38" s="232"/>
      <c r="DE38" s="236"/>
      <c r="DF38" s="236"/>
      <c r="DG38" s="232"/>
      <c r="DJ38" s="232">
        <f t="shared" si="0"/>
        <v>62</v>
      </c>
      <c r="DK38" s="236"/>
      <c r="DL38" s="236"/>
      <c r="DM38" s="232"/>
    </row>
    <row r="39" spans="1:117" x14ac:dyDescent="0.3">
      <c r="A39" s="224" t="s">
        <v>986</v>
      </c>
      <c r="B39" s="224"/>
      <c r="D39" s="342" t="s">
        <v>941</v>
      </c>
      <c r="E39" s="226"/>
      <c r="F39" s="226"/>
      <c r="G39" s="226"/>
      <c r="H39" s="226"/>
      <c r="K39" s="232">
        <f t="shared" si="11"/>
        <v>0</v>
      </c>
      <c r="L39" s="236"/>
      <c r="M39" s="236"/>
      <c r="N39" s="232"/>
      <c r="P39" s="232"/>
      <c r="Q39" s="236"/>
      <c r="R39" s="236"/>
      <c r="S39" s="232"/>
      <c r="U39" s="232"/>
      <c r="V39" s="236"/>
      <c r="W39" s="236"/>
      <c r="X39" s="232"/>
      <c r="Z39" s="232"/>
      <c r="AA39" s="236"/>
      <c r="AB39" s="236"/>
      <c r="AC39" s="232"/>
      <c r="AE39" s="232"/>
      <c r="AF39" s="236"/>
      <c r="AG39" s="236"/>
      <c r="AH39" s="232"/>
      <c r="AI39" s="340"/>
      <c r="AJ39" s="340"/>
      <c r="AL39" s="337">
        <f t="shared" si="8"/>
        <v>0</v>
      </c>
      <c r="AM39" s="236"/>
      <c r="AN39" s="236"/>
      <c r="AO39" s="232"/>
      <c r="AQ39" s="232"/>
      <c r="AR39" s="236"/>
      <c r="AS39" s="236"/>
      <c r="AT39" s="232"/>
      <c r="AV39" s="232"/>
      <c r="AW39" s="236"/>
      <c r="AX39" s="236"/>
      <c r="AY39" s="232"/>
      <c r="BA39" s="232"/>
      <c r="BB39" s="236"/>
      <c r="BC39" s="236"/>
      <c r="BD39" s="232"/>
      <c r="BF39" s="232"/>
      <c r="BG39" s="236"/>
      <c r="BK39" s="301">
        <f t="shared" si="13"/>
        <v>0</v>
      </c>
      <c r="BL39" s="236"/>
      <c r="BM39" s="236"/>
      <c r="BN39" s="232"/>
      <c r="BP39" s="232"/>
      <c r="BQ39" s="236"/>
      <c r="BR39" s="236"/>
      <c r="BS39" s="232"/>
      <c r="BU39" s="232"/>
      <c r="BV39" s="236"/>
      <c r="BW39" s="236"/>
      <c r="BX39" s="232"/>
      <c r="BZ39" s="232"/>
      <c r="CA39" s="236"/>
      <c r="CB39" s="236"/>
      <c r="CC39" s="232"/>
      <c r="CE39" s="232"/>
      <c r="CF39" s="236"/>
      <c r="CG39" s="236"/>
      <c r="CH39" s="232"/>
      <c r="CJ39" s="232"/>
      <c r="CK39" s="236"/>
      <c r="CL39" s="236"/>
      <c r="CM39" s="232"/>
      <c r="CO39" s="232"/>
      <c r="CP39" s="236"/>
      <c r="CQ39" s="236"/>
      <c r="CR39" s="232"/>
      <c r="CT39" s="232"/>
      <c r="CU39" s="236"/>
      <c r="CV39" s="236"/>
      <c r="CW39" s="232"/>
      <c r="CY39" s="232"/>
      <c r="CZ39" s="236"/>
      <c r="DA39" s="236"/>
      <c r="DB39" s="232"/>
      <c r="DD39" s="232"/>
      <c r="DE39" s="236"/>
      <c r="DF39" s="236"/>
      <c r="DG39" s="232"/>
      <c r="DJ39" s="232">
        <f t="shared" si="0"/>
        <v>0</v>
      </c>
      <c r="DK39" s="236"/>
      <c r="DL39" s="236"/>
      <c r="DM39" s="232"/>
    </row>
    <row r="40" spans="1:117" x14ac:dyDescent="0.3">
      <c r="A40" s="224" t="s">
        <v>987</v>
      </c>
      <c r="B40" s="224"/>
      <c r="D40" s="342" t="s">
        <v>941</v>
      </c>
      <c r="E40" s="226"/>
      <c r="F40" s="226"/>
      <c r="G40" s="226"/>
      <c r="H40" s="226"/>
      <c r="K40" s="232">
        <f t="shared" si="11"/>
        <v>0</v>
      </c>
      <c r="L40" s="236"/>
      <c r="M40" s="236"/>
      <c r="N40" s="232"/>
      <c r="P40" s="232"/>
      <c r="Q40" s="236"/>
      <c r="R40" s="236"/>
      <c r="S40" s="232"/>
      <c r="U40" s="232"/>
      <c r="V40" s="236"/>
      <c r="W40" s="236"/>
      <c r="X40" s="232"/>
      <c r="Z40" s="232"/>
      <c r="AA40" s="236"/>
      <c r="AB40" s="236"/>
      <c r="AC40" s="232"/>
      <c r="AE40" s="232"/>
      <c r="AF40" s="236"/>
      <c r="AG40" s="236"/>
      <c r="AH40" s="232"/>
      <c r="AI40" s="340"/>
      <c r="AJ40" s="340"/>
      <c r="AL40" s="337">
        <f t="shared" si="8"/>
        <v>0</v>
      </c>
      <c r="AM40" s="236"/>
      <c r="AN40" s="236"/>
      <c r="AO40" s="232"/>
      <c r="AQ40" s="232"/>
      <c r="AR40" s="236"/>
      <c r="AS40" s="236"/>
      <c r="AT40" s="232"/>
      <c r="AV40" s="232"/>
      <c r="AW40" s="236"/>
      <c r="AX40" s="236"/>
      <c r="AY40" s="232"/>
      <c r="BA40" s="232"/>
      <c r="BB40" s="236"/>
      <c r="BC40" s="236"/>
      <c r="BD40" s="232"/>
      <c r="BF40" s="232"/>
      <c r="BG40" s="236"/>
      <c r="BK40" s="301">
        <f t="shared" si="13"/>
        <v>0</v>
      </c>
      <c r="BL40" s="236"/>
      <c r="BM40" s="236"/>
      <c r="BN40" s="232"/>
      <c r="BP40" s="232"/>
      <c r="BQ40" s="236"/>
      <c r="BR40" s="236"/>
      <c r="BS40" s="232"/>
      <c r="BU40" s="232"/>
      <c r="BV40" s="236"/>
      <c r="BW40" s="236"/>
      <c r="BX40" s="232"/>
      <c r="BZ40" s="232"/>
      <c r="CA40" s="236"/>
      <c r="CB40" s="236"/>
      <c r="CC40" s="232"/>
      <c r="CE40" s="232"/>
      <c r="CF40" s="236"/>
      <c r="CG40" s="236"/>
      <c r="CH40" s="232"/>
      <c r="CJ40" s="232"/>
      <c r="CK40" s="236"/>
      <c r="CL40" s="236"/>
      <c r="CM40" s="232"/>
      <c r="CO40" s="232"/>
      <c r="CP40" s="236"/>
      <c r="CQ40" s="236"/>
      <c r="CR40" s="232"/>
      <c r="CT40" s="232"/>
      <c r="CU40" s="236"/>
      <c r="CV40" s="236"/>
      <c r="CW40" s="232"/>
      <c r="CY40" s="232"/>
      <c r="CZ40" s="236"/>
      <c r="DA40" s="236"/>
      <c r="DB40" s="232"/>
      <c r="DD40" s="232"/>
      <c r="DE40" s="236"/>
      <c r="DF40" s="236"/>
      <c r="DG40" s="232"/>
      <c r="DJ40" s="232">
        <f t="shared" si="0"/>
        <v>0</v>
      </c>
      <c r="DK40" s="236"/>
      <c r="DL40" s="236"/>
      <c r="DM40" s="232"/>
    </row>
    <row r="41" spans="1:117" x14ac:dyDescent="0.3">
      <c r="A41" s="224" t="s">
        <v>988</v>
      </c>
      <c r="B41" s="224"/>
      <c r="D41" s="342" t="s">
        <v>941</v>
      </c>
      <c r="E41" s="226"/>
      <c r="F41" s="226"/>
      <c r="G41" s="226"/>
      <c r="H41" s="226"/>
      <c r="K41" s="232">
        <f t="shared" si="11"/>
        <v>0</v>
      </c>
      <c r="L41" s="236"/>
      <c r="M41" s="236"/>
      <c r="N41" s="232"/>
      <c r="P41" s="232"/>
      <c r="Q41" s="236"/>
      <c r="R41" s="236"/>
      <c r="S41" s="232"/>
      <c r="U41" s="232"/>
      <c r="V41" s="236"/>
      <c r="W41" s="236"/>
      <c r="X41" s="232"/>
      <c r="Z41" s="232"/>
      <c r="AA41" s="236"/>
      <c r="AB41" s="236"/>
      <c r="AC41" s="232"/>
      <c r="AE41" s="232"/>
      <c r="AF41" s="236"/>
      <c r="AG41" s="236"/>
      <c r="AH41" s="232"/>
      <c r="AI41" s="340"/>
      <c r="AJ41" s="340"/>
      <c r="AL41" s="337">
        <f t="shared" si="8"/>
        <v>0</v>
      </c>
      <c r="AM41" s="236"/>
      <c r="AN41" s="236"/>
      <c r="AO41" s="232"/>
      <c r="AQ41" s="232"/>
      <c r="AR41" s="236"/>
      <c r="AS41" s="236"/>
      <c r="AT41" s="232"/>
      <c r="AV41" s="232"/>
      <c r="AW41" s="236"/>
      <c r="AX41" s="236"/>
      <c r="AY41" s="232"/>
      <c r="BA41" s="232"/>
      <c r="BB41" s="236"/>
      <c r="BC41" s="236"/>
      <c r="BD41" s="232"/>
      <c r="BF41" s="232"/>
      <c r="BG41" s="236"/>
      <c r="BK41" s="301">
        <f t="shared" si="13"/>
        <v>0</v>
      </c>
      <c r="BL41" s="236"/>
      <c r="BM41" s="236"/>
      <c r="BN41" s="232"/>
      <c r="BP41" s="232"/>
      <c r="BQ41" s="236"/>
      <c r="BR41" s="236"/>
      <c r="BS41" s="232"/>
      <c r="BU41" s="232"/>
      <c r="BV41" s="236"/>
      <c r="BW41" s="236"/>
      <c r="BX41" s="232"/>
      <c r="BZ41" s="232"/>
      <c r="CA41" s="236"/>
      <c r="CB41" s="236"/>
      <c r="CC41" s="232"/>
      <c r="CE41" s="232"/>
      <c r="CF41" s="236"/>
      <c r="CG41" s="236"/>
      <c r="CH41" s="232"/>
      <c r="CJ41" s="232"/>
      <c r="CK41" s="236"/>
      <c r="CL41" s="236"/>
      <c r="CM41" s="232"/>
      <c r="CO41" s="232"/>
      <c r="CP41" s="236"/>
      <c r="CQ41" s="236"/>
      <c r="CR41" s="232"/>
      <c r="CT41" s="232"/>
      <c r="CU41" s="236"/>
      <c r="CV41" s="236"/>
      <c r="CW41" s="232"/>
      <c r="CY41" s="232"/>
      <c r="CZ41" s="236"/>
      <c r="DA41" s="236"/>
      <c r="DB41" s="232"/>
      <c r="DD41" s="232"/>
      <c r="DE41" s="236"/>
      <c r="DF41" s="236"/>
      <c r="DG41" s="232"/>
      <c r="DJ41" s="232">
        <f t="shared" si="0"/>
        <v>0</v>
      </c>
      <c r="DK41" s="236"/>
      <c r="DL41" s="236"/>
      <c r="DM41" s="232"/>
    </row>
    <row r="42" spans="1:117" x14ac:dyDescent="0.3">
      <c r="A42" s="224" t="s">
        <v>974</v>
      </c>
      <c r="B42" s="224" t="s">
        <v>1054</v>
      </c>
      <c r="D42" s="342" t="s">
        <v>941</v>
      </c>
      <c r="E42" s="226"/>
      <c r="F42" s="226"/>
      <c r="G42" s="226"/>
      <c r="H42" s="226"/>
      <c r="K42" s="232">
        <f t="shared" si="11"/>
        <v>31</v>
      </c>
      <c r="L42" s="236"/>
      <c r="M42" s="236"/>
      <c r="N42" s="232"/>
      <c r="P42" s="232">
        <v>9</v>
      </c>
      <c r="Q42" s="236"/>
      <c r="R42" s="236"/>
      <c r="S42" s="232"/>
      <c r="U42" s="232">
        <v>8</v>
      </c>
      <c r="V42" s="236"/>
      <c r="W42" s="236"/>
      <c r="X42" s="232"/>
      <c r="Z42" s="232">
        <v>9</v>
      </c>
      <c r="AA42" s="236"/>
      <c r="AB42" s="236"/>
      <c r="AC42" s="232"/>
      <c r="AE42" s="232">
        <v>5</v>
      </c>
      <c r="AF42" s="236"/>
      <c r="AG42" s="236"/>
      <c r="AH42" s="232"/>
      <c r="AI42" s="340" t="s">
        <v>1023</v>
      </c>
      <c r="AJ42" s="340" t="s">
        <v>982</v>
      </c>
      <c r="AL42" s="337">
        <f t="shared" si="8"/>
        <v>0</v>
      </c>
      <c r="AM42" s="236"/>
      <c r="AN42" s="236"/>
      <c r="AO42" s="232"/>
      <c r="AQ42" s="232"/>
      <c r="AR42" s="236"/>
      <c r="AS42" s="236"/>
      <c r="AT42" s="232"/>
      <c r="AV42" s="232"/>
      <c r="AW42" s="236"/>
      <c r="AX42" s="236"/>
      <c r="AY42" s="232"/>
      <c r="BA42" s="232"/>
      <c r="BB42" s="236"/>
      <c r="BC42" s="236"/>
      <c r="BD42" s="232"/>
      <c r="BF42" s="232"/>
      <c r="BG42" s="236"/>
      <c r="BK42" s="301">
        <f t="shared" si="13"/>
        <v>0</v>
      </c>
      <c r="BL42" s="236"/>
      <c r="BM42" s="236"/>
      <c r="BN42" s="232"/>
      <c r="BP42" s="232"/>
      <c r="BQ42" s="236"/>
      <c r="BR42" s="236"/>
      <c r="BS42" s="232"/>
      <c r="BU42" s="232"/>
      <c r="BV42" s="236"/>
      <c r="BW42" s="236"/>
      <c r="BX42" s="232"/>
      <c r="BZ42" s="232"/>
      <c r="CA42" s="236"/>
      <c r="CB42" s="236"/>
      <c r="CC42" s="232"/>
      <c r="CE42" s="232"/>
      <c r="CF42" s="236"/>
      <c r="CG42" s="236"/>
      <c r="CH42" s="232"/>
      <c r="CJ42" s="232"/>
      <c r="CK42" s="236"/>
      <c r="CL42" s="236"/>
      <c r="CM42" s="232"/>
      <c r="CO42" s="232"/>
      <c r="CP42" s="236"/>
      <c r="CQ42" s="236"/>
      <c r="CR42" s="232"/>
      <c r="CT42" s="232"/>
      <c r="CU42" s="236"/>
      <c r="CV42" s="236"/>
      <c r="CW42" s="232"/>
      <c r="CY42" s="232"/>
      <c r="CZ42" s="236"/>
      <c r="DA42" s="236"/>
      <c r="DB42" s="232"/>
      <c r="DD42" s="232"/>
      <c r="DE42" s="236"/>
      <c r="DF42" s="236"/>
      <c r="DG42" s="232"/>
      <c r="DJ42" s="232">
        <f t="shared" si="0"/>
        <v>31</v>
      </c>
      <c r="DK42" s="236"/>
      <c r="DL42" s="236"/>
      <c r="DM42" s="232"/>
    </row>
    <row r="43" spans="1:117" x14ac:dyDescent="0.3">
      <c r="A43" s="224"/>
      <c r="B43" s="224"/>
      <c r="D43" s="342"/>
      <c r="E43" s="226"/>
      <c r="F43" s="226"/>
      <c r="G43" s="226"/>
      <c r="H43" s="226"/>
      <c r="K43" s="232">
        <f t="shared" si="11"/>
        <v>0</v>
      </c>
      <c r="L43" s="236"/>
      <c r="M43" s="236"/>
      <c r="N43" s="232"/>
      <c r="P43" s="232"/>
      <c r="Q43" s="236"/>
      <c r="R43" s="236"/>
      <c r="S43" s="232"/>
      <c r="U43" s="232"/>
      <c r="V43" s="236"/>
      <c r="W43" s="236"/>
      <c r="X43" s="232"/>
      <c r="Z43" s="232"/>
      <c r="AA43" s="236"/>
      <c r="AB43" s="236"/>
      <c r="AC43" s="232"/>
      <c r="AE43" s="232"/>
      <c r="AF43" s="236"/>
      <c r="AG43" s="236"/>
      <c r="AH43" s="232"/>
      <c r="AI43" s="340"/>
      <c r="AJ43" s="340"/>
      <c r="AL43" s="337">
        <f t="shared" si="8"/>
        <v>0</v>
      </c>
      <c r="AM43" s="236"/>
      <c r="AN43" s="236"/>
      <c r="AO43" s="232"/>
      <c r="AQ43" s="232"/>
      <c r="AR43" s="236"/>
      <c r="AS43" s="236"/>
      <c r="AT43" s="232"/>
      <c r="AV43" s="232"/>
      <c r="AW43" s="236"/>
      <c r="AX43" s="236"/>
      <c r="AY43" s="232"/>
      <c r="BA43" s="232"/>
      <c r="BB43" s="236"/>
      <c r="BC43" s="236"/>
      <c r="BD43" s="232"/>
      <c r="BF43" s="232"/>
      <c r="BG43" s="236"/>
      <c r="BK43" s="301">
        <f t="shared" si="13"/>
        <v>0</v>
      </c>
      <c r="BL43" s="236"/>
      <c r="BM43" s="236"/>
      <c r="BN43" s="232"/>
      <c r="BP43" s="232"/>
      <c r="BQ43" s="236"/>
      <c r="BR43" s="236"/>
      <c r="BS43" s="232"/>
      <c r="BU43" s="232"/>
      <c r="BV43" s="236"/>
      <c r="BW43" s="236"/>
      <c r="BX43" s="232"/>
      <c r="BZ43" s="232"/>
      <c r="CA43" s="236"/>
      <c r="CB43" s="236"/>
      <c r="CC43" s="232"/>
      <c r="CE43" s="232"/>
      <c r="CF43" s="236"/>
      <c r="CG43" s="236"/>
      <c r="CH43" s="232"/>
      <c r="CJ43" s="232"/>
      <c r="CK43" s="236"/>
      <c r="CL43" s="236"/>
      <c r="CM43" s="232"/>
      <c r="CO43" s="232"/>
      <c r="CP43" s="236"/>
      <c r="CQ43" s="236"/>
      <c r="CR43" s="232"/>
      <c r="CT43" s="232"/>
      <c r="CU43" s="236"/>
      <c r="CV43" s="236"/>
      <c r="CW43" s="232"/>
      <c r="CY43" s="232"/>
      <c r="CZ43" s="236"/>
      <c r="DA43" s="236"/>
      <c r="DB43" s="232"/>
      <c r="DD43" s="232"/>
      <c r="DE43" s="236"/>
      <c r="DF43" s="236"/>
      <c r="DG43" s="232"/>
      <c r="DJ43" s="232">
        <f t="shared" si="0"/>
        <v>0</v>
      </c>
      <c r="DK43" s="236"/>
      <c r="DL43" s="236"/>
      <c r="DM43" s="232"/>
    </row>
    <row r="44" spans="1:117" x14ac:dyDescent="0.3">
      <c r="A44" s="224" t="s">
        <v>975</v>
      </c>
      <c r="B44" s="224" t="s">
        <v>1055</v>
      </c>
      <c r="D44" s="342" t="s">
        <v>941</v>
      </c>
      <c r="E44" s="226"/>
      <c r="F44" s="226"/>
      <c r="G44" s="226"/>
      <c r="H44" s="226"/>
      <c r="K44" s="232">
        <f t="shared" si="11"/>
        <v>31</v>
      </c>
      <c r="L44" s="236"/>
      <c r="M44" s="236"/>
      <c r="N44" s="232"/>
      <c r="P44" s="232">
        <v>9</v>
      </c>
      <c r="Q44" s="236"/>
      <c r="R44" s="236"/>
      <c r="S44" s="232"/>
      <c r="U44" s="232">
        <v>8</v>
      </c>
      <c r="V44" s="236"/>
      <c r="W44" s="236"/>
      <c r="X44" s="232"/>
      <c r="Z44" s="232">
        <v>9</v>
      </c>
      <c r="AA44" s="236"/>
      <c r="AB44" s="236"/>
      <c r="AC44" s="232"/>
      <c r="AE44" s="232">
        <v>5</v>
      </c>
      <c r="AF44" s="236"/>
      <c r="AG44" s="236"/>
      <c r="AH44" s="232"/>
      <c r="AI44" s="340" t="s">
        <v>1023</v>
      </c>
      <c r="AJ44" s="340" t="s">
        <v>983</v>
      </c>
      <c r="AL44" s="337">
        <f t="shared" si="8"/>
        <v>0</v>
      </c>
      <c r="AM44" s="236"/>
      <c r="AN44" s="236"/>
      <c r="AO44" s="232"/>
      <c r="AQ44" s="232"/>
      <c r="AR44" s="236"/>
      <c r="AS44" s="236"/>
      <c r="AT44" s="232"/>
      <c r="AV44" s="232"/>
      <c r="AW44" s="236"/>
      <c r="AX44" s="236"/>
      <c r="AY44" s="232"/>
      <c r="BA44" s="232"/>
      <c r="BB44" s="236"/>
      <c r="BC44" s="236"/>
      <c r="BD44" s="232"/>
      <c r="BF44" s="232"/>
      <c r="BG44" s="236"/>
      <c r="BK44" s="301">
        <f t="shared" si="13"/>
        <v>0</v>
      </c>
      <c r="BL44" s="236"/>
      <c r="BM44" s="236"/>
      <c r="BN44" s="232"/>
      <c r="BP44" s="232"/>
      <c r="BQ44" s="236"/>
      <c r="BR44" s="236"/>
      <c r="BS44" s="232"/>
      <c r="BU44" s="232"/>
      <c r="BV44" s="236"/>
      <c r="BW44" s="236"/>
      <c r="BX44" s="232"/>
      <c r="BZ44" s="232"/>
      <c r="CA44" s="236"/>
      <c r="CB44" s="236"/>
      <c r="CC44" s="232"/>
      <c r="CE44" s="232"/>
      <c r="CF44" s="236"/>
      <c r="CG44" s="236"/>
      <c r="CH44" s="232"/>
      <c r="CJ44" s="232"/>
      <c r="CK44" s="236"/>
      <c r="CL44" s="236"/>
      <c r="CM44" s="232"/>
      <c r="CO44" s="232"/>
      <c r="CP44" s="236"/>
      <c r="CQ44" s="236"/>
      <c r="CR44" s="232"/>
      <c r="CT44" s="232"/>
      <c r="CU44" s="236"/>
      <c r="CV44" s="236"/>
      <c r="CW44" s="232"/>
      <c r="CY44" s="232"/>
      <c r="CZ44" s="236"/>
      <c r="DA44" s="236"/>
      <c r="DB44" s="232"/>
      <c r="DD44" s="232"/>
      <c r="DE44" s="236"/>
      <c r="DF44" s="236"/>
      <c r="DG44" s="232"/>
      <c r="DJ44" s="232">
        <f t="shared" si="0"/>
        <v>31</v>
      </c>
      <c r="DK44" s="236"/>
      <c r="DL44" s="236"/>
      <c r="DM44" s="232"/>
    </row>
    <row r="45" spans="1:117" x14ac:dyDescent="0.3">
      <c r="A45" s="224" t="s">
        <v>989</v>
      </c>
      <c r="B45" s="224" t="s">
        <v>1056</v>
      </c>
      <c r="D45" s="342" t="s">
        <v>941</v>
      </c>
      <c r="E45" s="226"/>
      <c r="F45" s="226"/>
      <c r="G45" s="226"/>
      <c r="H45" s="226"/>
      <c r="K45" s="232">
        <f t="shared" si="11"/>
        <v>62</v>
      </c>
      <c r="L45" s="236"/>
      <c r="M45" s="236"/>
      <c r="N45" s="232">
        <f t="shared" ref="N45" si="17">SUM(S45,X45,AC45,AH45)</f>
        <v>0</v>
      </c>
      <c r="P45" s="232">
        <v>18</v>
      </c>
      <c r="Q45" s="236"/>
      <c r="R45" s="236"/>
      <c r="S45" s="232"/>
      <c r="U45" s="232">
        <v>16</v>
      </c>
      <c r="V45" s="236"/>
      <c r="W45" s="236"/>
      <c r="X45" s="232"/>
      <c r="Z45" s="232">
        <v>18</v>
      </c>
      <c r="AA45" s="236"/>
      <c r="AB45" s="236"/>
      <c r="AC45" s="232"/>
      <c r="AE45" s="232">
        <v>10</v>
      </c>
      <c r="AF45" s="236"/>
      <c r="AG45" s="236"/>
      <c r="AH45" s="232"/>
      <c r="AI45" s="340" t="s">
        <v>1024</v>
      </c>
      <c r="AJ45" s="340" t="s">
        <v>983</v>
      </c>
      <c r="AL45" s="337">
        <f t="shared" si="8"/>
        <v>44</v>
      </c>
      <c r="AM45" s="236"/>
      <c r="AN45" s="236"/>
      <c r="AO45" s="232" t="e">
        <f>SUM(AT45,AY45,BD45,#REF!)</f>
        <v>#REF!</v>
      </c>
      <c r="AQ45" s="232">
        <v>18</v>
      </c>
      <c r="AR45" s="236"/>
      <c r="AS45" s="236"/>
      <c r="AT45" s="232"/>
      <c r="AV45" s="232">
        <v>8</v>
      </c>
      <c r="AW45" s="236"/>
      <c r="AX45" s="236"/>
      <c r="AY45" s="232"/>
      <c r="BA45" s="232">
        <v>18</v>
      </c>
      <c r="BB45" s="236"/>
      <c r="BC45" s="236"/>
      <c r="BD45" s="232"/>
      <c r="BF45" s="232"/>
      <c r="BG45" s="236"/>
      <c r="BH45" s="338" t="s">
        <v>1083</v>
      </c>
      <c r="BI45" s="338" t="s">
        <v>983</v>
      </c>
      <c r="BK45" s="301">
        <f t="shared" si="13"/>
        <v>29</v>
      </c>
      <c r="BL45" s="236"/>
      <c r="BM45" s="236"/>
      <c r="BN45" s="232">
        <f t="shared" ref="BN45" si="18">SUM(BS45,BX45,CC45,CH45)</f>
        <v>0</v>
      </c>
      <c r="BP45" s="232">
        <v>9</v>
      </c>
      <c r="BQ45" s="236"/>
      <c r="BR45" s="236"/>
      <c r="BS45" s="232"/>
      <c r="BU45" s="232">
        <v>10</v>
      </c>
      <c r="BV45" s="236"/>
      <c r="BW45" s="236"/>
      <c r="BX45" s="232"/>
      <c r="BZ45" s="232">
        <v>10</v>
      </c>
      <c r="CA45" s="236"/>
      <c r="CB45" s="236"/>
      <c r="CC45" s="232"/>
      <c r="CE45" s="232"/>
      <c r="CF45" s="236"/>
      <c r="CG45" s="236"/>
      <c r="CH45" s="232"/>
      <c r="CJ45" s="232">
        <f t="shared" ref="CJ45" si="19">SUM(CO45,CT45,CY45,DD45)</f>
        <v>0</v>
      </c>
      <c r="CK45" s="236"/>
      <c r="CL45" s="236"/>
      <c r="CM45" s="232">
        <f t="shared" ref="CM45" si="20">SUM(CR45,CW45,DB45,DG45)</f>
        <v>0</v>
      </c>
      <c r="CO45" s="232"/>
      <c r="CP45" s="236"/>
      <c r="CQ45" s="236"/>
      <c r="CR45" s="232"/>
      <c r="CT45" s="232"/>
      <c r="CU45" s="236"/>
      <c r="CV45" s="236"/>
      <c r="CW45" s="232"/>
      <c r="CY45" s="232"/>
      <c r="CZ45" s="236"/>
      <c r="DA45" s="236"/>
      <c r="DB45" s="232"/>
      <c r="DD45" s="232"/>
      <c r="DE45" s="236"/>
      <c r="DF45" s="236"/>
      <c r="DG45" s="232"/>
      <c r="DH45" s="210" t="s">
        <v>981</v>
      </c>
      <c r="DJ45" s="232">
        <f t="shared" si="0"/>
        <v>91</v>
      </c>
      <c r="DK45" s="236"/>
      <c r="DL45" s="236"/>
      <c r="DM45" s="232" t="e">
        <f>SUM(N45,#REF!,BN45,CM45)</f>
        <v>#REF!</v>
      </c>
    </row>
    <row r="46" spans="1:117" x14ac:dyDescent="0.3">
      <c r="A46" s="224"/>
      <c r="B46" s="224"/>
      <c r="D46" s="342"/>
      <c r="E46" s="226"/>
      <c r="F46" s="226"/>
      <c r="G46" s="226"/>
      <c r="H46" s="226"/>
      <c r="K46" s="232">
        <f t="shared" si="11"/>
        <v>0</v>
      </c>
      <c r="L46" s="236"/>
      <c r="M46" s="236"/>
      <c r="N46" s="232"/>
      <c r="P46" s="232"/>
      <c r="Q46" s="236"/>
      <c r="R46" s="236"/>
      <c r="S46" s="232"/>
      <c r="U46" s="232"/>
      <c r="V46" s="236"/>
      <c r="W46" s="236"/>
      <c r="X46" s="232"/>
      <c r="Z46" s="232"/>
      <c r="AA46" s="236"/>
      <c r="AB46" s="236"/>
      <c r="AC46" s="232"/>
      <c r="AE46" s="232"/>
      <c r="AF46" s="236"/>
      <c r="AG46" s="236"/>
      <c r="AH46" s="232"/>
      <c r="AI46" s="340"/>
      <c r="AJ46" s="340"/>
      <c r="AL46" s="337">
        <f t="shared" si="8"/>
        <v>0</v>
      </c>
      <c r="AM46" s="236"/>
      <c r="AN46" s="236"/>
      <c r="AO46" s="232"/>
      <c r="AQ46" s="232"/>
      <c r="AR46" s="236"/>
      <c r="AS46" s="236"/>
      <c r="AT46" s="232"/>
      <c r="AV46" s="232"/>
      <c r="AW46" s="236"/>
      <c r="AX46" s="236"/>
      <c r="AY46" s="232"/>
      <c r="BA46" s="232"/>
      <c r="BB46" s="236"/>
      <c r="BC46" s="236"/>
      <c r="BD46" s="232"/>
      <c r="BF46" s="232"/>
      <c r="BG46" s="236"/>
      <c r="BK46" s="301">
        <f t="shared" si="13"/>
        <v>0</v>
      </c>
      <c r="BL46" s="236"/>
      <c r="BM46" s="236"/>
      <c r="BN46" s="232"/>
      <c r="BP46" s="232"/>
      <c r="BQ46" s="236"/>
      <c r="BR46" s="236"/>
      <c r="BS46" s="232"/>
      <c r="BU46" s="232"/>
      <c r="BV46" s="236"/>
      <c r="BW46" s="236"/>
      <c r="BX46" s="232"/>
      <c r="BZ46" s="232"/>
      <c r="CA46" s="236"/>
      <c r="CB46" s="236"/>
      <c r="CC46" s="232"/>
      <c r="CE46" s="232"/>
      <c r="CF46" s="236"/>
      <c r="CG46" s="236"/>
      <c r="CH46" s="232"/>
      <c r="CJ46" s="232"/>
      <c r="CK46" s="236"/>
      <c r="CL46" s="236"/>
      <c r="CM46" s="232"/>
      <c r="CO46" s="232"/>
      <c r="CP46" s="236"/>
      <c r="CQ46" s="236"/>
      <c r="CR46" s="232"/>
      <c r="CT46" s="232"/>
      <c r="CU46" s="236"/>
      <c r="CV46" s="236"/>
      <c r="CW46" s="232"/>
      <c r="CY46" s="232"/>
      <c r="CZ46" s="236"/>
      <c r="DA46" s="236"/>
      <c r="DB46" s="232"/>
      <c r="DD46" s="232"/>
      <c r="DE46" s="236"/>
      <c r="DF46" s="236"/>
      <c r="DG46" s="232"/>
      <c r="DJ46" s="232">
        <f t="shared" si="0"/>
        <v>0</v>
      </c>
      <c r="DK46" s="236"/>
      <c r="DL46" s="236"/>
      <c r="DM46" s="232"/>
    </row>
    <row r="47" spans="1:117" x14ac:dyDescent="0.3">
      <c r="A47" s="224" t="s">
        <v>976</v>
      </c>
      <c r="B47" s="224"/>
      <c r="D47" s="342" t="s">
        <v>941</v>
      </c>
      <c r="E47" s="226"/>
      <c r="F47" s="226"/>
      <c r="G47" s="226"/>
      <c r="H47" s="226"/>
      <c r="K47" s="232">
        <f t="shared" si="11"/>
        <v>0</v>
      </c>
      <c r="L47" s="236"/>
      <c r="M47" s="236"/>
      <c r="N47" s="232"/>
      <c r="P47" s="232"/>
      <c r="Q47" s="236"/>
      <c r="R47" s="236"/>
      <c r="S47" s="232"/>
      <c r="U47" s="232"/>
      <c r="V47" s="236"/>
      <c r="W47" s="236"/>
      <c r="X47" s="232"/>
      <c r="Z47" s="232"/>
      <c r="AA47" s="236"/>
      <c r="AB47" s="236"/>
      <c r="AC47" s="232"/>
      <c r="AE47" s="232"/>
      <c r="AF47" s="236"/>
      <c r="AG47" s="236"/>
      <c r="AH47" s="232"/>
      <c r="AI47" s="340"/>
      <c r="AJ47" s="340"/>
      <c r="AL47" s="337">
        <f t="shared" si="8"/>
        <v>0</v>
      </c>
      <c r="AM47" s="236"/>
      <c r="AN47" s="236"/>
      <c r="AO47" s="232"/>
      <c r="AQ47" s="232"/>
      <c r="AR47" s="236"/>
      <c r="AS47" s="236"/>
      <c r="AT47" s="232"/>
      <c r="AV47" s="232"/>
      <c r="AW47" s="236"/>
      <c r="AX47" s="236"/>
      <c r="AY47" s="232"/>
      <c r="BA47" s="232"/>
      <c r="BB47" s="236"/>
      <c r="BC47" s="236"/>
      <c r="BD47" s="232"/>
      <c r="BF47" s="232"/>
      <c r="BG47" s="236"/>
      <c r="BK47" s="301">
        <f t="shared" si="13"/>
        <v>10</v>
      </c>
      <c r="BL47" s="236"/>
      <c r="BM47" s="236"/>
      <c r="BN47" s="232"/>
      <c r="BP47" s="232"/>
      <c r="BQ47" s="236"/>
      <c r="BR47" s="236"/>
      <c r="BS47" s="232"/>
      <c r="BU47" s="232"/>
      <c r="BV47" s="236"/>
      <c r="BW47" s="236"/>
      <c r="BX47" s="232"/>
      <c r="BZ47" s="232">
        <v>10</v>
      </c>
      <c r="CA47" s="236"/>
      <c r="CB47" s="236"/>
      <c r="CC47" s="232"/>
      <c r="CE47" s="232"/>
      <c r="CF47" s="236"/>
      <c r="CG47" s="236"/>
      <c r="CH47" s="232"/>
      <c r="CJ47" s="232"/>
      <c r="CK47" s="236"/>
      <c r="CL47" s="236"/>
      <c r="CM47" s="232"/>
      <c r="CO47" s="232"/>
      <c r="CP47" s="236"/>
      <c r="CQ47" s="236"/>
      <c r="CR47" s="232"/>
      <c r="CT47" s="232"/>
      <c r="CU47" s="236"/>
      <c r="CV47" s="236"/>
      <c r="CW47" s="232"/>
      <c r="CY47" s="232"/>
      <c r="CZ47" s="236"/>
      <c r="DA47" s="236"/>
      <c r="DB47" s="232"/>
      <c r="DD47" s="232"/>
      <c r="DE47" s="236"/>
      <c r="DF47" s="236"/>
      <c r="DG47" s="232"/>
      <c r="DH47" s="210" t="s">
        <v>981</v>
      </c>
      <c r="DJ47" s="232">
        <f t="shared" si="0"/>
        <v>10</v>
      </c>
      <c r="DK47" s="236"/>
      <c r="DL47" s="236"/>
      <c r="DM47" s="232"/>
    </row>
    <row r="48" spans="1:117" x14ac:dyDescent="0.3">
      <c r="A48" s="224" t="s">
        <v>990</v>
      </c>
      <c r="B48" s="224" t="s">
        <v>1057</v>
      </c>
      <c r="D48" s="342" t="s">
        <v>941</v>
      </c>
      <c r="E48" s="226"/>
      <c r="F48" s="226"/>
      <c r="G48" s="226"/>
      <c r="H48" s="226"/>
      <c r="K48" s="232">
        <f t="shared" si="11"/>
        <v>9</v>
      </c>
      <c r="L48" s="236"/>
      <c r="M48" s="236"/>
      <c r="N48" s="232"/>
      <c r="P48" s="232">
        <v>9</v>
      </c>
      <c r="Q48" s="236"/>
      <c r="R48" s="236"/>
      <c r="S48" s="232"/>
      <c r="U48" s="232"/>
      <c r="V48" s="236"/>
      <c r="W48" s="236"/>
      <c r="X48" s="232"/>
      <c r="Z48" s="232"/>
      <c r="AA48" s="236"/>
      <c r="AB48" s="236"/>
      <c r="AC48" s="232"/>
      <c r="AE48" s="232"/>
      <c r="AF48" s="236"/>
      <c r="AG48" s="236"/>
      <c r="AH48" s="232"/>
      <c r="AI48" s="340" t="s">
        <v>1068</v>
      </c>
      <c r="AJ48" s="340" t="s">
        <v>1079</v>
      </c>
      <c r="AL48" s="337">
        <f t="shared" si="8"/>
        <v>0</v>
      </c>
      <c r="AM48" s="236"/>
      <c r="AN48" s="236"/>
      <c r="AO48" s="232"/>
      <c r="AQ48" s="232"/>
      <c r="AR48" s="236"/>
      <c r="AS48" s="236"/>
      <c r="AT48" s="232"/>
      <c r="AV48" s="232"/>
      <c r="AW48" s="236"/>
      <c r="AX48" s="236"/>
      <c r="AY48" s="232"/>
      <c r="BA48" s="232"/>
      <c r="BB48" s="236"/>
      <c r="BC48" s="236"/>
      <c r="BD48" s="232"/>
      <c r="BF48" s="232"/>
      <c r="BG48" s="236"/>
      <c r="BK48" s="301">
        <f t="shared" si="13"/>
        <v>0</v>
      </c>
      <c r="BL48" s="236"/>
      <c r="BM48" s="236"/>
      <c r="BN48" s="232"/>
      <c r="BP48" s="232"/>
      <c r="BQ48" s="236"/>
      <c r="BR48" s="236"/>
      <c r="BS48" s="232"/>
      <c r="BU48" s="232"/>
      <c r="BV48" s="236"/>
      <c r="BW48" s="236"/>
      <c r="BX48" s="232"/>
      <c r="BZ48" s="232"/>
      <c r="CA48" s="236"/>
      <c r="CB48" s="236"/>
      <c r="CC48" s="232"/>
      <c r="CE48" s="232"/>
      <c r="CF48" s="236"/>
      <c r="CG48" s="236"/>
      <c r="CH48" s="232"/>
      <c r="CJ48" s="232"/>
      <c r="CK48" s="236"/>
      <c r="CL48" s="236"/>
      <c r="CM48" s="232"/>
      <c r="CO48" s="232"/>
      <c r="CP48" s="236"/>
      <c r="CQ48" s="236"/>
      <c r="CR48" s="232"/>
      <c r="CT48" s="232"/>
      <c r="CU48" s="236"/>
      <c r="CV48" s="236"/>
      <c r="CW48" s="232"/>
      <c r="CY48" s="232"/>
      <c r="CZ48" s="236"/>
      <c r="DA48" s="236"/>
      <c r="DB48" s="232"/>
      <c r="DD48" s="232"/>
      <c r="DE48" s="236"/>
      <c r="DF48" s="236"/>
      <c r="DG48" s="232"/>
      <c r="DJ48" s="232">
        <f t="shared" si="0"/>
        <v>9</v>
      </c>
      <c r="DK48" s="236"/>
      <c r="DL48" s="236"/>
      <c r="DM48" s="232"/>
    </row>
    <row r="49" spans="1:117" x14ac:dyDescent="0.3">
      <c r="A49" s="224" t="s">
        <v>977</v>
      </c>
      <c r="B49" s="224" t="s">
        <v>1058</v>
      </c>
      <c r="D49" s="342" t="s">
        <v>941</v>
      </c>
      <c r="E49" s="226"/>
      <c r="F49" s="226"/>
      <c r="G49" s="226"/>
      <c r="H49" s="226"/>
      <c r="K49" s="232">
        <f t="shared" si="11"/>
        <v>0</v>
      </c>
      <c r="L49" s="236"/>
      <c r="M49" s="236"/>
      <c r="N49" s="232"/>
      <c r="P49" s="232"/>
      <c r="Q49" s="236"/>
      <c r="R49" s="236"/>
      <c r="S49" s="232"/>
      <c r="U49" s="232"/>
      <c r="V49" s="236"/>
      <c r="W49" s="236"/>
      <c r="X49" s="232"/>
      <c r="Z49" s="232"/>
      <c r="AA49" s="236"/>
      <c r="AB49" s="236"/>
      <c r="AC49" s="232"/>
      <c r="AE49" s="232"/>
      <c r="AF49" s="236"/>
      <c r="AG49" s="236"/>
      <c r="AH49" s="232"/>
      <c r="AI49" s="340"/>
      <c r="AJ49" s="340"/>
      <c r="AL49" s="337">
        <f t="shared" si="8"/>
        <v>0</v>
      </c>
      <c r="AM49" s="236"/>
      <c r="AN49" s="236"/>
      <c r="AO49" s="232"/>
      <c r="AQ49" s="232"/>
      <c r="AR49" s="236"/>
      <c r="AS49" s="236"/>
      <c r="AT49" s="232"/>
      <c r="AV49" s="232"/>
      <c r="AW49" s="236"/>
      <c r="AX49" s="236"/>
      <c r="AY49" s="232"/>
      <c r="BA49" s="232"/>
      <c r="BB49" s="236"/>
      <c r="BC49" s="236"/>
      <c r="BD49" s="232"/>
      <c r="BF49" s="232"/>
      <c r="BG49" s="236"/>
      <c r="BK49" s="301">
        <f t="shared" si="13"/>
        <v>32</v>
      </c>
      <c r="BL49" s="236"/>
      <c r="BM49" s="236"/>
      <c r="BN49" s="232"/>
      <c r="BP49" s="232"/>
      <c r="BQ49" s="236"/>
      <c r="BR49" s="236"/>
      <c r="BS49" s="232"/>
      <c r="BU49" s="232"/>
      <c r="BV49" s="236"/>
      <c r="BW49" s="236"/>
      <c r="BX49" s="232"/>
      <c r="BZ49" s="232"/>
      <c r="CA49" s="236"/>
      <c r="CB49" s="236"/>
      <c r="CC49" s="232"/>
      <c r="CE49" s="232">
        <v>32</v>
      </c>
      <c r="CF49" s="236"/>
      <c r="CG49" s="236"/>
      <c r="CH49" s="232"/>
      <c r="CJ49" s="232"/>
      <c r="CK49" s="236"/>
      <c r="CL49" s="236"/>
      <c r="CM49" s="232"/>
      <c r="CO49" s="232"/>
      <c r="CP49" s="236"/>
      <c r="CQ49" s="236"/>
      <c r="CR49" s="232"/>
      <c r="CT49" s="232"/>
      <c r="CU49" s="236"/>
      <c r="CV49" s="236"/>
      <c r="CW49" s="232"/>
      <c r="CY49" s="232"/>
      <c r="CZ49" s="236"/>
      <c r="DA49" s="236"/>
      <c r="DB49" s="232"/>
      <c r="DD49" s="232"/>
      <c r="DE49" s="236"/>
      <c r="DF49" s="236"/>
      <c r="DG49" s="232"/>
      <c r="DH49" s="210" t="s">
        <v>981</v>
      </c>
      <c r="DJ49" s="232">
        <f t="shared" ref="DJ49:DJ80" si="21">SUM(K49,BK49,CJ49)</f>
        <v>32</v>
      </c>
      <c r="DK49" s="236"/>
      <c r="DL49" s="236"/>
      <c r="DM49" s="232"/>
    </row>
    <row r="50" spans="1:117" x14ac:dyDescent="0.3">
      <c r="A50" s="224" t="s">
        <v>995</v>
      </c>
      <c r="B50" s="224"/>
      <c r="D50" s="342" t="s">
        <v>941</v>
      </c>
      <c r="E50" s="226"/>
      <c r="F50" s="226"/>
      <c r="G50" s="226"/>
      <c r="H50" s="226"/>
      <c r="K50" s="232">
        <f t="shared" si="11"/>
        <v>28</v>
      </c>
      <c r="L50" s="236"/>
      <c r="M50" s="236"/>
      <c r="N50" s="232"/>
      <c r="P50" s="232"/>
      <c r="Q50" s="236"/>
      <c r="R50" s="236"/>
      <c r="S50" s="232"/>
      <c r="U50" s="232"/>
      <c r="V50" s="236"/>
      <c r="W50" s="236"/>
      <c r="X50" s="232"/>
      <c r="Z50" s="232">
        <v>18</v>
      </c>
      <c r="AA50" s="236"/>
      <c r="AB50" s="236"/>
      <c r="AC50" s="232"/>
      <c r="AE50" s="232">
        <v>10</v>
      </c>
      <c r="AF50" s="236"/>
      <c r="AG50" s="236"/>
      <c r="AH50" s="232"/>
      <c r="AI50" s="340" t="s">
        <v>1067</v>
      </c>
      <c r="AJ50" s="340" t="s">
        <v>1080</v>
      </c>
      <c r="AL50" s="337">
        <f t="shared" si="8"/>
        <v>0</v>
      </c>
      <c r="AM50" s="236"/>
      <c r="AN50" s="236"/>
      <c r="AO50" s="232"/>
      <c r="AQ50" s="232"/>
      <c r="AR50" s="236"/>
      <c r="AS50" s="236"/>
      <c r="AT50" s="232"/>
      <c r="AV50" s="232"/>
      <c r="AW50" s="236"/>
      <c r="AX50" s="236"/>
      <c r="AY50" s="232"/>
      <c r="BA50" s="232"/>
      <c r="BB50" s="236"/>
      <c r="BC50" s="236"/>
      <c r="BD50" s="232"/>
      <c r="BF50" s="232"/>
      <c r="BG50" s="236"/>
      <c r="BK50" s="301">
        <f t="shared" si="13"/>
        <v>48</v>
      </c>
      <c r="BL50" s="236"/>
      <c r="BM50" s="236"/>
      <c r="BN50" s="232"/>
      <c r="BP50" s="232">
        <v>18</v>
      </c>
      <c r="BQ50" s="236"/>
      <c r="BR50" s="236"/>
      <c r="BS50" s="232"/>
      <c r="BU50" s="232">
        <v>10</v>
      </c>
      <c r="BV50" s="236"/>
      <c r="BW50" s="236"/>
      <c r="BX50" s="232"/>
      <c r="BZ50" s="232">
        <v>20</v>
      </c>
      <c r="CA50" s="236"/>
      <c r="CB50" s="236"/>
      <c r="CC50" s="232"/>
      <c r="CE50" s="232"/>
      <c r="CF50" s="236"/>
      <c r="CG50" s="236"/>
      <c r="CH50" s="232"/>
      <c r="CJ50" s="232"/>
      <c r="CK50" s="236"/>
      <c r="CL50" s="236"/>
      <c r="CM50" s="232"/>
      <c r="CO50" s="232"/>
      <c r="CP50" s="236"/>
      <c r="CQ50" s="236"/>
      <c r="CR50" s="232"/>
      <c r="CT50" s="232"/>
      <c r="CU50" s="236"/>
      <c r="CV50" s="236"/>
      <c r="CW50" s="232"/>
      <c r="CY50" s="232"/>
      <c r="CZ50" s="236"/>
      <c r="DA50" s="236"/>
      <c r="DB50" s="232"/>
      <c r="DD50" s="232"/>
      <c r="DE50" s="236"/>
      <c r="DF50" s="236"/>
      <c r="DG50" s="232"/>
      <c r="DH50" s="210" t="s">
        <v>981</v>
      </c>
      <c r="DJ50" s="232">
        <f t="shared" si="21"/>
        <v>76</v>
      </c>
      <c r="DK50" s="236"/>
      <c r="DL50" s="236"/>
      <c r="DM50" s="232"/>
    </row>
    <row r="51" spans="1:117" x14ac:dyDescent="0.3">
      <c r="A51" s="224" t="s">
        <v>996</v>
      </c>
      <c r="B51" s="224"/>
      <c r="D51" s="342" t="s">
        <v>941</v>
      </c>
      <c r="E51" s="226"/>
      <c r="F51" s="226"/>
      <c r="G51" s="226"/>
      <c r="H51" s="226"/>
      <c r="K51" s="232">
        <f t="shared" si="11"/>
        <v>0</v>
      </c>
      <c r="L51" s="236"/>
      <c r="M51" s="236"/>
      <c r="N51" s="232">
        <f t="shared" si="2"/>
        <v>0</v>
      </c>
      <c r="P51" s="232"/>
      <c r="Q51" s="236"/>
      <c r="R51" s="236"/>
      <c r="S51" s="232"/>
      <c r="U51" s="232"/>
      <c r="V51" s="236"/>
      <c r="W51" s="236"/>
      <c r="X51" s="232"/>
      <c r="Z51" s="232"/>
      <c r="AA51" s="236"/>
      <c r="AB51" s="236"/>
      <c r="AC51" s="232"/>
      <c r="AE51" s="232"/>
      <c r="AF51" s="236"/>
      <c r="AG51" s="236"/>
      <c r="AH51" s="232"/>
      <c r="AI51" s="340"/>
      <c r="AJ51" s="340"/>
      <c r="AL51" s="337">
        <f t="shared" si="8"/>
        <v>0</v>
      </c>
      <c r="AM51" s="236"/>
      <c r="AN51" s="236"/>
      <c r="AO51" s="232" t="e">
        <f>SUM(AT51,AY51,BD51,#REF!)</f>
        <v>#REF!</v>
      </c>
      <c r="AQ51" s="232"/>
      <c r="AR51" s="236"/>
      <c r="AS51" s="236"/>
      <c r="AT51" s="232"/>
      <c r="AV51" s="232"/>
      <c r="AW51" s="236"/>
      <c r="AX51" s="236"/>
      <c r="AY51" s="232"/>
      <c r="BA51" s="232"/>
      <c r="BB51" s="236"/>
      <c r="BC51" s="236"/>
      <c r="BD51" s="232"/>
      <c r="BF51" s="232"/>
      <c r="BG51" s="236"/>
      <c r="BK51" s="301">
        <f t="shared" si="13"/>
        <v>20</v>
      </c>
      <c r="BL51" s="236"/>
      <c r="BM51" s="236"/>
      <c r="BN51" s="232">
        <f t="shared" si="10"/>
        <v>0</v>
      </c>
      <c r="BP51" s="232"/>
      <c r="BQ51" s="236"/>
      <c r="BR51" s="236"/>
      <c r="BS51" s="232"/>
      <c r="BU51" s="232">
        <v>10</v>
      </c>
      <c r="BV51" s="236"/>
      <c r="BW51" s="236"/>
      <c r="BX51" s="232"/>
      <c r="BZ51" s="232">
        <v>10</v>
      </c>
      <c r="CA51" s="236"/>
      <c r="CB51" s="236"/>
      <c r="CC51" s="232"/>
      <c r="CE51" s="232"/>
      <c r="CF51" s="236"/>
      <c r="CG51" s="236"/>
      <c r="CH51" s="232"/>
      <c r="CJ51" s="232">
        <f t="shared" ref="CJ51:CJ63" si="22">SUM(CO51,CT51,CY51,DD51)</f>
        <v>0</v>
      </c>
      <c r="CK51" s="236"/>
      <c r="CL51" s="236"/>
      <c r="CM51" s="232">
        <f t="shared" ref="CM51:CM63" si="23">SUM(CR51,CW51,DB51,DG51)</f>
        <v>0</v>
      </c>
      <c r="CO51" s="232"/>
      <c r="CP51" s="236"/>
      <c r="CQ51" s="236"/>
      <c r="CR51" s="232"/>
      <c r="CT51" s="232"/>
      <c r="CU51" s="236"/>
      <c r="CV51" s="236"/>
      <c r="CW51" s="232"/>
      <c r="CY51" s="232"/>
      <c r="CZ51" s="236"/>
      <c r="DA51" s="236"/>
      <c r="DB51" s="232"/>
      <c r="DD51" s="232"/>
      <c r="DE51" s="236"/>
      <c r="DF51" s="236"/>
      <c r="DG51" s="232"/>
      <c r="DH51" s="210" t="s">
        <v>997</v>
      </c>
      <c r="DJ51" s="232">
        <f t="shared" si="21"/>
        <v>20</v>
      </c>
      <c r="DK51" s="236"/>
      <c r="DL51" s="236"/>
      <c r="DM51" s="232" t="e">
        <f>SUM(N51,#REF!,BN51,CM51)</f>
        <v>#REF!</v>
      </c>
    </row>
    <row r="52" spans="1:117" hidden="1" x14ac:dyDescent="0.3">
      <c r="A52" s="224"/>
      <c r="B52" s="224"/>
      <c r="D52" s="225"/>
      <c r="E52" s="226"/>
      <c r="F52" s="226"/>
      <c r="G52" s="226"/>
      <c r="H52" s="226"/>
      <c r="K52" s="232">
        <f t="shared" si="11"/>
        <v>0</v>
      </c>
      <c r="L52" s="236"/>
      <c r="M52" s="236"/>
      <c r="N52" s="232">
        <f t="shared" si="2"/>
        <v>0</v>
      </c>
      <c r="P52" s="232"/>
      <c r="Q52" s="236"/>
      <c r="R52" s="236"/>
      <c r="S52" s="232"/>
      <c r="U52" s="232"/>
      <c r="V52" s="236"/>
      <c r="W52" s="236"/>
      <c r="X52" s="232"/>
      <c r="Z52" s="232"/>
      <c r="AA52" s="236"/>
      <c r="AB52" s="236"/>
      <c r="AC52" s="232"/>
      <c r="AE52" s="232"/>
      <c r="AF52" s="236"/>
      <c r="AG52" s="236"/>
      <c r="AH52" s="232"/>
      <c r="AI52" s="340"/>
      <c r="AJ52" s="340"/>
      <c r="AL52" s="337">
        <f t="shared" si="8"/>
        <v>0</v>
      </c>
      <c r="AM52" s="236"/>
      <c r="AN52" s="236"/>
      <c r="AO52" s="232" t="e">
        <f>SUM(AT52,AY52,BD52,#REF!)</f>
        <v>#REF!</v>
      </c>
      <c r="AQ52" s="232"/>
      <c r="AR52" s="236"/>
      <c r="AS52" s="236"/>
      <c r="AT52" s="232"/>
      <c r="AV52" s="232"/>
      <c r="AW52" s="236"/>
      <c r="AX52" s="236"/>
      <c r="AY52" s="232"/>
      <c r="BA52" s="232"/>
      <c r="BB52" s="236"/>
      <c r="BC52" s="236"/>
      <c r="BD52" s="232"/>
      <c r="BF52" s="232"/>
      <c r="BG52" s="236"/>
      <c r="BK52" s="301">
        <f t="shared" si="9"/>
        <v>0</v>
      </c>
      <c r="BL52" s="236"/>
      <c r="BM52" s="236"/>
      <c r="BN52" s="232">
        <f t="shared" si="10"/>
        <v>0</v>
      </c>
      <c r="BP52" s="232"/>
      <c r="BQ52" s="236"/>
      <c r="BR52" s="236"/>
      <c r="BS52" s="232"/>
      <c r="BU52" s="232"/>
      <c r="BV52" s="236"/>
      <c r="BW52" s="236"/>
      <c r="BX52" s="232"/>
      <c r="BZ52" s="232"/>
      <c r="CA52" s="236"/>
      <c r="CB52" s="236"/>
      <c r="CC52" s="232"/>
      <c r="CE52" s="232"/>
      <c r="CF52" s="236"/>
      <c r="CG52" s="236"/>
      <c r="CH52" s="232"/>
      <c r="CJ52" s="232">
        <f t="shared" si="22"/>
        <v>0</v>
      </c>
      <c r="CK52" s="236"/>
      <c r="CL52" s="236"/>
      <c r="CM52" s="232">
        <f t="shared" si="23"/>
        <v>0</v>
      </c>
      <c r="CO52" s="232"/>
      <c r="CP52" s="236"/>
      <c r="CQ52" s="236"/>
      <c r="CR52" s="232"/>
      <c r="CT52" s="232"/>
      <c r="CU52" s="236"/>
      <c r="CV52" s="236"/>
      <c r="CW52" s="232"/>
      <c r="CY52" s="232"/>
      <c r="CZ52" s="236"/>
      <c r="DA52" s="236"/>
      <c r="DB52" s="232"/>
      <c r="DD52" s="232"/>
      <c r="DE52" s="236"/>
      <c r="DF52" s="236"/>
      <c r="DG52" s="232"/>
      <c r="DJ52" s="232">
        <f t="shared" si="21"/>
        <v>0</v>
      </c>
      <c r="DK52" s="236"/>
      <c r="DL52" s="236"/>
      <c r="DM52" s="232" t="e">
        <f>SUM(N52,#REF!,BN52,CM52)</f>
        <v>#REF!</v>
      </c>
    </row>
    <row r="53" spans="1:117" hidden="1" x14ac:dyDescent="0.3">
      <c r="A53" s="224"/>
      <c r="B53" s="224"/>
      <c r="D53" s="225"/>
      <c r="E53" s="226"/>
      <c r="F53" s="226"/>
      <c r="G53" s="226"/>
      <c r="H53" s="226"/>
      <c r="K53" s="232">
        <f t="shared" si="11"/>
        <v>0</v>
      </c>
      <c r="L53" s="236"/>
      <c r="M53" s="236"/>
      <c r="N53" s="232">
        <f t="shared" si="2"/>
        <v>0</v>
      </c>
      <c r="P53" s="232"/>
      <c r="Q53" s="236"/>
      <c r="R53" s="236"/>
      <c r="S53" s="232"/>
      <c r="U53" s="232"/>
      <c r="V53" s="236"/>
      <c r="W53" s="236"/>
      <c r="X53" s="232"/>
      <c r="Z53" s="232"/>
      <c r="AA53" s="236"/>
      <c r="AB53" s="236"/>
      <c r="AC53" s="232"/>
      <c r="AE53" s="232"/>
      <c r="AF53" s="236"/>
      <c r="AG53" s="236"/>
      <c r="AH53" s="232"/>
      <c r="AI53" s="340"/>
      <c r="AJ53" s="340"/>
      <c r="AL53" s="337">
        <f t="shared" si="8"/>
        <v>0</v>
      </c>
      <c r="AM53" s="236"/>
      <c r="AN53" s="236"/>
      <c r="AO53" s="232" t="e">
        <f>SUM(AT53,AY53,BD53,#REF!)</f>
        <v>#REF!</v>
      </c>
      <c r="AQ53" s="232"/>
      <c r="AR53" s="236"/>
      <c r="AS53" s="236"/>
      <c r="AT53" s="232"/>
      <c r="AV53" s="232"/>
      <c r="AW53" s="236"/>
      <c r="AX53" s="236"/>
      <c r="AY53" s="232"/>
      <c r="BA53" s="232"/>
      <c r="BB53" s="236"/>
      <c r="BC53" s="236"/>
      <c r="BD53" s="232"/>
      <c r="BF53" s="232"/>
      <c r="BG53" s="236"/>
      <c r="BK53" s="301">
        <f t="shared" si="9"/>
        <v>0</v>
      </c>
      <c r="BL53" s="236"/>
      <c r="BM53" s="236"/>
      <c r="BN53" s="232">
        <f t="shared" si="10"/>
        <v>0</v>
      </c>
      <c r="BP53" s="232"/>
      <c r="BQ53" s="236"/>
      <c r="BR53" s="236"/>
      <c r="BS53" s="232"/>
      <c r="BU53" s="232"/>
      <c r="BV53" s="236"/>
      <c r="BW53" s="236"/>
      <c r="BX53" s="232"/>
      <c r="BZ53" s="232"/>
      <c r="CA53" s="236"/>
      <c r="CB53" s="236"/>
      <c r="CC53" s="232"/>
      <c r="CE53" s="232"/>
      <c r="CF53" s="236"/>
      <c r="CG53" s="236"/>
      <c r="CH53" s="232"/>
      <c r="CJ53" s="232">
        <f t="shared" si="22"/>
        <v>0</v>
      </c>
      <c r="CK53" s="236"/>
      <c r="CL53" s="236"/>
      <c r="CM53" s="232">
        <f t="shared" si="23"/>
        <v>0</v>
      </c>
      <c r="CO53" s="232"/>
      <c r="CP53" s="236"/>
      <c r="CQ53" s="236"/>
      <c r="CR53" s="232"/>
      <c r="CT53" s="232"/>
      <c r="CU53" s="236"/>
      <c r="CV53" s="236"/>
      <c r="CW53" s="232"/>
      <c r="CY53" s="232"/>
      <c r="CZ53" s="236"/>
      <c r="DA53" s="236"/>
      <c r="DB53" s="232"/>
      <c r="DD53" s="232"/>
      <c r="DE53" s="236"/>
      <c r="DF53" s="236"/>
      <c r="DG53" s="232"/>
      <c r="DJ53" s="232">
        <f t="shared" si="21"/>
        <v>0</v>
      </c>
      <c r="DK53" s="236"/>
      <c r="DL53" s="236"/>
      <c r="DM53" s="232" t="e">
        <f>SUM(N53,#REF!,BN53,CM53)</f>
        <v>#REF!</v>
      </c>
    </row>
    <row r="54" spans="1:117" hidden="1" x14ac:dyDescent="0.3">
      <c r="A54" s="224"/>
      <c r="B54" s="224"/>
      <c r="D54" s="225"/>
      <c r="E54" s="226"/>
      <c r="F54" s="226"/>
      <c r="G54" s="226"/>
      <c r="H54" s="226"/>
      <c r="K54" s="232">
        <f t="shared" si="11"/>
        <v>0</v>
      </c>
      <c r="L54" s="236"/>
      <c r="M54" s="236"/>
      <c r="N54" s="232">
        <f t="shared" si="2"/>
        <v>0</v>
      </c>
      <c r="P54" s="232"/>
      <c r="Q54" s="236"/>
      <c r="R54" s="236"/>
      <c r="S54" s="232"/>
      <c r="U54" s="232"/>
      <c r="V54" s="236"/>
      <c r="W54" s="236"/>
      <c r="X54" s="232"/>
      <c r="Z54" s="232"/>
      <c r="AA54" s="236"/>
      <c r="AB54" s="236"/>
      <c r="AC54" s="232"/>
      <c r="AE54" s="232"/>
      <c r="AF54" s="236"/>
      <c r="AG54" s="236"/>
      <c r="AH54" s="232"/>
      <c r="AI54" s="340"/>
      <c r="AJ54" s="340"/>
      <c r="AL54" s="337">
        <f t="shared" si="8"/>
        <v>0</v>
      </c>
      <c r="AM54" s="236"/>
      <c r="AN54" s="236"/>
      <c r="AO54" s="232" t="e">
        <f>SUM(AT54,AY54,BD54,#REF!)</f>
        <v>#REF!</v>
      </c>
      <c r="AQ54" s="232"/>
      <c r="AR54" s="236"/>
      <c r="AS54" s="236"/>
      <c r="AT54" s="232"/>
      <c r="AV54" s="232"/>
      <c r="AW54" s="236"/>
      <c r="AX54" s="236"/>
      <c r="AY54" s="232"/>
      <c r="BA54" s="232"/>
      <c r="BB54" s="236"/>
      <c r="BC54" s="236"/>
      <c r="BD54" s="232"/>
      <c r="BF54" s="232"/>
      <c r="BG54" s="236"/>
      <c r="BK54" s="301">
        <f t="shared" si="9"/>
        <v>0</v>
      </c>
      <c r="BL54" s="236"/>
      <c r="BM54" s="236"/>
      <c r="BN54" s="232">
        <f t="shared" si="10"/>
        <v>0</v>
      </c>
      <c r="BP54" s="232"/>
      <c r="BQ54" s="236"/>
      <c r="BR54" s="236"/>
      <c r="BS54" s="232"/>
      <c r="BU54" s="232"/>
      <c r="BV54" s="236"/>
      <c r="BW54" s="236"/>
      <c r="BX54" s="232"/>
      <c r="BZ54" s="232"/>
      <c r="CA54" s="236"/>
      <c r="CB54" s="236"/>
      <c r="CC54" s="232"/>
      <c r="CE54" s="232"/>
      <c r="CF54" s="236"/>
      <c r="CG54" s="236"/>
      <c r="CH54" s="232"/>
      <c r="CJ54" s="232">
        <f t="shared" si="22"/>
        <v>0</v>
      </c>
      <c r="CK54" s="236"/>
      <c r="CL54" s="236"/>
      <c r="CM54" s="232">
        <f t="shared" si="23"/>
        <v>0</v>
      </c>
      <c r="CO54" s="232"/>
      <c r="CP54" s="236"/>
      <c r="CQ54" s="236"/>
      <c r="CR54" s="232"/>
      <c r="CT54" s="232"/>
      <c r="CU54" s="236"/>
      <c r="CV54" s="236"/>
      <c r="CW54" s="232"/>
      <c r="CY54" s="232"/>
      <c r="CZ54" s="236"/>
      <c r="DA54" s="236"/>
      <c r="DB54" s="232"/>
      <c r="DD54" s="232"/>
      <c r="DE54" s="236"/>
      <c r="DF54" s="236"/>
      <c r="DG54" s="232"/>
      <c r="DJ54" s="232">
        <f t="shared" si="21"/>
        <v>0</v>
      </c>
      <c r="DK54" s="236"/>
      <c r="DL54" s="236"/>
      <c r="DM54" s="232" t="e">
        <f>SUM(N54,#REF!,BN54,CM54)</f>
        <v>#REF!</v>
      </c>
    </row>
    <row r="55" spans="1:117" hidden="1" x14ac:dyDescent="0.3">
      <c r="A55" s="224"/>
      <c r="B55" s="224"/>
      <c r="D55" s="225"/>
      <c r="E55" s="226"/>
      <c r="F55" s="226"/>
      <c r="G55" s="226"/>
      <c r="H55" s="226"/>
      <c r="K55" s="232">
        <f t="shared" si="11"/>
        <v>0</v>
      </c>
      <c r="L55" s="236"/>
      <c r="M55" s="236"/>
      <c r="N55" s="232">
        <f t="shared" si="2"/>
        <v>0</v>
      </c>
      <c r="P55" s="232"/>
      <c r="Q55" s="236"/>
      <c r="R55" s="236"/>
      <c r="S55" s="232"/>
      <c r="U55" s="232"/>
      <c r="V55" s="236"/>
      <c r="W55" s="236"/>
      <c r="X55" s="232"/>
      <c r="Z55" s="232"/>
      <c r="AA55" s="236"/>
      <c r="AB55" s="236"/>
      <c r="AC55" s="232"/>
      <c r="AE55" s="232"/>
      <c r="AF55" s="236"/>
      <c r="AG55" s="236"/>
      <c r="AH55" s="232"/>
      <c r="AI55" s="340"/>
      <c r="AJ55" s="340"/>
      <c r="AL55" s="337">
        <f t="shared" si="8"/>
        <v>0</v>
      </c>
      <c r="AM55" s="236"/>
      <c r="AN55" s="236"/>
      <c r="AO55" s="232" t="e">
        <f>SUM(AT55,AY55,BD55,#REF!)</f>
        <v>#REF!</v>
      </c>
      <c r="AQ55" s="232"/>
      <c r="AR55" s="236"/>
      <c r="AS55" s="236"/>
      <c r="AT55" s="232"/>
      <c r="AV55" s="232"/>
      <c r="AW55" s="236"/>
      <c r="AX55" s="236"/>
      <c r="AY55" s="232"/>
      <c r="BA55" s="232"/>
      <c r="BB55" s="236"/>
      <c r="BC55" s="236"/>
      <c r="BD55" s="232"/>
      <c r="BF55" s="232"/>
      <c r="BG55" s="236"/>
      <c r="BK55" s="301">
        <f t="shared" si="9"/>
        <v>0</v>
      </c>
      <c r="BL55" s="236"/>
      <c r="BM55" s="236"/>
      <c r="BN55" s="232">
        <f t="shared" si="10"/>
        <v>0</v>
      </c>
      <c r="BP55" s="232"/>
      <c r="BQ55" s="236"/>
      <c r="BR55" s="236"/>
      <c r="BS55" s="232"/>
      <c r="BU55" s="232"/>
      <c r="BV55" s="236"/>
      <c r="BW55" s="236"/>
      <c r="BX55" s="232"/>
      <c r="BZ55" s="232"/>
      <c r="CA55" s="236"/>
      <c r="CB55" s="236"/>
      <c r="CC55" s="232"/>
      <c r="CE55" s="232"/>
      <c r="CF55" s="236"/>
      <c r="CG55" s="236"/>
      <c r="CH55" s="232"/>
      <c r="CJ55" s="232">
        <f t="shared" si="22"/>
        <v>0</v>
      </c>
      <c r="CK55" s="236"/>
      <c r="CL55" s="236"/>
      <c r="CM55" s="232">
        <f t="shared" si="23"/>
        <v>0</v>
      </c>
      <c r="CO55" s="232"/>
      <c r="CP55" s="236"/>
      <c r="CQ55" s="236"/>
      <c r="CR55" s="232"/>
      <c r="CT55" s="232"/>
      <c r="CU55" s="236"/>
      <c r="CV55" s="236"/>
      <c r="CW55" s="232"/>
      <c r="CY55" s="232"/>
      <c r="CZ55" s="236"/>
      <c r="DA55" s="236"/>
      <c r="DB55" s="232"/>
      <c r="DD55" s="232"/>
      <c r="DE55" s="236"/>
      <c r="DF55" s="236"/>
      <c r="DG55" s="232"/>
      <c r="DJ55" s="232">
        <f t="shared" si="21"/>
        <v>0</v>
      </c>
      <c r="DK55" s="236"/>
      <c r="DL55" s="236"/>
      <c r="DM55" s="232" t="e">
        <f>SUM(N55,#REF!,BN55,CM55)</f>
        <v>#REF!</v>
      </c>
    </row>
    <row r="56" spans="1:117" hidden="1" x14ac:dyDescent="0.3">
      <c r="A56" s="224"/>
      <c r="B56" s="224"/>
      <c r="D56" s="225"/>
      <c r="E56" s="226"/>
      <c r="F56" s="226"/>
      <c r="G56" s="226"/>
      <c r="H56" s="226"/>
      <c r="K56" s="232">
        <f t="shared" si="11"/>
        <v>0</v>
      </c>
      <c r="L56" s="236"/>
      <c r="M56" s="236"/>
      <c r="N56" s="232">
        <f t="shared" si="2"/>
        <v>0</v>
      </c>
      <c r="P56" s="232"/>
      <c r="Q56" s="236"/>
      <c r="R56" s="236"/>
      <c r="S56" s="232"/>
      <c r="U56" s="232"/>
      <c r="V56" s="236"/>
      <c r="W56" s="236"/>
      <c r="X56" s="232"/>
      <c r="Z56" s="232"/>
      <c r="AA56" s="236"/>
      <c r="AB56" s="236"/>
      <c r="AC56" s="232"/>
      <c r="AE56" s="253"/>
      <c r="AF56" s="236"/>
      <c r="AG56" s="236"/>
      <c r="AH56" s="232"/>
      <c r="AI56" s="340"/>
      <c r="AJ56" s="340"/>
      <c r="AL56" s="337">
        <f t="shared" si="8"/>
        <v>0</v>
      </c>
      <c r="AM56" s="236"/>
      <c r="AN56" s="236"/>
      <c r="AO56" s="232" t="e">
        <f>SUM(AT56,AY56,BD56,#REF!)</f>
        <v>#REF!</v>
      </c>
      <c r="AQ56" s="232"/>
      <c r="AR56" s="236"/>
      <c r="AS56" s="236"/>
      <c r="AT56" s="232"/>
      <c r="AV56" s="232"/>
      <c r="AW56" s="236"/>
      <c r="AX56" s="236"/>
      <c r="AY56" s="232"/>
      <c r="BA56" s="232"/>
      <c r="BB56" s="236"/>
      <c r="BC56" s="236"/>
      <c r="BD56" s="232"/>
      <c r="BF56" s="253"/>
      <c r="BG56" s="236"/>
      <c r="BK56" s="301">
        <f t="shared" si="9"/>
        <v>0</v>
      </c>
      <c r="BL56" s="236"/>
      <c r="BM56" s="236"/>
      <c r="BN56" s="232">
        <f t="shared" si="10"/>
        <v>0</v>
      </c>
      <c r="BP56" s="232"/>
      <c r="BQ56" s="236"/>
      <c r="BR56" s="236"/>
      <c r="BS56" s="232"/>
      <c r="BU56" s="232"/>
      <c r="BV56" s="236"/>
      <c r="BW56" s="236"/>
      <c r="BX56" s="232"/>
      <c r="BZ56" s="232"/>
      <c r="CA56" s="236"/>
      <c r="CB56" s="236"/>
      <c r="CC56" s="232"/>
      <c r="CE56" s="253"/>
      <c r="CF56" s="236"/>
      <c r="CG56" s="236"/>
      <c r="CH56" s="232"/>
      <c r="CJ56" s="232">
        <f t="shared" si="22"/>
        <v>0</v>
      </c>
      <c r="CK56" s="236"/>
      <c r="CL56" s="236"/>
      <c r="CM56" s="232">
        <f t="shared" si="23"/>
        <v>0</v>
      </c>
      <c r="CO56" s="232"/>
      <c r="CP56" s="236"/>
      <c r="CQ56" s="236"/>
      <c r="CR56" s="232"/>
      <c r="CT56" s="232"/>
      <c r="CU56" s="236"/>
      <c r="CV56" s="236"/>
      <c r="CW56" s="232"/>
      <c r="CY56" s="232"/>
      <c r="CZ56" s="236"/>
      <c r="DA56" s="236"/>
      <c r="DB56" s="232"/>
      <c r="DD56" s="253"/>
      <c r="DE56" s="236"/>
      <c r="DF56" s="236"/>
      <c r="DG56" s="232"/>
      <c r="DJ56" s="232">
        <f t="shared" si="21"/>
        <v>0</v>
      </c>
      <c r="DK56" s="236"/>
      <c r="DL56" s="236"/>
      <c r="DM56" s="232" t="e">
        <f>SUM(N56,#REF!,BN56,CM56)</f>
        <v>#REF!</v>
      </c>
    </row>
    <row r="57" spans="1:117" hidden="1" x14ac:dyDescent="0.3">
      <c r="A57" s="224"/>
      <c r="B57" s="224"/>
      <c r="D57" s="225"/>
      <c r="E57" s="226"/>
      <c r="F57" s="226"/>
      <c r="G57" s="226"/>
      <c r="H57" s="226"/>
      <c r="K57" s="232">
        <f t="shared" si="11"/>
        <v>0</v>
      </c>
      <c r="L57" s="236"/>
      <c r="M57" s="236"/>
      <c r="N57" s="232">
        <f t="shared" si="2"/>
        <v>0</v>
      </c>
      <c r="P57" s="232"/>
      <c r="Q57" s="236"/>
      <c r="R57" s="236"/>
      <c r="S57" s="232"/>
      <c r="U57" s="232"/>
      <c r="V57" s="236"/>
      <c r="W57" s="236"/>
      <c r="X57" s="232"/>
      <c r="Z57" s="232"/>
      <c r="AA57" s="236"/>
      <c r="AB57" s="236"/>
      <c r="AC57" s="232"/>
      <c r="AE57" s="232"/>
      <c r="AF57" s="236"/>
      <c r="AG57" s="236"/>
      <c r="AH57" s="232"/>
      <c r="AI57" s="340"/>
      <c r="AJ57" s="340"/>
      <c r="AL57" s="337">
        <f t="shared" si="8"/>
        <v>0</v>
      </c>
      <c r="AM57" s="236"/>
      <c r="AN57" s="236"/>
      <c r="AO57" s="232" t="e">
        <f>SUM(AT57,AY57,BD57,#REF!)</f>
        <v>#REF!</v>
      </c>
      <c r="AQ57" s="232"/>
      <c r="AR57" s="236"/>
      <c r="AS57" s="236"/>
      <c r="AT57" s="232"/>
      <c r="AV57" s="232"/>
      <c r="AW57" s="236"/>
      <c r="AX57" s="236"/>
      <c r="AY57" s="232"/>
      <c r="BA57" s="232"/>
      <c r="BB57" s="236"/>
      <c r="BC57" s="236"/>
      <c r="BD57" s="232"/>
      <c r="BF57" s="232"/>
      <c r="BG57" s="236"/>
      <c r="BK57" s="301">
        <f t="shared" si="9"/>
        <v>0</v>
      </c>
      <c r="BL57" s="236"/>
      <c r="BM57" s="236"/>
      <c r="BN57" s="232">
        <f t="shared" si="10"/>
        <v>0</v>
      </c>
      <c r="BP57" s="232"/>
      <c r="BQ57" s="236"/>
      <c r="BR57" s="236"/>
      <c r="BS57" s="232"/>
      <c r="BU57" s="232"/>
      <c r="BV57" s="236"/>
      <c r="BW57" s="236"/>
      <c r="BX57" s="232"/>
      <c r="BZ57" s="232"/>
      <c r="CA57" s="236"/>
      <c r="CB57" s="236"/>
      <c r="CC57" s="232"/>
      <c r="CE57" s="232"/>
      <c r="CF57" s="236"/>
      <c r="CG57" s="236"/>
      <c r="CH57" s="232"/>
      <c r="CJ57" s="232">
        <f t="shared" si="22"/>
        <v>0</v>
      </c>
      <c r="CK57" s="236"/>
      <c r="CL57" s="236"/>
      <c r="CM57" s="232">
        <f t="shared" si="23"/>
        <v>0</v>
      </c>
      <c r="CO57" s="232"/>
      <c r="CP57" s="236"/>
      <c r="CQ57" s="236"/>
      <c r="CR57" s="232"/>
      <c r="CT57" s="232"/>
      <c r="CU57" s="236"/>
      <c r="CV57" s="236"/>
      <c r="CW57" s="232"/>
      <c r="CY57" s="232"/>
      <c r="CZ57" s="236"/>
      <c r="DA57" s="236"/>
      <c r="DB57" s="232"/>
      <c r="DD57" s="232"/>
      <c r="DE57" s="236"/>
      <c r="DF57" s="236"/>
      <c r="DG57" s="232"/>
      <c r="DJ57" s="232">
        <f t="shared" si="21"/>
        <v>0</v>
      </c>
      <c r="DK57" s="236"/>
      <c r="DL57" s="236"/>
      <c r="DM57" s="232" t="e">
        <f>SUM(N57,#REF!,BN57,CM57)</f>
        <v>#REF!</v>
      </c>
    </row>
    <row r="58" spans="1:117" hidden="1" x14ac:dyDescent="0.3">
      <c r="A58" s="224"/>
      <c r="B58" s="224"/>
      <c r="D58" s="225"/>
      <c r="E58" s="226"/>
      <c r="F58" s="226"/>
      <c r="G58" s="226"/>
      <c r="H58" s="226"/>
      <c r="K58" s="232">
        <f t="shared" si="11"/>
        <v>0</v>
      </c>
      <c r="L58" s="236"/>
      <c r="M58" s="236"/>
      <c r="N58" s="232">
        <f t="shared" si="2"/>
        <v>0</v>
      </c>
      <c r="P58" s="232"/>
      <c r="Q58" s="236"/>
      <c r="R58" s="236"/>
      <c r="S58" s="232"/>
      <c r="U58" s="232"/>
      <c r="V58" s="236"/>
      <c r="W58" s="236"/>
      <c r="X58" s="232"/>
      <c r="Z58" s="232"/>
      <c r="AA58" s="236"/>
      <c r="AB58" s="236"/>
      <c r="AC58" s="232"/>
      <c r="AE58" s="232"/>
      <c r="AF58" s="236"/>
      <c r="AG58" s="236"/>
      <c r="AH58" s="232"/>
      <c r="AI58" s="340"/>
      <c r="AJ58" s="340"/>
      <c r="AL58" s="337">
        <f t="shared" si="8"/>
        <v>0</v>
      </c>
      <c r="AM58" s="236"/>
      <c r="AN58" s="236"/>
      <c r="AO58" s="232" t="e">
        <f>SUM(AT58,AY58,BD58,#REF!)</f>
        <v>#REF!</v>
      </c>
      <c r="AQ58" s="232"/>
      <c r="AR58" s="236"/>
      <c r="AS58" s="236"/>
      <c r="AT58" s="232"/>
      <c r="AV58" s="232"/>
      <c r="AW58" s="236"/>
      <c r="AX58" s="236"/>
      <c r="AY58" s="232"/>
      <c r="BA58" s="232"/>
      <c r="BB58" s="236"/>
      <c r="BC58" s="236"/>
      <c r="BD58" s="232"/>
      <c r="BF58" s="232"/>
      <c r="BG58" s="236"/>
      <c r="BK58" s="301">
        <f t="shared" si="9"/>
        <v>0</v>
      </c>
      <c r="BL58" s="236"/>
      <c r="BM58" s="236"/>
      <c r="BN58" s="232">
        <f t="shared" si="10"/>
        <v>0</v>
      </c>
      <c r="BP58" s="232"/>
      <c r="BQ58" s="236"/>
      <c r="BR58" s="236"/>
      <c r="BS58" s="232"/>
      <c r="BU58" s="232"/>
      <c r="BV58" s="236"/>
      <c r="BW58" s="236"/>
      <c r="BX58" s="232"/>
      <c r="BZ58" s="232"/>
      <c r="CA58" s="236"/>
      <c r="CB58" s="236"/>
      <c r="CC58" s="232"/>
      <c r="CE58" s="232"/>
      <c r="CF58" s="236"/>
      <c r="CG58" s="236"/>
      <c r="CH58" s="232"/>
      <c r="CJ58" s="232">
        <f t="shared" si="22"/>
        <v>0</v>
      </c>
      <c r="CK58" s="236"/>
      <c r="CL58" s="236"/>
      <c r="CM58" s="232">
        <f t="shared" si="23"/>
        <v>0</v>
      </c>
      <c r="CO58" s="232"/>
      <c r="CP58" s="236"/>
      <c r="CQ58" s="236"/>
      <c r="CR58" s="232"/>
      <c r="CT58" s="232"/>
      <c r="CU58" s="236"/>
      <c r="CV58" s="236"/>
      <c r="CW58" s="232"/>
      <c r="CY58" s="232"/>
      <c r="CZ58" s="236"/>
      <c r="DA58" s="236"/>
      <c r="DB58" s="232"/>
      <c r="DD58" s="232"/>
      <c r="DE58" s="236"/>
      <c r="DF58" s="236"/>
      <c r="DG58" s="232"/>
      <c r="DJ58" s="232">
        <f t="shared" si="21"/>
        <v>0</v>
      </c>
      <c r="DK58" s="236"/>
      <c r="DL58" s="236"/>
      <c r="DM58" s="232" t="e">
        <f>SUM(N58,#REF!,BN58,CM58)</f>
        <v>#REF!</v>
      </c>
    </row>
    <row r="59" spans="1:117" hidden="1" x14ac:dyDescent="0.3">
      <c r="A59" s="224"/>
      <c r="B59" s="224"/>
      <c r="D59" s="225"/>
      <c r="E59" s="226"/>
      <c r="F59" s="226"/>
      <c r="G59" s="226"/>
      <c r="H59" s="226"/>
      <c r="K59" s="232">
        <f t="shared" si="11"/>
        <v>0</v>
      </c>
      <c r="L59" s="236"/>
      <c r="M59" s="236"/>
      <c r="N59" s="232">
        <f t="shared" si="2"/>
        <v>0</v>
      </c>
      <c r="P59" s="232"/>
      <c r="Q59" s="236"/>
      <c r="R59" s="236"/>
      <c r="S59" s="232"/>
      <c r="U59" s="232"/>
      <c r="V59" s="236"/>
      <c r="W59" s="236"/>
      <c r="X59" s="232"/>
      <c r="Z59" s="232"/>
      <c r="AA59" s="236"/>
      <c r="AB59" s="236"/>
      <c r="AC59" s="232"/>
      <c r="AE59" s="232"/>
      <c r="AF59" s="236"/>
      <c r="AG59" s="236"/>
      <c r="AH59" s="232"/>
      <c r="AI59" s="340"/>
      <c r="AJ59" s="340"/>
      <c r="AL59" s="337">
        <f t="shared" si="8"/>
        <v>0</v>
      </c>
      <c r="AM59" s="236"/>
      <c r="AN59" s="236"/>
      <c r="AO59" s="232" t="e">
        <f>SUM(AT59,AY59,BD59,#REF!)</f>
        <v>#REF!</v>
      </c>
      <c r="AQ59" s="232"/>
      <c r="AR59" s="236"/>
      <c r="AS59" s="236"/>
      <c r="AT59" s="232"/>
      <c r="AV59" s="232"/>
      <c r="AW59" s="236"/>
      <c r="AX59" s="236"/>
      <c r="AY59" s="232"/>
      <c r="BA59" s="232"/>
      <c r="BB59" s="236"/>
      <c r="BC59" s="236"/>
      <c r="BD59" s="232"/>
      <c r="BF59" s="232"/>
      <c r="BG59" s="236"/>
      <c r="BK59" s="301">
        <f t="shared" si="9"/>
        <v>0</v>
      </c>
      <c r="BL59" s="236"/>
      <c r="BM59" s="236"/>
      <c r="BN59" s="232">
        <f t="shared" si="10"/>
        <v>0</v>
      </c>
      <c r="BP59" s="232"/>
      <c r="BQ59" s="236"/>
      <c r="BR59" s="236"/>
      <c r="BS59" s="232"/>
      <c r="BU59" s="232"/>
      <c r="BV59" s="236"/>
      <c r="BW59" s="236"/>
      <c r="BX59" s="232"/>
      <c r="BZ59" s="232"/>
      <c r="CA59" s="236"/>
      <c r="CB59" s="236"/>
      <c r="CC59" s="232"/>
      <c r="CE59" s="232"/>
      <c r="CF59" s="236"/>
      <c r="CG59" s="236"/>
      <c r="CH59" s="232"/>
      <c r="CJ59" s="232">
        <f t="shared" si="22"/>
        <v>0</v>
      </c>
      <c r="CK59" s="236"/>
      <c r="CL59" s="236"/>
      <c r="CM59" s="232">
        <f t="shared" si="23"/>
        <v>0</v>
      </c>
      <c r="CO59" s="232"/>
      <c r="CP59" s="236"/>
      <c r="CQ59" s="236"/>
      <c r="CR59" s="232"/>
      <c r="CT59" s="232"/>
      <c r="CU59" s="236"/>
      <c r="CV59" s="236"/>
      <c r="CW59" s="232"/>
      <c r="CY59" s="232"/>
      <c r="CZ59" s="236"/>
      <c r="DA59" s="236"/>
      <c r="DB59" s="232"/>
      <c r="DD59" s="232"/>
      <c r="DE59" s="236"/>
      <c r="DF59" s="236"/>
      <c r="DG59" s="232"/>
      <c r="DJ59" s="232">
        <f t="shared" si="21"/>
        <v>0</v>
      </c>
      <c r="DK59" s="236"/>
      <c r="DL59" s="236"/>
      <c r="DM59" s="232" t="e">
        <f>SUM(N59,#REF!,BN59,CM59)</f>
        <v>#REF!</v>
      </c>
    </row>
    <row r="60" spans="1:117" hidden="1" x14ac:dyDescent="0.3">
      <c r="A60" s="224"/>
      <c r="B60" s="224"/>
      <c r="D60" s="225"/>
      <c r="E60" s="226"/>
      <c r="F60" s="226"/>
      <c r="G60" s="226"/>
      <c r="H60" s="226"/>
      <c r="K60" s="232">
        <f t="shared" si="11"/>
        <v>0</v>
      </c>
      <c r="L60" s="236"/>
      <c r="M60" s="236"/>
      <c r="N60" s="232">
        <f t="shared" si="2"/>
        <v>0</v>
      </c>
      <c r="P60" s="232"/>
      <c r="Q60" s="236"/>
      <c r="R60" s="236"/>
      <c r="S60" s="232"/>
      <c r="U60" s="232"/>
      <c r="V60" s="236"/>
      <c r="W60" s="236"/>
      <c r="X60" s="232"/>
      <c r="Z60" s="232"/>
      <c r="AA60" s="236"/>
      <c r="AB60" s="236"/>
      <c r="AC60" s="232"/>
      <c r="AE60" s="232"/>
      <c r="AF60" s="236"/>
      <c r="AG60" s="236"/>
      <c r="AH60" s="232"/>
      <c r="AI60" s="340"/>
      <c r="AJ60" s="340"/>
      <c r="AL60" s="337">
        <f t="shared" si="8"/>
        <v>0</v>
      </c>
      <c r="AM60" s="236"/>
      <c r="AN60" s="236"/>
      <c r="AO60" s="232" t="e">
        <f>SUM(AT60,AY60,BD60,#REF!)</f>
        <v>#REF!</v>
      </c>
      <c r="AQ60" s="232"/>
      <c r="AR60" s="236"/>
      <c r="AS60" s="236"/>
      <c r="AT60" s="232"/>
      <c r="AV60" s="232"/>
      <c r="AW60" s="236"/>
      <c r="AX60" s="236"/>
      <c r="AY60" s="232"/>
      <c r="BA60" s="232"/>
      <c r="BB60" s="236"/>
      <c r="BC60" s="236"/>
      <c r="BD60" s="232"/>
      <c r="BF60" s="232"/>
      <c r="BG60" s="236"/>
      <c r="BK60" s="301">
        <f t="shared" si="9"/>
        <v>0</v>
      </c>
      <c r="BL60" s="236"/>
      <c r="BM60" s="236"/>
      <c r="BN60" s="232">
        <f t="shared" si="10"/>
        <v>0</v>
      </c>
      <c r="BP60" s="232"/>
      <c r="BQ60" s="236"/>
      <c r="BR60" s="236"/>
      <c r="BS60" s="232"/>
      <c r="BU60" s="232"/>
      <c r="BV60" s="236"/>
      <c r="BW60" s="236"/>
      <c r="BX60" s="232"/>
      <c r="BZ60" s="232"/>
      <c r="CA60" s="236"/>
      <c r="CB60" s="236"/>
      <c r="CC60" s="232"/>
      <c r="CE60" s="232"/>
      <c r="CF60" s="236"/>
      <c r="CG60" s="236"/>
      <c r="CH60" s="232"/>
      <c r="CJ60" s="232">
        <f t="shared" si="22"/>
        <v>0</v>
      </c>
      <c r="CK60" s="236"/>
      <c r="CL60" s="236"/>
      <c r="CM60" s="232">
        <f t="shared" si="23"/>
        <v>0</v>
      </c>
      <c r="CO60" s="232"/>
      <c r="CP60" s="236"/>
      <c r="CQ60" s="236"/>
      <c r="CR60" s="232"/>
      <c r="CT60" s="232"/>
      <c r="CU60" s="236"/>
      <c r="CV60" s="236"/>
      <c r="CW60" s="232"/>
      <c r="CY60" s="232"/>
      <c r="CZ60" s="236"/>
      <c r="DA60" s="236"/>
      <c r="DB60" s="232"/>
      <c r="DD60" s="232"/>
      <c r="DE60" s="236"/>
      <c r="DF60" s="236"/>
      <c r="DG60" s="232"/>
      <c r="DJ60" s="232">
        <f t="shared" si="21"/>
        <v>0</v>
      </c>
      <c r="DK60" s="236"/>
      <c r="DL60" s="236"/>
      <c r="DM60" s="232" t="e">
        <f>SUM(N60,#REF!,BN60,CM60)</f>
        <v>#REF!</v>
      </c>
    </row>
    <row r="61" spans="1:117" hidden="1" x14ac:dyDescent="0.3">
      <c r="A61" s="224"/>
      <c r="B61" s="224"/>
      <c r="D61" s="225"/>
      <c r="E61" s="226"/>
      <c r="F61" s="226"/>
      <c r="G61" s="226"/>
      <c r="H61" s="226"/>
      <c r="K61" s="232">
        <f t="shared" si="11"/>
        <v>0</v>
      </c>
      <c r="L61" s="236"/>
      <c r="M61" s="236"/>
      <c r="N61" s="232">
        <f t="shared" si="2"/>
        <v>0</v>
      </c>
      <c r="P61" s="232"/>
      <c r="Q61" s="236"/>
      <c r="R61" s="236"/>
      <c r="S61" s="232"/>
      <c r="U61" s="232"/>
      <c r="V61" s="236"/>
      <c r="W61" s="236"/>
      <c r="X61" s="232"/>
      <c r="Z61" s="232"/>
      <c r="AA61" s="236"/>
      <c r="AB61" s="236"/>
      <c r="AC61" s="232"/>
      <c r="AE61" s="232"/>
      <c r="AF61" s="236"/>
      <c r="AG61" s="236"/>
      <c r="AH61" s="232"/>
      <c r="AI61" s="340"/>
      <c r="AJ61" s="340"/>
      <c r="AL61" s="337">
        <f t="shared" si="8"/>
        <v>0</v>
      </c>
      <c r="AM61" s="236"/>
      <c r="AN61" s="236"/>
      <c r="AO61" s="232" t="e">
        <f>SUM(AT61,AY61,BD61,#REF!)</f>
        <v>#REF!</v>
      </c>
      <c r="AQ61" s="232"/>
      <c r="AR61" s="236"/>
      <c r="AS61" s="236"/>
      <c r="AT61" s="232"/>
      <c r="AV61" s="232"/>
      <c r="AW61" s="236"/>
      <c r="AX61" s="236"/>
      <c r="AY61" s="232"/>
      <c r="BA61" s="232"/>
      <c r="BB61" s="236"/>
      <c r="BC61" s="236"/>
      <c r="BD61" s="232"/>
      <c r="BF61" s="232"/>
      <c r="BG61" s="236"/>
      <c r="BK61" s="301">
        <f t="shared" si="9"/>
        <v>0</v>
      </c>
      <c r="BL61" s="236"/>
      <c r="BM61" s="236"/>
      <c r="BN61" s="232">
        <f t="shared" si="10"/>
        <v>0</v>
      </c>
      <c r="BP61" s="232"/>
      <c r="BQ61" s="236"/>
      <c r="BR61" s="236"/>
      <c r="BS61" s="232"/>
      <c r="BU61" s="232"/>
      <c r="BV61" s="236"/>
      <c r="BW61" s="236"/>
      <c r="BX61" s="232"/>
      <c r="BZ61" s="232"/>
      <c r="CA61" s="236"/>
      <c r="CB61" s="236"/>
      <c r="CC61" s="232"/>
      <c r="CE61" s="232"/>
      <c r="CF61" s="236"/>
      <c r="CG61" s="236"/>
      <c r="CH61" s="232"/>
      <c r="CJ61" s="232">
        <f t="shared" si="22"/>
        <v>0</v>
      </c>
      <c r="CK61" s="236"/>
      <c r="CL61" s="236"/>
      <c r="CM61" s="232">
        <f t="shared" si="23"/>
        <v>0</v>
      </c>
      <c r="CO61" s="232"/>
      <c r="CP61" s="236"/>
      <c r="CQ61" s="236"/>
      <c r="CR61" s="232"/>
      <c r="CT61" s="232"/>
      <c r="CU61" s="236"/>
      <c r="CV61" s="236"/>
      <c r="CW61" s="232"/>
      <c r="CY61" s="232"/>
      <c r="CZ61" s="236"/>
      <c r="DA61" s="236"/>
      <c r="DB61" s="232"/>
      <c r="DD61" s="232"/>
      <c r="DE61" s="236"/>
      <c r="DF61" s="236"/>
      <c r="DG61" s="232"/>
      <c r="DJ61" s="232">
        <f t="shared" si="21"/>
        <v>0</v>
      </c>
      <c r="DK61" s="236"/>
      <c r="DL61" s="236"/>
      <c r="DM61" s="232" t="e">
        <f>SUM(N61,#REF!,BN61,CM61)</f>
        <v>#REF!</v>
      </c>
    </row>
    <row r="62" spans="1:117" hidden="1" x14ac:dyDescent="0.3">
      <c r="A62" s="224"/>
      <c r="B62" s="224"/>
      <c r="D62" s="225"/>
      <c r="E62" s="226"/>
      <c r="F62" s="226"/>
      <c r="G62" s="226"/>
      <c r="H62" s="226"/>
      <c r="K62" s="232">
        <f t="shared" si="11"/>
        <v>0</v>
      </c>
      <c r="L62" s="236"/>
      <c r="M62" s="236"/>
      <c r="N62" s="232">
        <f t="shared" si="2"/>
        <v>0</v>
      </c>
      <c r="P62" s="232"/>
      <c r="Q62" s="236"/>
      <c r="R62" s="236"/>
      <c r="S62" s="232"/>
      <c r="U62" s="232"/>
      <c r="V62" s="236"/>
      <c r="W62" s="236"/>
      <c r="X62" s="232"/>
      <c r="Z62" s="232"/>
      <c r="AA62" s="236"/>
      <c r="AB62" s="236"/>
      <c r="AC62" s="232"/>
      <c r="AE62" s="232"/>
      <c r="AF62" s="236"/>
      <c r="AG62" s="236"/>
      <c r="AH62" s="232"/>
      <c r="AI62" s="340"/>
      <c r="AJ62" s="340"/>
      <c r="AL62" s="337">
        <f t="shared" si="8"/>
        <v>0</v>
      </c>
      <c r="AM62" s="236"/>
      <c r="AN62" s="236"/>
      <c r="AO62" s="232" t="e">
        <f>SUM(AT62,AY62,BD62,#REF!)</f>
        <v>#REF!</v>
      </c>
      <c r="AQ62" s="232"/>
      <c r="AR62" s="236"/>
      <c r="AS62" s="236"/>
      <c r="AT62" s="232"/>
      <c r="AV62" s="232"/>
      <c r="AW62" s="236"/>
      <c r="AX62" s="236"/>
      <c r="AY62" s="232"/>
      <c r="BA62" s="232"/>
      <c r="BB62" s="236"/>
      <c r="BC62" s="236"/>
      <c r="BD62" s="232"/>
      <c r="BF62" s="232"/>
      <c r="BG62" s="236"/>
      <c r="BK62" s="301">
        <f t="shared" si="9"/>
        <v>0</v>
      </c>
      <c r="BL62" s="236"/>
      <c r="BM62" s="236"/>
      <c r="BN62" s="232">
        <f t="shared" si="10"/>
        <v>0</v>
      </c>
      <c r="BP62" s="232"/>
      <c r="BQ62" s="236"/>
      <c r="BR62" s="236"/>
      <c r="BS62" s="232"/>
      <c r="BU62" s="232"/>
      <c r="BV62" s="236"/>
      <c r="BW62" s="236"/>
      <c r="BX62" s="232"/>
      <c r="BZ62" s="232"/>
      <c r="CA62" s="236"/>
      <c r="CB62" s="236"/>
      <c r="CC62" s="232"/>
      <c r="CE62" s="232"/>
      <c r="CF62" s="236"/>
      <c r="CG62" s="236"/>
      <c r="CH62" s="232"/>
      <c r="CJ62" s="232">
        <f t="shared" si="22"/>
        <v>0</v>
      </c>
      <c r="CK62" s="236"/>
      <c r="CL62" s="236"/>
      <c r="CM62" s="232">
        <f t="shared" si="23"/>
        <v>0</v>
      </c>
      <c r="CO62" s="232"/>
      <c r="CP62" s="236"/>
      <c r="CQ62" s="236"/>
      <c r="CR62" s="232"/>
      <c r="CT62" s="232"/>
      <c r="CU62" s="236"/>
      <c r="CV62" s="236"/>
      <c r="CW62" s="232"/>
      <c r="CY62" s="232"/>
      <c r="CZ62" s="236"/>
      <c r="DA62" s="236"/>
      <c r="DB62" s="232"/>
      <c r="DD62" s="232"/>
      <c r="DE62" s="236"/>
      <c r="DF62" s="236"/>
      <c r="DG62" s="232"/>
      <c r="DJ62" s="232">
        <f t="shared" si="21"/>
        <v>0</v>
      </c>
      <c r="DK62" s="236"/>
      <c r="DL62" s="236"/>
      <c r="DM62" s="232" t="e">
        <f>SUM(N62,#REF!,BN62,CM62)</f>
        <v>#REF!</v>
      </c>
    </row>
    <row r="63" spans="1:117" hidden="1" x14ac:dyDescent="0.3">
      <c r="A63" s="224"/>
      <c r="B63" s="224"/>
      <c r="D63" s="225"/>
      <c r="E63" s="226"/>
      <c r="F63" s="226"/>
      <c r="G63" s="226"/>
      <c r="H63" s="226"/>
      <c r="K63" s="232">
        <f t="shared" si="11"/>
        <v>0</v>
      </c>
      <c r="L63" s="236"/>
      <c r="M63" s="236"/>
      <c r="N63" s="232">
        <f t="shared" si="2"/>
        <v>0</v>
      </c>
      <c r="P63" s="232"/>
      <c r="Q63" s="236"/>
      <c r="R63" s="236"/>
      <c r="S63" s="232"/>
      <c r="U63" s="232"/>
      <c r="V63" s="236"/>
      <c r="W63" s="236"/>
      <c r="X63" s="232"/>
      <c r="Z63" s="232"/>
      <c r="AA63" s="236"/>
      <c r="AB63" s="236"/>
      <c r="AC63" s="232"/>
      <c r="AE63" s="232"/>
      <c r="AF63" s="236"/>
      <c r="AG63" s="236"/>
      <c r="AH63" s="232"/>
      <c r="AI63" s="340"/>
      <c r="AJ63" s="340"/>
      <c r="AL63" s="232">
        <f t="shared" si="8"/>
        <v>0</v>
      </c>
      <c r="AM63" s="236"/>
      <c r="AN63" s="236"/>
      <c r="AO63" s="232" t="e">
        <f>SUM(AT63,AY63,BD63,#REF!)</f>
        <v>#REF!</v>
      </c>
      <c r="AQ63" s="232"/>
      <c r="AR63" s="236"/>
      <c r="AS63" s="236"/>
      <c r="AT63" s="232"/>
      <c r="AV63" s="232"/>
      <c r="AW63" s="236"/>
      <c r="AX63" s="236"/>
      <c r="AY63" s="232"/>
      <c r="BA63" s="232"/>
      <c r="BB63" s="236"/>
      <c r="BC63" s="236"/>
      <c r="BD63" s="232"/>
      <c r="BF63" s="232"/>
      <c r="BG63" s="236"/>
      <c r="BK63" s="232">
        <f t="shared" si="9"/>
        <v>0</v>
      </c>
      <c r="BL63" s="236"/>
      <c r="BM63" s="236"/>
      <c r="BN63" s="232">
        <f t="shared" si="10"/>
        <v>0</v>
      </c>
      <c r="BP63" s="232"/>
      <c r="BQ63" s="236"/>
      <c r="BR63" s="236"/>
      <c r="BS63" s="232"/>
      <c r="BU63" s="232"/>
      <c r="BV63" s="236"/>
      <c r="BW63" s="236"/>
      <c r="BX63" s="232"/>
      <c r="BZ63" s="232"/>
      <c r="CA63" s="236"/>
      <c r="CB63" s="236"/>
      <c r="CC63" s="232"/>
      <c r="CE63" s="232"/>
      <c r="CF63" s="236"/>
      <c r="CG63" s="236"/>
      <c r="CH63" s="232"/>
      <c r="CJ63" s="232">
        <f t="shared" si="22"/>
        <v>0</v>
      </c>
      <c r="CK63" s="236"/>
      <c r="CL63" s="236"/>
      <c r="CM63" s="232">
        <f t="shared" si="23"/>
        <v>0</v>
      </c>
      <c r="CO63" s="232"/>
      <c r="CP63" s="236"/>
      <c r="CQ63" s="236"/>
      <c r="CR63" s="232"/>
      <c r="CT63" s="232"/>
      <c r="CU63" s="236"/>
      <c r="CV63" s="236"/>
      <c r="CW63" s="232"/>
      <c r="CY63" s="232"/>
      <c r="CZ63" s="236"/>
      <c r="DA63" s="236"/>
      <c r="DB63" s="232"/>
      <c r="DD63" s="232"/>
      <c r="DE63" s="236"/>
      <c r="DF63" s="236"/>
      <c r="DG63" s="232"/>
      <c r="DJ63" s="232">
        <f t="shared" si="21"/>
        <v>0</v>
      </c>
      <c r="DK63" s="236"/>
      <c r="DL63" s="236"/>
      <c r="DM63" s="232" t="e">
        <f>SUM(N63,#REF!,BN63,CM63)</f>
        <v>#REF!</v>
      </c>
    </row>
    <row r="64" spans="1:117" x14ac:dyDescent="0.3">
      <c r="A64" s="224"/>
      <c r="B64" s="224"/>
      <c r="D64" s="225"/>
      <c r="E64" s="226"/>
      <c r="F64" s="226"/>
      <c r="G64" s="226"/>
      <c r="H64" s="226"/>
      <c r="K64" s="232"/>
      <c r="L64" s="236"/>
      <c r="M64" s="236"/>
      <c r="N64" s="232"/>
      <c r="P64" s="232"/>
      <c r="Q64" s="236"/>
      <c r="R64" s="236"/>
      <c r="S64" s="232"/>
      <c r="U64" s="232"/>
      <c r="V64" s="236"/>
      <c r="W64" s="236"/>
      <c r="X64" s="232"/>
      <c r="Z64" s="232"/>
      <c r="AA64" s="236"/>
      <c r="AB64" s="236"/>
      <c r="AC64" s="232"/>
      <c r="AE64" s="232"/>
      <c r="AF64" s="236"/>
      <c r="AG64" s="236"/>
      <c r="AH64" s="232"/>
      <c r="AI64" s="340"/>
      <c r="AJ64" s="340"/>
      <c r="AL64" s="337"/>
      <c r="AM64" s="236"/>
      <c r="AN64" s="236"/>
      <c r="AO64" s="232"/>
      <c r="AQ64" s="232"/>
      <c r="AR64" s="236"/>
      <c r="AS64" s="236"/>
      <c r="AT64" s="232"/>
      <c r="AV64" s="232"/>
      <c r="AW64" s="236"/>
      <c r="AX64" s="236"/>
      <c r="AY64" s="232"/>
      <c r="BA64" s="232"/>
      <c r="BB64" s="236"/>
      <c r="BC64" s="236"/>
      <c r="BD64" s="232"/>
      <c r="BF64" s="232"/>
      <c r="BG64" s="236"/>
      <c r="BK64" s="301"/>
      <c r="BL64" s="236"/>
      <c r="BM64" s="236"/>
      <c r="BN64" s="232"/>
      <c r="BP64" s="232"/>
      <c r="BQ64" s="236"/>
      <c r="BR64" s="236"/>
      <c r="BS64" s="232"/>
      <c r="BU64" s="232"/>
      <c r="BV64" s="236"/>
      <c r="BW64" s="236"/>
      <c r="BX64" s="232"/>
      <c r="BZ64" s="232"/>
      <c r="CA64" s="236"/>
      <c r="CB64" s="236"/>
      <c r="CC64" s="232"/>
      <c r="CE64" s="232"/>
      <c r="CF64" s="236"/>
      <c r="CG64" s="236"/>
      <c r="CH64" s="232"/>
      <c r="CJ64" s="232"/>
      <c r="CK64" s="236"/>
      <c r="CL64" s="236"/>
      <c r="CM64" s="232"/>
      <c r="CO64" s="232"/>
      <c r="CP64" s="236"/>
      <c r="CQ64" s="236"/>
      <c r="CR64" s="232"/>
      <c r="CT64" s="232"/>
      <c r="CU64" s="236"/>
      <c r="CV64" s="236"/>
      <c r="CW64" s="232"/>
      <c r="CY64" s="232"/>
      <c r="CZ64" s="236"/>
      <c r="DA64" s="236"/>
      <c r="DB64" s="232"/>
      <c r="DD64" s="232"/>
      <c r="DE64" s="236"/>
      <c r="DF64" s="236"/>
      <c r="DG64" s="232"/>
      <c r="DJ64" s="232">
        <f t="shared" si="21"/>
        <v>0</v>
      </c>
      <c r="DK64" s="236"/>
      <c r="DL64" s="236"/>
      <c r="DM64" s="232"/>
    </row>
    <row r="65" spans="1:117" x14ac:dyDescent="0.3">
      <c r="A65" s="227"/>
      <c r="B65" s="227"/>
      <c r="D65" s="331"/>
      <c r="E65" s="252"/>
      <c r="F65" s="252"/>
      <c r="G65" s="252"/>
      <c r="H65" s="252"/>
      <c r="K65" s="232">
        <f t="shared" si="11"/>
        <v>0</v>
      </c>
      <c r="L65" s="327"/>
      <c r="M65" s="327"/>
      <c r="N65" s="252"/>
      <c r="P65" s="252"/>
      <c r="Q65" s="327"/>
      <c r="R65" s="327"/>
      <c r="S65" s="252"/>
      <c r="U65" s="252"/>
      <c r="V65" s="327"/>
      <c r="W65" s="327"/>
      <c r="X65" s="252"/>
      <c r="Z65" s="252"/>
      <c r="AA65" s="327"/>
      <c r="AB65" s="327"/>
      <c r="AC65" s="252"/>
      <c r="AE65" s="252"/>
      <c r="AF65" s="327"/>
      <c r="AG65" s="327"/>
      <c r="AH65" s="252"/>
      <c r="AL65" s="252"/>
      <c r="AM65" s="327"/>
      <c r="AN65" s="327"/>
      <c r="AO65" s="252"/>
      <c r="AQ65" s="252"/>
      <c r="AR65" s="327"/>
      <c r="AS65" s="327"/>
      <c r="AT65" s="252"/>
      <c r="AV65" s="252"/>
      <c r="AW65" s="327"/>
      <c r="AX65" s="327"/>
      <c r="AY65" s="252"/>
      <c r="BA65" s="252"/>
      <c r="BB65" s="327"/>
      <c r="BC65" s="327"/>
      <c r="BD65" s="252"/>
      <c r="BF65" s="252"/>
      <c r="BG65" s="327"/>
      <c r="BK65" s="252"/>
      <c r="BL65" s="327"/>
      <c r="BM65" s="327"/>
      <c r="BN65" s="252"/>
      <c r="BP65" s="252"/>
      <c r="BQ65" s="327"/>
      <c r="BR65" s="327"/>
      <c r="BS65" s="252"/>
      <c r="BU65" s="252"/>
      <c r="BV65" s="327"/>
      <c r="BW65" s="327"/>
      <c r="BX65" s="252"/>
      <c r="BZ65" s="252"/>
      <c r="CA65" s="327"/>
      <c r="CB65" s="327"/>
      <c r="CC65" s="252"/>
      <c r="CE65" s="252"/>
      <c r="CF65" s="327"/>
      <c r="CG65" s="327"/>
      <c r="CH65" s="252"/>
      <c r="CJ65" s="252"/>
      <c r="CK65" s="327"/>
      <c r="CL65" s="327"/>
      <c r="CM65" s="252"/>
      <c r="CO65" s="252"/>
      <c r="CP65" s="327"/>
      <c r="CQ65" s="327"/>
      <c r="CR65" s="252"/>
      <c r="CT65" s="252"/>
      <c r="CU65" s="327"/>
      <c r="CV65" s="327"/>
      <c r="CW65" s="252"/>
      <c r="CY65" s="252"/>
      <c r="CZ65" s="327"/>
      <c r="DA65" s="327"/>
      <c r="DB65" s="252"/>
      <c r="DD65" s="252"/>
      <c r="DE65" s="327"/>
      <c r="DF65" s="327"/>
      <c r="DG65" s="252"/>
      <c r="DJ65" s="232">
        <f t="shared" si="21"/>
        <v>0</v>
      </c>
      <c r="DK65" s="327"/>
      <c r="DL65" s="327"/>
      <c r="DM65" s="252"/>
    </row>
    <row r="66" spans="1:117" s="208" customFormat="1" hidden="1" x14ac:dyDescent="0.3">
      <c r="A66" s="227"/>
      <c r="B66" s="227"/>
      <c r="D66" s="218"/>
      <c r="K66" s="232">
        <f t="shared" si="11"/>
        <v>0</v>
      </c>
      <c r="L66" s="252"/>
      <c r="M66" s="252"/>
      <c r="N66" s="252"/>
      <c r="P66" s="252"/>
      <c r="Q66" s="252"/>
      <c r="R66" s="252"/>
      <c r="S66" s="252"/>
      <c r="U66" s="252"/>
      <c r="V66" s="252"/>
      <c r="W66" s="252"/>
      <c r="X66" s="252"/>
      <c r="Z66" s="252"/>
      <c r="AA66" s="252"/>
      <c r="AB66" s="252"/>
      <c r="AC66" s="252"/>
      <c r="AE66" s="252"/>
      <c r="AF66" s="252"/>
      <c r="AG66" s="252"/>
      <c r="AH66" s="252"/>
      <c r="AI66" s="339"/>
      <c r="AJ66" s="339"/>
      <c r="AL66" s="252"/>
      <c r="AM66" s="252"/>
      <c r="AN66" s="252"/>
      <c r="AO66" s="252"/>
      <c r="AQ66" s="252"/>
      <c r="AR66" s="252"/>
      <c r="AS66" s="252"/>
      <c r="AT66" s="252"/>
      <c r="AV66" s="252"/>
      <c r="AW66" s="252"/>
      <c r="AX66" s="252"/>
      <c r="AY66" s="252"/>
      <c r="BA66" s="252"/>
      <c r="BB66" s="252"/>
      <c r="BC66" s="252"/>
      <c r="BD66" s="252"/>
      <c r="BF66" s="252"/>
      <c r="BG66" s="252"/>
      <c r="BH66" s="339"/>
      <c r="BI66" s="339"/>
      <c r="BK66" s="252"/>
      <c r="BL66" s="252"/>
      <c r="BM66" s="252"/>
      <c r="BN66" s="252"/>
      <c r="BP66" s="252"/>
      <c r="BQ66" s="252"/>
      <c r="BR66" s="252"/>
      <c r="BS66" s="252"/>
      <c r="BU66" s="252"/>
      <c r="BV66" s="252"/>
      <c r="BW66" s="252"/>
      <c r="BX66" s="252"/>
      <c r="BZ66" s="252"/>
      <c r="CA66" s="252"/>
      <c r="CB66" s="252"/>
      <c r="CC66" s="252"/>
      <c r="CE66" s="252"/>
      <c r="CF66" s="252"/>
      <c r="CG66" s="252"/>
      <c r="CH66" s="252"/>
      <c r="CJ66" s="252"/>
      <c r="CK66" s="252"/>
      <c r="CL66" s="252"/>
      <c r="CM66" s="252"/>
      <c r="CO66" s="252"/>
      <c r="CP66" s="252"/>
      <c r="CQ66" s="252"/>
      <c r="CR66" s="252"/>
      <c r="CT66" s="252"/>
      <c r="CU66" s="252"/>
      <c r="CV66" s="252"/>
      <c r="CW66" s="252"/>
      <c r="CY66" s="252"/>
      <c r="CZ66" s="252"/>
      <c r="DA66" s="252"/>
      <c r="DB66" s="252"/>
      <c r="DD66" s="252"/>
      <c r="DE66" s="252"/>
      <c r="DF66" s="252"/>
      <c r="DG66" s="252"/>
      <c r="DJ66" s="232">
        <f t="shared" si="21"/>
        <v>0</v>
      </c>
      <c r="DK66" s="252"/>
      <c r="DL66" s="252"/>
      <c r="DM66" s="252"/>
    </row>
    <row r="67" spans="1:117" s="250" customFormat="1" ht="28.8" x14ac:dyDescent="0.3">
      <c r="A67" s="219" t="s">
        <v>176</v>
      </c>
      <c r="B67" s="220" t="s">
        <v>179</v>
      </c>
      <c r="C67" s="221"/>
      <c r="D67" s="222"/>
      <c r="E67" s="223"/>
      <c r="F67" s="223"/>
      <c r="G67" s="223"/>
      <c r="H67" s="223"/>
      <c r="I67" s="221"/>
      <c r="J67" s="221"/>
      <c r="K67" s="232">
        <f t="shared" si="11"/>
        <v>0</v>
      </c>
      <c r="L67" s="238"/>
      <c r="M67" s="238"/>
      <c r="N67" s="238"/>
      <c r="O67" s="221"/>
      <c r="P67" s="238"/>
      <c r="Q67" s="238"/>
      <c r="R67" s="238"/>
      <c r="S67" s="238"/>
      <c r="T67" s="221"/>
      <c r="U67" s="238"/>
      <c r="V67" s="238"/>
      <c r="W67" s="238"/>
      <c r="X67" s="238"/>
      <c r="Y67" s="221"/>
      <c r="Z67" s="238"/>
      <c r="AA67" s="238"/>
      <c r="AB67" s="238"/>
      <c r="AC67" s="238"/>
      <c r="AE67" s="238"/>
      <c r="AF67" s="238"/>
      <c r="AG67" s="238"/>
      <c r="AH67" s="238"/>
      <c r="AI67" s="352"/>
      <c r="AJ67" s="353"/>
      <c r="AL67" s="238"/>
      <c r="AM67" s="238"/>
      <c r="AN67" s="238"/>
      <c r="AO67" s="238"/>
      <c r="AP67" s="221"/>
      <c r="AQ67" s="238"/>
      <c r="AR67" s="238"/>
      <c r="AS67" s="238"/>
      <c r="AT67" s="238"/>
      <c r="AU67" s="221"/>
      <c r="AV67" s="238"/>
      <c r="AW67" s="238"/>
      <c r="AX67" s="238"/>
      <c r="AY67" s="238"/>
      <c r="AZ67" s="221"/>
      <c r="BA67" s="238"/>
      <c r="BB67" s="238"/>
      <c r="BC67" s="238"/>
      <c r="BD67" s="238"/>
      <c r="BF67" s="238"/>
      <c r="BG67" s="238"/>
      <c r="BH67" s="353"/>
      <c r="BI67" s="353"/>
      <c r="BK67" s="238"/>
      <c r="BL67" s="238"/>
      <c r="BM67" s="238"/>
      <c r="BN67" s="238"/>
      <c r="BP67" s="238"/>
      <c r="BQ67" s="238"/>
      <c r="BR67" s="238"/>
      <c r="BS67" s="238"/>
      <c r="BT67" s="221"/>
      <c r="BU67" s="238"/>
      <c r="BV67" s="238"/>
      <c r="BW67" s="238"/>
      <c r="BX67" s="238"/>
      <c r="BY67" s="221"/>
      <c r="BZ67" s="238"/>
      <c r="CA67" s="238"/>
      <c r="CB67" s="238"/>
      <c r="CC67" s="238"/>
      <c r="CE67" s="238"/>
      <c r="CF67" s="238"/>
      <c r="CG67" s="238"/>
      <c r="CH67" s="238"/>
      <c r="CJ67" s="238"/>
      <c r="CK67" s="238"/>
      <c r="CL67" s="238"/>
      <c r="CM67" s="238"/>
      <c r="CO67" s="238"/>
      <c r="CP67" s="238"/>
      <c r="CQ67" s="238"/>
      <c r="CR67" s="238"/>
      <c r="CS67" s="221"/>
      <c r="CT67" s="238"/>
      <c r="CU67" s="238"/>
      <c r="CV67" s="238"/>
      <c r="CW67" s="238"/>
      <c r="CX67" s="221"/>
      <c r="CY67" s="238"/>
      <c r="CZ67" s="238"/>
      <c r="DA67" s="238"/>
      <c r="DB67" s="238"/>
      <c r="DD67" s="238"/>
      <c r="DE67" s="238"/>
      <c r="DF67" s="238"/>
      <c r="DG67" s="238"/>
      <c r="DJ67" s="232">
        <f t="shared" si="21"/>
        <v>0</v>
      </c>
      <c r="DK67" s="238"/>
      <c r="DL67" s="238"/>
      <c r="DM67" s="238"/>
    </row>
    <row r="68" spans="1:117" s="230" customFormat="1" x14ac:dyDescent="0.3">
      <c r="A68" s="224" t="s">
        <v>953</v>
      </c>
      <c r="B68" s="224" t="s">
        <v>1061</v>
      </c>
      <c r="D68" s="345" t="s">
        <v>925</v>
      </c>
      <c r="E68" s="229"/>
      <c r="F68" s="229"/>
      <c r="G68" s="229"/>
      <c r="H68" s="229"/>
      <c r="I68" s="208"/>
      <c r="J68" s="208"/>
      <c r="K68" s="232">
        <f t="shared" ref="K68:K69" si="24">SUM(P68,U68,Z68,AE68)</f>
        <v>0</v>
      </c>
      <c r="L68" s="236"/>
      <c r="M68" s="236"/>
      <c r="N68" s="232">
        <f t="shared" ref="N68:N69" si="25">SUM(S68,X68,AC68,AH68)</f>
        <v>0</v>
      </c>
      <c r="P68" s="232"/>
      <c r="Q68" s="236"/>
      <c r="R68" s="236"/>
      <c r="S68" s="232"/>
      <c r="U68" s="232"/>
      <c r="V68" s="236"/>
      <c r="W68" s="236"/>
      <c r="X68" s="232"/>
      <c r="Z68" s="232"/>
      <c r="AA68" s="236"/>
      <c r="AB68" s="236"/>
      <c r="AC68" s="232"/>
      <c r="AE68" s="232"/>
      <c r="AF68" s="236"/>
      <c r="AG68" s="236"/>
      <c r="AH68" s="232"/>
      <c r="AI68" s="340"/>
      <c r="AJ68" s="354"/>
      <c r="AL68" s="337">
        <f t="shared" ref="AL68:AL69" si="26">SUM(AQ68,AV68,BA68,BF68)</f>
        <v>17</v>
      </c>
      <c r="AM68" s="236"/>
      <c r="AN68" s="236"/>
      <c r="AO68" s="232" t="e">
        <f>SUM(AT68,AY68,BD68,#REF!)</f>
        <v>#REF!</v>
      </c>
      <c r="AQ68" s="232"/>
      <c r="AR68" s="236"/>
      <c r="AS68" s="236"/>
      <c r="AT68" s="232"/>
      <c r="AV68" s="232">
        <v>8</v>
      </c>
      <c r="AW68" s="236"/>
      <c r="AX68" s="236"/>
      <c r="AY68" s="232"/>
      <c r="BA68" s="232">
        <v>9</v>
      </c>
      <c r="BB68" s="236"/>
      <c r="BC68" s="236"/>
      <c r="BD68" s="232"/>
      <c r="BF68" s="232"/>
      <c r="BG68" s="236"/>
      <c r="BH68" s="338" t="s">
        <v>1081</v>
      </c>
      <c r="BI68" s="338" t="s">
        <v>1080</v>
      </c>
      <c r="BK68" s="301">
        <f t="shared" ref="BK68:BK69" si="27">SUM(BP68,BU68,BZ68,CE68)</f>
        <v>0</v>
      </c>
      <c r="BL68" s="236"/>
      <c r="BM68" s="236"/>
      <c r="BN68" s="232">
        <f t="shared" ref="BN68:BN69" si="28">SUM(BS68,BX68,CC68,CH68)</f>
        <v>0</v>
      </c>
      <c r="BP68" s="232"/>
      <c r="BQ68" s="236"/>
      <c r="BR68" s="236"/>
      <c r="BS68" s="232"/>
      <c r="BU68" s="232"/>
      <c r="BV68" s="236"/>
      <c r="BW68" s="236"/>
      <c r="BX68" s="232"/>
      <c r="BZ68" s="232"/>
      <c r="CA68" s="236"/>
      <c r="CB68" s="236"/>
      <c r="CC68" s="232"/>
      <c r="CE68" s="232"/>
      <c r="CF68" s="236"/>
      <c r="CG68" s="236"/>
      <c r="CH68" s="232"/>
      <c r="CJ68" s="232">
        <f t="shared" ref="CJ68:CJ69" si="29">SUM(CO68,CT68,CY68,DD68)</f>
        <v>0</v>
      </c>
      <c r="CK68" s="236"/>
      <c r="CL68" s="236"/>
      <c r="CM68" s="232">
        <f t="shared" ref="CM68:CM69" si="30">SUM(CR68,CW68,DB68,DG68)</f>
        <v>0</v>
      </c>
      <c r="CO68" s="232"/>
      <c r="CP68" s="236"/>
      <c r="CQ68" s="236"/>
      <c r="CR68" s="232"/>
      <c r="CT68" s="232"/>
      <c r="CU68" s="236"/>
      <c r="CV68" s="236"/>
      <c r="CW68" s="232"/>
      <c r="CY68" s="232"/>
      <c r="CZ68" s="236"/>
      <c r="DA68" s="236"/>
      <c r="DB68" s="232"/>
      <c r="DD68" s="232"/>
      <c r="DE68" s="236"/>
      <c r="DF68" s="236"/>
      <c r="DG68" s="232"/>
      <c r="DJ68" s="232">
        <f t="shared" si="21"/>
        <v>0</v>
      </c>
      <c r="DK68" s="236"/>
      <c r="DL68" s="236"/>
      <c r="DM68" s="232" t="e">
        <f>SUM(N68,#REF!,BN68,CM68)</f>
        <v>#REF!</v>
      </c>
    </row>
    <row r="69" spans="1:117" s="230" customFormat="1" x14ac:dyDescent="0.3">
      <c r="A69" s="224" t="s">
        <v>954</v>
      </c>
      <c r="B69" s="224" t="s">
        <v>1062</v>
      </c>
      <c r="D69" s="345" t="s">
        <v>925</v>
      </c>
      <c r="E69" s="229"/>
      <c r="F69" s="229"/>
      <c r="G69" s="229"/>
      <c r="H69" s="229"/>
      <c r="I69" s="208"/>
      <c r="J69" s="208"/>
      <c r="K69" s="232">
        <f t="shared" si="24"/>
        <v>60</v>
      </c>
      <c r="L69" s="236"/>
      <c r="M69" s="236"/>
      <c r="N69" s="232">
        <f t="shared" si="25"/>
        <v>0</v>
      </c>
      <c r="P69" s="232">
        <v>18</v>
      </c>
      <c r="Q69" s="236"/>
      <c r="R69" s="236"/>
      <c r="S69" s="232"/>
      <c r="U69" s="232">
        <v>16</v>
      </c>
      <c r="V69" s="236"/>
      <c r="W69" s="236"/>
      <c r="X69" s="232"/>
      <c r="Z69" s="232">
        <v>16</v>
      </c>
      <c r="AA69" s="236"/>
      <c r="AB69" s="236"/>
      <c r="AC69" s="232"/>
      <c r="AE69" s="232">
        <v>10</v>
      </c>
      <c r="AF69" s="236"/>
      <c r="AG69" s="236"/>
      <c r="AH69" s="232"/>
      <c r="AI69" s="340" t="s">
        <v>1024</v>
      </c>
      <c r="AJ69" s="354" t="s">
        <v>981</v>
      </c>
      <c r="AL69" s="337">
        <f t="shared" si="26"/>
        <v>0</v>
      </c>
      <c r="AM69" s="236"/>
      <c r="AN69" s="236"/>
      <c r="AO69" s="232" t="e">
        <f>SUM(AT69,AY69,BD69,#REF!)</f>
        <v>#REF!</v>
      </c>
      <c r="AQ69" s="232"/>
      <c r="AR69" s="236"/>
      <c r="AS69" s="236"/>
      <c r="AT69" s="232"/>
      <c r="AV69" s="232"/>
      <c r="AW69" s="236"/>
      <c r="AX69" s="236"/>
      <c r="AY69" s="232"/>
      <c r="BA69" s="232"/>
      <c r="BB69" s="236"/>
      <c r="BC69" s="236"/>
      <c r="BD69" s="232"/>
      <c r="BF69" s="232"/>
      <c r="BG69" s="236"/>
      <c r="BH69" s="338"/>
      <c r="BI69" s="338"/>
      <c r="BK69" s="301">
        <f t="shared" si="27"/>
        <v>0</v>
      </c>
      <c r="BL69" s="236"/>
      <c r="BM69" s="236"/>
      <c r="BN69" s="232">
        <f t="shared" si="28"/>
        <v>0</v>
      </c>
      <c r="BP69" s="232"/>
      <c r="BQ69" s="236"/>
      <c r="BR69" s="236"/>
      <c r="BS69" s="232"/>
      <c r="BU69" s="232"/>
      <c r="BV69" s="236"/>
      <c r="BW69" s="236"/>
      <c r="BX69" s="232"/>
      <c r="BZ69" s="232"/>
      <c r="CA69" s="236"/>
      <c r="CB69" s="236"/>
      <c r="CC69" s="232"/>
      <c r="CE69" s="232"/>
      <c r="CF69" s="236"/>
      <c r="CG69" s="236"/>
      <c r="CH69" s="232"/>
      <c r="CJ69" s="232">
        <f t="shared" si="29"/>
        <v>0</v>
      </c>
      <c r="CK69" s="236"/>
      <c r="CL69" s="236"/>
      <c r="CM69" s="232">
        <f t="shared" si="30"/>
        <v>0</v>
      </c>
      <c r="CO69" s="232"/>
      <c r="CP69" s="236"/>
      <c r="CQ69" s="236"/>
      <c r="CR69" s="232"/>
      <c r="CT69" s="232"/>
      <c r="CU69" s="236"/>
      <c r="CV69" s="236"/>
      <c r="CW69" s="232"/>
      <c r="CY69" s="232"/>
      <c r="CZ69" s="236"/>
      <c r="DA69" s="236"/>
      <c r="DB69" s="232"/>
      <c r="DD69" s="232"/>
      <c r="DE69" s="236"/>
      <c r="DF69" s="236"/>
      <c r="DG69" s="232"/>
      <c r="DJ69" s="232">
        <f t="shared" si="21"/>
        <v>60</v>
      </c>
      <c r="DK69" s="236"/>
      <c r="DL69" s="236"/>
      <c r="DM69" s="232" t="e">
        <f>SUM(N69,#REF!,BN69,CM69)</f>
        <v>#REF!</v>
      </c>
    </row>
    <row r="70" spans="1:117" s="230" customFormat="1" x14ac:dyDescent="0.3">
      <c r="A70" s="224" t="s">
        <v>1073</v>
      </c>
      <c r="B70" s="224" t="s">
        <v>1060</v>
      </c>
      <c r="D70" s="345" t="s">
        <v>925</v>
      </c>
      <c r="E70" s="229"/>
      <c r="F70" s="229"/>
      <c r="G70" s="229"/>
      <c r="H70" s="229"/>
      <c r="I70" s="208"/>
      <c r="J70" s="208"/>
      <c r="K70" s="232">
        <f t="shared" ref="K70:K71" si="31">SUM(P70,U70,Z70,AE70)</f>
        <v>9</v>
      </c>
      <c r="L70" s="236"/>
      <c r="M70" s="236"/>
      <c r="N70" s="232">
        <f t="shared" ref="N70:N71" si="32">SUM(S70,X70,AC70,AH70)</f>
        <v>0</v>
      </c>
      <c r="P70" s="232">
        <v>9</v>
      </c>
      <c r="Q70" s="236"/>
      <c r="R70" s="236"/>
      <c r="S70" s="232"/>
      <c r="U70" s="232"/>
      <c r="V70" s="236"/>
      <c r="W70" s="236"/>
      <c r="X70" s="232"/>
      <c r="Z70" s="232"/>
      <c r="AA70" s="236"/>
      <c r="AB70" s="236"/>
      <c r="AC70" s="232"/>
      <c r="AE70" s="232"/>
      <c r="AF70" s="236"/>
      <c r="AG70" s="236"/>
      <c r="AH70" s="232"/>
      <c r="AI70" s="340" t="s">
        <v>1027</v>
      </c>
      <c r="AJ70" s="354" t="s">
        <v>1016</v>
      </c>
      <c r="AL70" s="337">
        <f t="shared" ref="AL70:AL71" si="33">SUM(AQ70,AV70,BA70,BF70)</f>
        <v>0</v>
      </c>
      <c r="AM70" s="236"/>
      <c r="AN70" s="236"/>
      <c r="AO70" s="232" t="e">
        <f>SUM(AT70,AY70,BD70,#REF!)</f>
        <v>#REF!</v>
      </c>
      <c r="AQ70" s="232"/>
      <c r="AR70" s="236"/>
      <c r="AS70" s="236"/>
      <c r="AT70" s="232"/>
      <c r="AV70" s="232"/>
      <c r="AW70" s="236"/>
      <c r="AX70" s="236"/>
      <c r="AY70" s="232"/>
      <c r="BA70" s="232"/>
      <c r="BB70" s="236"/>
      <c r="BC70" s="236"/>
      <c r="BD70" s="232"/>
      <c r="BF70" s="232"/>
      <c r="BG70" s="236"/>
      <c r="BH70" s="338"/>
      <c r="BI70" s="338"/>
      <c r="BK70" s="301">
        <f t="shared" ref="BK70:BK71" si="34">SUM(BP70,BU70,BZ70,CE70)</f>
        <v>0</v>
      </c>
      <c r="BL70" s="236"/>
      <c r="BM70" s="236"/>
      <c r="BN70" s="232">
        <f t="shared" ref="BN70:BN71" si="35">SUM(BS70,BX70,CC70,CH70)</f>
        <v>0</v>
      </c>
      <c r="BP70" s="232"/>
      <c r="BQ70" s="236"/>
      <c r="BR70" s="236"/>
      <c r="BS70" s="232"/>
      <c r="BU70" s="232"/>
      <c r="BV70" s="236"/>
      <c r="BW70" s="236"/>
      <c r="BX70" s="232"/>
      <c r="BZ70" s="232"/>
      <c r="CA70" s="236"/>
      <c r="CB70" s="236"/>
      <c r="CC70" s="232"/>
      <c r="CE70" s="232"/>
      <c r="CF70" s="236"/>
      <c r="CG70" s="236"/>
      <c r="CH70" s="232"/>
      <c r="CJ70" s="232">
        <f t="shared" ref="CJ70" si="36">SUM(CO70,CT70,CY70,DD70)</f>
        <v>0</v>
      </c>
      <c r="CK70" s="236"/>
      <c r="CL70" s="236"/>
      <c r="CM70" s="232">
        <f t="shared" ref="CM70" si="37">SUM(CR70,CW70,DB70,DG70)</f>
        <v>0</v>
      </c>
      <c r="CO70" s="232"/>
      <c r="CP70" s="236"/>
      <c r="CQ70" s="236"/>
      <c r="CR70" s="232"/>
      <c r="CT70" s="232"/>
      <c r="CU70" s="236"/>
      <c r="CV70" s="236"/>
      <c r="CW70" s="232"/>
      <c r="CY70" s="232"/>
      <c r="CZ70" s="236"/>
      <c r="DA70" s="236"/>
      <c r="DB70" s="232"/>
      <c r="DD70" s="232"/>
      <c r="DE70" s="236"/>
      <c r="DF70" s="236"/>
      <c r="DG70" s="232"/>
      <c r="DJ70" s="232">
        <f t="shared" si="21"/>
        <v>9</v>
      </c>
      <c r="DK70" s="236"/>
      <c r="DL70" s="236"/>
      <c r="DM70" s="232" t="e">
        <f>SUM(N70,#REF!,BN70,CM70)</f>
        <v>#REF!</v>
      </c>
    </row>
    <row r="71" spans="1:117" hidden="1" x14ac:dyDescent="0.3">
      <c r="A71" s="334" t="s">
        <v>952</v>
      </c>
      <c r="B71" s="224" t="s">
        <v>1059</v>
      </c>
      <c r="D71" s="345" t="s">
        <v>925</v>
      </c>
      <c r="E71" s="229"/>
      <c r="F71" s="229"/>
      <c r="G71" s="229"/>
      <c r="H71" s="229"/>
      <c r="K71" s="232">
        <f t="shared" si="31"/>
        <v>0</v>
      </c>
      <c r="L71" s="236"/>
      <c r="M71" s="236"/>
      <c r="N71" s="232">
        <f t="shared" si="32"/>
        <v>0</v>
      </c>
      <c r="P71" s="232"/>
      <c r="Q71" s="236"/>
      <c r="R71" s="236"/>
      <c r="S71" s="232"/>
      <c r="U71" s="232"/>
      <c r="V71" s="236"/>
      <c r="W71" s="236"/>
      <c r="X71" s="232"/>
      <c r="Z71" s="232"/>
      <c r="AA71" s="236"/>
      <c r="AB71" s="236"/>
      <c r="AC71" s="232"/>
      <c r="AE71" s="232"/>
      <c r="AF71" s="236"/>
      <c r="AG71" s="236"/>
      <c r="AH71" s="232"/>
      <c r="AL71" s="337">
        <f t="shared" si="33"/>
        <v>0</v>
      </c>
      <c r="AM71" s="236"/>
      <c r="AN71" s="236"/>
      <c r="AO71" s="232" t="e">
        <f>SUM(AT71,AY71,BD71,#REF!)</f>
        <v>#REF!</v>
      </c>
      <c r="AQ71" s="232"/>
      <c r="AR71" s="236"/>
      <c r="AS71" s="236"/>
      <c r="AT71" s="232"/>
      <c r="AV71" s="232"/>
      <c r="AW71" s="236"/>
      <c r="AX71" s="236"/>
      <c r="AY71" s="232"/>
      <c r="BA71" s="232"/>
      <c r="BB71" s="236"/>
      <c r="BC71" s="236"/>
      <c r="BD71" s="232"/>
      <c r="BF71" s="232"/>
      <c r="BG71" s="236"/>
      <c r="BK71" s="301">
        <f t="shared" si="34"/>
        <v>0</v>
      </c>
      <c r="BL71" s="236"/>
      <c r="BM71" s="236"/>
      <c r="BN71" s="232">
        <f t="shared" si="35"/>
        <v>0</v>
      </c>
      <c r="BP71" s="232"/>
      <c r="BQ71" s="236"/>
      <c r="BR71" s="236"/>
      <c r="BS71" s="232"/>
      <c r="BU71" s="232"/>
      <c r="BV71" s="236"/>
      <c r="BW71" s="236"/>
      <c r="BX71" s="232"/>
      <c r="BZ71" s="232"/>
      <c r="CA71" s="236"/>
      <c r="CB71" s="236"/>
      <c r="CC71" s="232"/>
      <c r="CE71" s="232"/>
      <c r="CF71" s="236"/>
      <c r="CG71" s="236"/>
      <c r="CH71" s="232"/>
      <c r="CJ71" s="232">
        <f>SUM(CO71,CT71,CY71,DD71)</f>
        <v>0</v>
      </c>
      <c r="CK71" s="236"/>
      <c r="CL71" s="236"/>
      <c r="CM71" s="232">
        <f>SUM(CR71,CW71,DB71,DG71)</f>
        <v>0</v>
      </c>
      <c r="CO71" s="232"/>
      <c r="CP71" s="236"/>
      <c r="CQ71" s="236"/>
      <c r="CR71" s="232"/>
      <c r="CT71" s="232"/>
      <c r="CU71" s="236"/>
      <c r="CV71" s="236"/>
      <c r="CW71" s="232"/>
      <c r="CY71" s="232"/>
      <c r="CZ71" s="236"/>
      <c r="DA71" s="236"/>
      <c r="DB71" s="232"/>
      <c r="DD71" s="232"/>
      <c r="DE71" s="236"/>
      <c r="DF71" s="236"/>
      <c r="DG71" s="232"/>
      <c r="DJ71" s="232">
        <f t="shared" si="21"/>
        <v>0</v>
      </c>
      <c r="DK71" s="236"/>
      <c r="DL71" s="236"/>
      <c r="DM71" s="232" t="e">
        <f>SUM(N71,#REF!,BN71,CM71)</f>
        <v>#REF!</v>
      </c>
    </row>
    <row r="72" spans="1:117" s="230" customFormat="1" x14ac:dyDescent="0.3">
      <c r="A72" s="224"/>
      <c r="B72" s="224"/>
      <c r="D72" s="228"/>
      <c r="E72" s="229"/>
      <c r="F72" s="229"/>
      <c r="G72" s="229"/>
      <c r="H72" s="229"/>
      <c r="I72" s="208"/>
      <c r="J72" s="208"/>
      <c r="K72" s="232">
        <f t="shared" si="11"/>
        <v>0</v>
      </c>
      <c r="L72" s="236"/>
      <c r="M72" s="236"/>
      <c r="N72" s="232">
        <f t="shared" si="2"/>
        <v>0</v>
      </c>
      <c r="P72" s="232"/>
      <c r="Q72" s="236"/>
      <c r="R72" s="236"/>
      <c r="S72" s="232"/>
      <c r="U72" s="232"/>
      <c r="V72" s="236"/>
      <c r="W72" s="236"/>
      <c r="X72" s="232"/>
      <c r="Z72" s="232"/>
      <c r="AA72" s="236"/>
      <c r="AB72" s="236"/>
      <c r="AC72" s="232"/>
      <c r="AE72" s="232"/>
      <c r="AF72" s="236"/>
      <c r="AG72" s="236"/>
      <c r="AH72" s="232"/>
      <c r="AI72" s="339"/>
      <c r="AJ72" s="355"/>
      <c r="AL72" s="337">
        <f t="shared" ref="AL72" si="38">SUM(AQ72,AV72,BA72,BF72)</f>
        <v>0</v>
      </c>
      <c r="AM72" s="236"/>
      <c r="AN72" s="236"/>
      <c r="AO72" s="232" t="e">
        <f>SUM(AT72,AY72,BD72,#REF!)</f>
        <v>#REF!</v>
      </c>
      <c r="AQ72" s="232"/>
      <c r="AR72" s="236"/>
      <c r="AS72" s="236"/>
      <c r="AT72" s="232"/>
      <c r="AV72" s="232"/>
      <c r="AW72" s="236"/>
      <c r="AX72" s="236"/>
      <c r="AY72" s="232"/>
      <c r="BA72" s="232"/>
      <c r="BB72" s="236"/>
      <c r="BC72" s="236"/>
      <c r="BD72" s="232"/>
      <c r="BF72" s="232"/>
      <c r="BG72" s="236"/>
      <c r="BH72" s="338"/>
      <c r="BI72" s="338"/>
      <c r="BK72" s="301">
        <f t="shared" ref="BK72" si="39">SUM(BP72,BU72,BZ72,CE72)</f>
        <v>0</v>
      </c>
      <c r="BL72" s="236"/>
      <c r="BM72" s="236"/>
      <c r="BN72" s="232">
        <f t="shared" ref="BN72" si="40">SUM(BS72,BX72,CC72,CH72)</f>
        <v>0</v>
      </c>
      <c r="BP72" s="232"/>
      <c r="BQ72" s="236"/>
      <c r="BR72" s="236"/>
      <c r="BS72" s="232"/>
      <c r="BU72" s="232"/>
      <c r="BV72" s="236"/>
      <c r="BW72" s="236"/>
      <c r="BX72" s="232"/>
      <c r="BZ72" s="232"/>
      <c r="CA72" s="236"/>
      <c r="CB72" s="236"/>
      <c r="CC72" s="232"/>
      <c r="CE72" s="232"/>
      <c r="CF72" s="236"/>
      <c r="CG72" s="236"/>
      <c r="CH72" s="232"/>
      <c r="CJ72" s="232">
        <f t="shared" ref="CJ72" si="41">SUM(CO72,CT72,CY72,DD72)</f>
        <v>0</v>
      </c>
      <c r="CK72" s="236"/>
      <c r="CL72" s="236"/>
      <c r="CM72" s="232">
        <f t="shared" ref="CM72" si="42">SUM(CR72,CW72,DB72,DG72)</f>
        <v>0</v>
      </c>
      <c r="CO72" s="232"/>
      <c r="CP72" s="236"/>
      <c r="CQ72" s="236"/>
      <c r="CR72" s="232"/>
      <c r="CT72" s="232"/>
      <c r="CU72" s="236"/>
      <c r="CV72" s="236"/>
      <c r="CW72" s="232"/>
      <c r="CY72" s="232"/>
      <c r="CZ72" s="236"/>
      <c r="DA72" s="236"/>
      <c r="DB72" s="232"/>
      <c r="DD72" s="232"/>
      <c r="DE72" s="236"/>
      <c r="DF72" s="236"/>
      <c r="DG72" s="232"/>
      <c r="DJ72" s="232">
        <f t="shared" si="21"/>
        <v>0</v>
      </c>
      <c r="DK72" s="236"/>
      <c r="DL72" s="236"/>
      <c r="DM72" s="232" t="e">
        <f>SUM(N72,#REF!,BN72,CM72)</f>
        <v>#REF!</v>
      </c>
    </row>
    <row r="73" spans="1:117" s="230" customFormat="1" x14ac:dyDescent="0.3">
      <c r="A73" s="227"/>
      <c r="B73" s="227"/>
      <c r="D73" s="218"/>
      <c r="E73" s="208"/>
      <c r="F73" s="208"/>
      <c r="G73" s="208"/>
      <c r="H73" s="208"/>
      <c r="I73" s="208"/>
      <c r="J73" s="208"/>
      <c r="K73" s="232">
        <f t="shared" si="11"/>
        <v>0</v>
      </c>
      <c r="L73" s="327"/>
      <c r="M73" s="327"/>
      <c r="N73" s="252"/>
      <c r="P73" s="252"/>
      <c r="Q73" s="327"/>
      <c r="R73" s="327"/>
      <c r="S73" s="252"/>
      <c r="U73" s="252"/>
      <c r="V73" s="327"/>
      <c r="W73" s="327"/>
      <c r="X73" s="252"/>
      <c r="Z73" s="252"/>
      <c r="AA73" s="327"/>
      <c r="AB73" s="327"/>
      <c r="AC73" s="252"/>
      <c r="AE73" s="252"/>
      <c r="AF73" s="327"/>
      <c r="AG73" s="327"/>
      <c r="AH73" s="252"/>
      <c r="AI73" s="339"/>
      <c r="AJ73" s="355"/>
      <c r="AL73" s="252"/>
      <c r="AM73" s="327"/>
      <c r="AN73" s="327"/>
      <c r="AO73" s="252"/>
      <c r="AQ73" s="252"/>
      <c r="AR73" s="327"/>
      <c r="AS73" s="327"/>
      <c r="AT73" s="252"/>
      <c r="AV73" s="252"/>
      <c r="AW73" s="327"/>
      <c r="AX73" s="327"/>
      <c r="AY73" s="252"/>
      <c r="BA73" s="252"/>
      <c r="BB73" s="327"/>
      <c r="BC73" s="327"/>
      <c r="BD73" s="252"/>
      <c r="BF73" s="252"/>
      <c r="BG73" s="327"/>
      <c r="BH73" s="355"/>
      <c r="BI73" s="355"/>
      <c r="BK73" s="252"/>
      <c r="BL73" s="327"/>
      <c r="BM73" s="327"/>
      <c r="BN73" s="252"/>
      <c r="BP73" s="252"/>
      <c r="BQ73" s="327"/>
      <c r="BR73" s="327"/>
      <c r="BS73" s="252"/>
      <c r="BU73" s="252"/>
      <c r="BV73" s="327"/>
      <c r="BW73" s="327"/>
      <c r="BX73" s="252"/>
      <c r="BZ73" s="252"/>
      <c r="CA73" s="327"/>
      <c r="CB73" s="327"/>
      <c r="CC73" s="252"/>
      <c r="CE73" s="252"/>
      <c r="CF73" s="327"/>
      <c r="CG73" s="327"/>
      <c r="CH73" s="252"/>
      <c r="CJ73" s="252"/>
      <c r="CK73" s="327"/>
      <c r="CL73" s="327"/>
      <c r="CM73" s="252"/>
      <c r="CO73" s="252"/>
      <c r="CP73" s="327"/>
      <c r="CQ73" s="327"/>
      <c r="CR73" s="252"/>
      <c r="CT73" s="252"/>
      <c r="CU73" s="327"/>
      <c r="CV73" s="327"/>
      <c r="CW73" s="252"/>
      <c r="CY73" s="252"/>
      <c r="CZ73" s="327"/>
      <c r="DA73" s="327"/>
      <c r="DB73" s="252"/>
      <c r="DD73" s="252"/>
      <c r="DE73" s="327"/>
      <c r="DF73" s="327"/>
      <c r="DG73" s="252"/>
      <c r="DJ73" s="232">
        <f t="shared" si="21"/>
        <v>0</v>
      </c>
      <c r="DK73" s="327"/>
      <c r="DL73" s="327"/>
      <c r="DM73" s="252"/>
    </row>
    <row r="74" spans="1:117" s="208" customFormat="1" x14ac:dyDescent="0.3">
      <c r="A74" s="330" t="s">
        <v>968</v>
      </c>
      <c r="D74" s="218"/>
      <c r="K74" s="232"/>
      <c r="L74" s="252"/>
      <c r="M74" s="252"/>
      <c r="N74" s="252"/>
      <c r="P74" s="328">
        <f>SUM(P17:P72)/P11</f>
        <v>20</v>
      </c>
      <c r="Q74" s="252"/>
      <c r="R74" s="252"/>
      <c r="S74" s="252"/>
      <c r="U74" s="328">
        <f>SUM(U17:U72)/8</f>
        <v>19</v>
      </c>
      <c r="V74" s="252"/>
      <c r="W74" s="252"/>
      <c r="X74" s="252"/>
      <c r="Z74" s="328">
        <f>SUM(Z17:Z72)/9</f>
        <v>20.777777777777779</v>
      </c>
      <c r="AA74" s="252"/>
      <c r="AB74" s="252"/>
      <c r="AC74" s="252"/>
      <c r="AE74" s="328">
        <f>SUM(AE17:AE72)/5</f>
        <v>17</v>
      </c>
      <c r="AF74" s="252"/>
      <c r="AG74" s="252"/>
      <c r="AH74" s="252"/>
      <c r="AI74" s="339"/>
      <c r="AJ74" s="339"/>
      <c r="AL74" s="252"/>
      <c r="AM74" s="252"/>
      <c r="AN74" s="252"/>
      <c r="AO74" s="252"/>
      <c r="AQ74" s="328">
        <f>SUM(AQ17:AQ72)/9</f>
        <v>7</v>
      </c>
      <c r="AR74" s="252"/>
      <c r="AS74" s="252"/>
      <c r="AT74" s="252"/>
      <c r="AV74" s="328">
        <f>SUM(AV17:AV72)/8</f>
        <v>7</v>
      </c>
      <c r="AW74" s="252"/>
      <c r="AX74" s="252"/>
      <c r="AY74" s="252"/>
      <c r="BA74" s="328">
        <f>SUM(BA17:BA72)/9</f>
        <v>6</v>
      </c>
      <c r="BB74" s="252"/>
      <c r="BC74" s="252"/>
      <c r="BD74" s="252"/>
      <c r="BF74" s="328">
        <f>SUM(BF17:BF72)/4</f>
        <v>0</v>
      </c>
      <c r="BG74" s="252"/>
      <c r="BH74" s="339"/>
      <c r="BI74" s="339"/>
      <c r="BK74" s="252"/>
      <c r="BL74" s="252"/>
      <c r="BM74" s="252"/>
      <c r="BN74" s="252"/>
      <c r="BP74" s="328">
        <f>SUM(BP17:BP72)/9</f>
        <v>7.1111111111111107</v>
      </c>
      <c r="BQ74" s="252"/>
      <c r="BR74" s="252"/>
      <c r="BS74" s="252"/>
      <c r="BU74" s="328">
        <f>SUM(BU17:BU72)/9</f>
        <v>6.666666666666667</v>
      </c>
      <c r="BV74" s="252"/>
      <c r="BW74" s="252"/>
      <c r="BX74" s="252"/>
      <c r="BZ74" s="328">
        <f>SUM(BZ17:BZ72)/9</f>
        <v>6.666666666666667</v>
      </c>
      <c r="CA74" s="252"/>
      <c r="CB74" s="252"/>
      <c r="CC74" s="252"/>
      <c r="CE74" s="328"/>
      <c r="CF74" s="252"/>
      <c r="CG74" s="252"/>
      <c r="CH74" s="252"/>
      <c r="CJ74" s="252"/>
      <c r="CK74" s="252"/>
      <c r="CL74" s="252"/>
      <c r="CM74" s="252"/>
      <c r="CO74" s="252"/>
      <c r="CP74" s="252"/>
      <c r="CQ74" s="252"/>
      <c r="CR74" s="252"/>
      <c r="CT74" s="252"/>
      <c r="CU74" s="252"/>
      <c r="CV74" s="252"/>
      <c r="CW74" s="252"/>
      <c r="CY74" s="252"/>
      <c r="CZ74" s="252"/>
      <c r="DA74" s="252"/>
      <c r="DB74" s="252"/>
      <c r="DD74" s="252"/>
      <c r="DE74" s="252"/>
      <c r="DF74" s="252"/>
      <c r="DG74" s="252"/>
      <c r="DJ74" s="232">
        <f t="shared" si="21"/>
        <v>0</v>
      </c>
      <c r="DK74" s="252"/>
      <c r="DL74" s="252"/>
      <c r="DM74" s="252"/>
    </row>
    <row r="75" spans="1:117" s="250" customFormat="1" ht="28.8" x14ac:dyDescent="0.3">
      <c r="A75" s="219" t="s">
        <v>0</v>
      </c>
      <c r="B75" s="220" t="s">
        <v>179</v>
      </c>
      <c r="C75" s="221"/>
      <c r="D75" s="222"/>
      <c r="E75" s="223"/>
      <c r="F75" s="223"/>
      <c r="G75" s="223"/>
      <c r="H75" s="223"/>
      <c r="I75" s="221"/>
      <c r="J75" s="221"/>
      <c r="K75" s="232"/>
      <c r="L75" s="238"/>
      <c r="M75" s="238"/>
      <c r="N75" s="238"/>
      <c r="O75" s="221"/>
      <c r="P75" s="238"/>
      <c r="Q75" s="238"/>
      <c r="R75" s="238"/>
      <c r="S75" s="238"/>
      <c r="T75" s="221"/>
      <c r="U75" s="238"/>
      <c r="V75" s="238"/>
      <c r="W75" s="238"/>
      <c r="X75" s="238"/>
      <c r="Y75" s="221"/>
      <c r="Z75" s="238"/>
      <c r="AA75" s="238"/>
      <c r="AB75" s="238"/>
      <c r="AC75" s="238"/>
      <c r="AE75" s="238"/>
      <c r="AF75" s="238"/>
      <c r="AG75" s="238"/>
      <c r="AH75" s="238"/>
      <c r="AI75" s="352"/>
      <c r="AJ75" s="353"/>
      <c r="AL75" s="238"/>
      <c r="AM75" s="238"/>
      <c r="AN75" s="238"/>
      <c r="AO75" s="238"/>
      <c r="AP75" s="221"/>
      <c r="AQ75" s="238"/>
      <c r="AR75" s="238"/>
      <c r="AS75" s="238"/>
      <c r="AT75" s="238"/>
      <c r="AU75" s="221"/>
      <c r="AV75" s="238"/>
      <c r="AW75" s="238"/>
      <c r="AX75" s="238"/>
      <c r="AY75" s="238"/>
      <c r="AZ75" s="221"/>
      <c r="BA75" s="238"/>
      <c r="BB75" s="238"/>
      <c r="BC75" s="238"/>
      <c r="BD75" s="238"/>
      <c r="BF75" s="238"/>
      <c r="BG75" s="238"/>
      <c r="BH75" s="353"/>
      <c r="BI75" s="353"/>
      <c r="BK75" s="238"/>
      <c r="BL75" s="238"/>
      <c r="BM75" s="238"/>
      <c r="BN75" s="238"/>
      <c r="BP75" s="238"/>
      <c r="BQ75" s="238"/>
      <c r="BR75" s="238"/>
      <c r="BS75" s="238"/>
      <c r="BT75" s="221"/>
      <c r="BU75" s="238"/>
      <c r="BV75" s="238"/>
      <c r="BW75" s="238"/>
      <c r="BX75" s="238"/>
      <c r="BY75" s="221"/>
      <c r="BZ75" s="238"/>
      <c r="CA75" s="238"/>
      <c r="CB75" s="238"/>
      <c r="CC75" s="238"/>
      <c r="CE75" s="238"/>
      <c r="CF75" s="238"/>
      <c r="CG75" s="238"/>
      <c r="CH75" s="238"/>
      <c r="CJ75" s="238"/>
      <c r="CK75" s="238"/>
      <c r="CL75" s="238"/>
      <c r="CM75" s="238"/>
      <c r="CO75" s="238"/>
      <c r="CP75" s="238"/>
      <c r="CQ75" s="238"/>
      <c r="CR75" s="238"/>
      <c r="CS75" s="221"/>
      <c r="CT75" s="238"/>
      <c r="CU75" s="238"/>
      <c r="CV75" s="238"/>
      <c r="CW75" s="238"/>
      <c r="CX75" s="221"/>
      <c r="CY75" s="238"/>
      <c r="CZ75" s="238"/>
      <c r="DA75" s="238"/>
      <c r="DB75" s="238"/>
      <c r="DD75" s="238"/>
      <c r="DE75" s="238"/>
      <c r="DF75" s="238"/>
      <c r="DG75" s="238"/>
      <c r="DJ75" s="232">
        <f t="shared" si="21"/>
        <v>0</v>
      </c>
      <c r="DK75" s="238"/>
      <c r="DL75" s="238"/>
      <c r="DM75" s="238"/>
    </row>
    <row r="76" spans="1:117" x14ac:dyDescent="0.3">
      <c r="A76" s="231" t="s">
        <v>961</v>
      </c>
      <c r="B76" s="231" t="s">
        <v>1063</v>
      </c>
      <c r="D76" s="228" t="s">
        <v>0</v>
      </c>
      <c r="E76" s="229"/>
      <c r="F76" s="229"/>
      <c r="G76" s="229"/>
      <c r="H76" s="229"/>
      <c r="K76" s="232"/>
      <c r="L76" s="232"/>
      <c r="M76" s="236"/>
      <c r="N76" s="236"/>
      <c r="P76" s="236"/>
      <c r="Q76" s="232"/>
      <c r="R76" s="236"/>
      <c r="S76" s="236"/>
      <c r="U76" s="236"/>
      <c r="V76" s="232"/>
      <c r="W76" s="236"/>
      <c r="X76" s="236"/>
      <c r="Z76" s="236"/>
      <c r="AA76" s="232"/>
      <c r="AB76" s="236"/>
      <c r="AC76" s="236"/>
      <c r="AE76" s="236"/>
      <c r="AF76" s="232"/>
      <c r="AG76" s="236"/>
      <c r="AH76" s="236"/>
      <c r="AL76" s="326"/>
      <c r="AM76" s="232">
        <f>SUM(AR76,AW76,BB76,BG76)</f>
        <v>0</v>
      </c>
      <c r="AN76" s="236"/>
      <c r="AO76" s="236"/>
      <c r="AQ76" s="236"/>
      <c r="AR76" s="232"/>
      <c r="AS76" s="236"/>
      <c r="AT76" s="236"/>
      <c r="AV76" s="236"/>
      <c r="AW76" s="232"/>
      <c r="AX76" s="236"/>
      <c r="AY76" s="236"/>
      <c r="BA76" s="236"/>
      <c r="BB76" s="232"/>
      <c r="BC76" s="236"/>
      <c r="BD76" s="236"/>
      <c r="BF76" s="236"/>
      <c r="BG76" s="232"/>
      <c r="BK76" s="302"/>
      <c r="BL76" s="232">
        <f>SUM(BQ76,BV76,CA76,CF76)</f>
        <v>0</v>
      </c>
      <c r="BM76" s="236"/>
      <c r="BN76" s="236"/>
      <c r="BP76" s="236"/>
      <c r="BQ76" s="232"/>
      <c r="BR76" s="236"/>
      <c r="BS76" s="236"/>
      <c r="BU76" s="236"/>
      <c r="BV76" s="232"/>
      <c r="BW76" s="236"/>
      <c r="BX76" s="236"/>
      <c r="BZ76" s="236"/>
      <c r="CA76" s="232"/>
      <c r="CB76" s="236"/>
      <c r="CC76" s="236"/>
      <c r="CE76" s="236"/>
      <c r="CF76" s="232"/>
      <c r="CG76" s="236"/>
      <c r="CH76" s="236"/>
      <c r="CJ76" s="236"/>
      <c r="CK76" s="232">
        <f>SUM(CP76,CU76,CZ76,DE76)</f>
        <v>0</v>
      </c>
      <c r="CL76" s="236"/>
      <c r="CM76" s="236"/>
      <c r="CO76" s="236"/>
      <c r="CP76" s="232"/>
      <c r="CQ76" s="236"/>
      <c r="CR76" s="236"/>
      <c r="CT76" s="236"/>
      <c r="CU76" s="232"/>
      <c r="CV76" s="236"/>
      <c r="CW76" s="236"/>
      <c r="CY76" s="236"/>
      <c r="CZ76" s="232"/>
      <c r="DA76" s="236"/>
      <c r="DB76" s="236"/>
      <c r="DD76" s="236"/>
      <c r="DE76" s="232"/>
      <c r="DF76" s="236"/>
      <c r="DG76" s="236"/>
      <c r="DJ76" s="232">
        <f t="shared" si="21"/>
        <v>0</v>
      </c>
      <c r="DK76" s="232">
        <f>SUM(L76,BL76,CK76)</f>
        <v>0</v>
      </c>
      <c r="DL76" s="236"/>
      <c r="DM76" s="236"/>
    </row>
    <row r="77" spans="1:117" x14ac:dyDescent="0.3">
      <c r="A77" s="231" t="s">
        <v>978</v>
      </c>
      <c r="B77" s="231" t="s">
        <v>1063</v>
      </c>
      <c r="D77" s="228" t="s">
        <v>0</v>
      </c>
      <c r="E77" s="229"/>
      <c r="F77" s="229"/>
      <c r="G77" s="229"/>
      <c r="H77" s="229"/>
      <c r="K77" s="232"/>
      <c r="L77" s="232"/>
      <c r="M77" s="236"/>
      <c r="N77" s="236"/>
      <c r="P77" s="236"/>
      <c r="Q77" s="232"/>
      <c r="R77" s="236"/>
      <c r="S77" s="236"/>
      <c r="U77" s="236"/>
      <c r="V77" s="232"/>
      <c r="W77" s="236"/>
      <c r="X77" s="236"/>
      <c r="Z77" s="236"/>
      <c r="AA77" s="232"/>
      <c r="AB77" s="236"/>
      <c r="AC77" s="236"/>
      <c r="AE77" s="236"/>
      <c r="AF77" s="232"/>
      <c r="AG77" s="236"/>
      <c r="AH77" s="236"/>
      <c r="AL77" s="326"/>
      <c r="AM77" s="232"/>
      <c r="AN77" s="236"/>
      <c r="AO77" s="236"/>
      <c r="AQ77" s="236"/>
      <c r="AR77" s="232"/>
      <c r="AS77" s="236"/>
      <c r="AT77" s="236"/>
      <c r="AV77" s="236"/>
      <c r="AW77" s="232"/>
      <c r="AX77" s="236"/>
      <c r="AY77" s="236"/>
      <c r="BA77" s="236"/>
      <c r="BB77" s="232"/>
      <c r="BC77" s="236"/>
      <c r="BD77" s="236"/>
      <c r="BF77" s="236"/>
      <c r="BG77" s="232"/>
      <c r="BK77" s="326"/>
      <c r="BL77" s="232"/>
      <c r="BM77" s="236"/>
      <c r="BN77" s="236"/>
      <c r="BP77" s="236"/>
      <c r="BQ77" s="232"/>
      <c r="BR77" s="236"/>
      <c r="BS77" s="236"/>
      <c r="BU77" s="236"/>
      <c r="BV77" s="232"/>
      <c r="BW77" s="236"/>
      <c r="BX77" s="236"/>
      <c r="BZ77" s="236"/>
      <c r="CA77" s="232"/>
      <c r="CB77" s="236"/>
      <c r="CC77" s="236"/>
      <c r="CE77" s="236"/>
      <c r="CF77" s="232"/>
      <c r="CG77" s="236"/>
      <c r="CH77" s="236"/>
      <c r="CJ77" s="236"/>
      <c r="CK77" s="232"/>
      <c r="CL77" s="236"/>
      <c r="CM77" s="236"/>
      <c r="CO77" s="236"/>
      <c r="CP77" s="232"/>
      <c r="CQ77" s="236"/>
      <c r="CR77" s="236"/>
      <c r="CT77" s="236"/>
      <c r="CU77" s="232"/>
      <c r="CV77" s="236"/>
      <c r="CW77" s="236"/>
      <c r="CY77" s="236"/>
      <c r="CZ77" s="232"/>
      <c r="DA77" s="236"/>
      <c r="DB77" s="236"/>
      <c r="DD77" s="236"/>
      <c r="DE77" s="232"/>
      <c r="DF77" s="236"/>
      <c r="DG77" s="236"/>
      <c r="DJ77" s="232">
        <f t="shared" si="21"/>
        <v>0</v>
      </c>
      <c r="DK77" s="232">
        <f>AF77</f>
        <v>0</v>
      </c>
      <c r="DL77" s="236"/>
      <c r="DM77" s="236"/>
    </row>
    <row r="78" spans="1:117" x14ac:dyDescent="0.3">
      <c r="A78" s="231" t="s">
        <v>962</v>
      </c>
      <c r="B78" s="231" t="s">
        <v>1063</v>
      </c>
      <c r="D78" s="228" t="s">
        <v>0</v>
      </c>
      <c r="E78" s="229"/>
      <c r="F78" s="229"/>
      <c r="G78" s="229"/>
      <c r="H78" s="229"/>
      <c r="K78" s="232"/>
      <c r="L78" s="232"/>
      <c r="M78" s="236"/>
      <c r="N78" s="236"/>
      <c r="P78" s="236"/>
      <c r="Q78" s="232"/>
      <c r="R78" s="236"/>
      <c r="S78" s="236"/>
      <c r="U78" s="236"/>
      <c r="V78" s="232"/>
      <c r="W78" s="236"/>
      <c r="X78" s="236"/>
      <c r="Z78" s="236"/>
      <c r="AA78" s="232"/>
      <c r="AB78" s="236"/>
      <c r="AC78" s="236"/>
      <c r="AE78" s="236"/>
      <c r="AF78" s="232"/>
      <c r="AG78" s="236"/>
      <c r="AH78" s="236"/>
      <c r="AL78" s="326"/>
      <c r="AM78" s="232">
        <f t="shared" ref="AM78:AM80" si="43">SUM(AR78,AW78,BB78,BG78)</f>
        <v>1256</v>
      </c>
      <c r="AN78" s="236"/>
      <c r="AO78" s="236"/>
      <c r="AQ78" s="236"/>
      <c r="AR78" s="232">
        <v>256</v>
      </c>
      <c r="AS78" s="236"/>
      <c r="AT78" s="236"/>
      <c r="AV78" s="236"/>
      <c r="AW78" s="232">
        <v>312</v>
      </c>
      <c r="AX78" s="236"/>
      <c r="AY78" s="236"/>
      <c r="BA78" s="236"/>
      <c r="BB78" s="232">
        <v>288</v>
      </c>
      <c r="BC78" s="236"/>
      <c r="BD78" s="236"/>
      <c r="BF78" s="236"/>
      <c r="BG78" s="232">
        <v>400</v>
      </c>
      <c r="BK78" s="302"/>
      <c r="BL78" s="232">
        <f t="shared" ref="BL78:BL80" si="44">SUM(BQ78,BV78,CA78,CF78)</f>
        <v>0</v>
      </c>
      <c r="BM78" s="236"/>
      <c r="BN78" s="236"/>
      <c r="BP78" s="236"/>
      <c r="BQ78" s="232"/>
      <c r="BR78" s="236"/>
      <c r="BS78" s="236"/>
      <c r="BU78" s="236"/>
      <c r="BV78" s="232"/>
      <c r="BW78" s="236"/>
      <c r="BX78" s="236"/>
      <c r="BZ78" s="236"/>
      <c r="CA78" s="232"/>
      <c r="CB78" s="236"/>
      <c r="CC78" s="236"/>
      <c r="CE78" s="236"/>
      <c r="CF78" s="232"/>
      <c r="CG78" s="236"/>
      <c r="CH78" s="236"/>
      <c r="CJ78" s="236"/>
      <c r="CK78" s="232">
        <f t="shared" ref="CK78:CK80" si="45">SUM(CP78,CU78,CZ78,DE78)</f>
        <v>0</v>
      </c>
      <c r="CL78" s="236"/>
      <c r="CM78" s="236"/>
      <c r="CO78" s="236"/>
      <c r="CP78" s="232"/>
      <c r="CQ78" s="236"/>
      <c r="CR78" s="236"/>
      <c r="CT78" s="236"/>
      <c r="CU78" s="232"/>
      <c r="CV78" s="236"/>
      <c r="CW78" s="236"/>
      <c r="CY78" s="236"/>
      <c r="CZ78" s="232"/>
      <c r="DA78" s="236"/>
      <c r="DB78" s="236"/>
      <c r="DD78" s="236"/>
      <c r="DE78" s="232"/>
      <c r="DF78" s="236"/>
      <c r="DG78" s="236"/>
      <c r="DJ78" s="232">
        <f t="shared" si="21"/>
        <v>0</v>
      </c>
      <c r="DK78" s="232">
        <f>SUM(L78,BL78,CK78)</f>
        <v>0</v>
      </c>
      <c r="DL78" s="236"/>
      <c r="DM78" s="236"/>
    </row>
    <row r="79" spans="1:117" x14ac:dyDescent="0.3">
      <c r="A79" s="231" t="s">
        <v>963</v>
      </c>
      <c r="B79" s="231" t="s">
        <v>1063</v>
      </c>
      <c r="D79" s="228" t="s">
        <v>0</v>
      </c>
      <c r="E79" s="229"/>
      <c r="F79" s="229"/>
      <c r="G79" s="229"/>
      <c r="H79" s="229"/>
      <c r="K79" s="232"/>
      <c r="L79" s="232"/>
      <c r="M79" s="236"/>
      <c r="N79" s="236"/>
      <c r="P79" s="236"/>
      <c r="Q79" s="232"/>
      <c r="R79" s="236"/>
      <c r="S79" s="236"/>
      <c r="U79" s="236"/>
      <c r="V79" s="232"/>
      <c r="W79" s="236"/>
      <c r="X79" s="236"/>
      <c r="Z79" s="236"/>
      <c r="AA79" s="232"/>
      <c r="AB79" s="236"/>
      <c r="AC79" s="236"/>
      <c r="AE79" s="236"/>
      <c r="AF79" s="232"/>
      <c r="AG79" s="236"/>
      <c r="AH79" s="236"/>
      <c r="AL79" s="326"/>
      <c r="AM79" s="232">
        <f t="shared" si="43"/>
        <v>0</v>
      </c>
      <c r="AN79" s="236"/>
      <c r="AO79" s="236"/>
      <c r="AQ79" s="236"/>
      <c r="AR79" s="232"/>
      <c r="AS79" s="236"/>
      <c r="AT79" s="236"/>
      <c r="AV79" s="236"/>
      <c r="AW79" s="232"/>
      <c r="AX79" s="236"/>
      <c r="AY79" s="236"/>
      <c r="BA79" s="236"/>
      <c r="BB79" s="232"/>
      <c r="BC79" s="236"/>
      <c r="BD79" s="236"/>
      <c r="BF79" s="236"/>
      <c r="BG79" s="232"/>
      <c r="BK79" s="302"/>
      <c r="BL79" s="232">
        <f>BQ79+BV79+CA79+CF79</f>
        <v>1104</v>
      </c>
      <c r="BM79" s="236"/>
      <c r="BN79" s="236"/>
      <c r="BP79" s="236"/>
      <c r="BQ79" s="232">
        <v>248</v>
      </c>
      <c r="BR79" s="236"/>
      <c r="BS79" s="236"/>
      <c r="BU79" s="236"/>
      <c r="BV79" s="232">
        <v>320</v>
      </c>
      <c r="BW79" s="236"/>
      <c r="BX79" s="236"/>
      <c r="BZ79" s="236"/>
      <c r="CA79" s="232">
        <v>344</v>
      </c>
      <c r="CB79" s="236"/>
      <c r="CC79" s="236"/>
      <c r="CE79" s="236"/>
      <c r="CF79" s="232">
        <v>192</v>
      </c>
      <c r="CG79" s="236"/>
      <c r="CH79" s="236"/>
      <c r="CJ79" s="236"/>
      <c r="CK79" s="232">
        <f t="shared" si="45"/>
        <v>0</v>
      </c>
      <c r="CL79" s="236"/>
      <c r="CM79" s="236"/>
      <c r="CO79" s="236"/>
      <c r="CP79" s="232"/>
      <c r="CQ79" s="236"/>
      <c r="CR79" s="236"/>
      <c r="CT79" s="236"/>
      <c r="CU79" s="232"/>
      <c r="CV79" s="236"/>
      <c r="CW79" s="236"/>
      <c r="CY79" s="236"/>
      <c r="CZ79" s="232"/>
      <c r="DA79" s="236"/>
      <c r="DB79" s="236"/>
      <c r="DD79" s="236"/>
      <c r="DE79" s="232"/>
      <c r="DF79" s="236"/>
      <c r="DG79" s="236"/>
      <c r="DJ79" s="232">
        <f t="shared" si="21"/>
        <v>0</v>
      </c>
      <c r="DK79" s="232">
        <f>AF79</f>
        <v>0</v>
      </c>
      <c r="DL79" s="236"/>
      <c r="DM79" s="236"/>
    </row>
    <row r="80" spans="1:117" hidden="1" x14ac:dyDescent="0.3">
      <c r="A80" s="231"/>
      <c r="B80" s="231"/>
      <c r="D80" s="228"/>
      <c r="E80" s="229"/>
      <c r="F80" s="229"/>
      <c r="G80" s="229"/>
      <c r="H80" s="229"/>
      <c r="K80" s="232"/>
      <c r="L80" s="232">
        <f t="shared" ref="L80" si="46">SUM(Q80,V80,AA80,AF80)</f>
        <v>0</v>
      </c>
      <c r="M80" s="236"/>
      <c r="N80" s="236"/>
      <c r="P80" s="236"/>
      <c r="Q80" s="232"/>
      <c r="R80" s="236"/>
      <c r="S80" s="236"/>
      <c r="U80" s="236"/>
      <c r="V80" s="232"/>
      <c r="W80" s="236"/>
      <c r="X80" s="236"/>
      <c r="Z80" s="236"/>
      <c r="AA80" s="232"/>
      <c r="AB80" s="236"/>
      <c r="AC80" s="236"/>
      <c r="AE80" s="236"/>
      <c r="AF80" s="232"/>
      <c r="AG80" s="236"/>
      <c r="AH80" s="236"/>
      <c r="AL80" s="326"/>
      <c r="AM80" s="232">
        <f t="shared" si="43"/>
        <v>0</v>
      </c>
      <c r="AN80" s="236"/>
      <c r="AO80" s="236"/>
      <c r="AQ80" s="236"/>
      <c r="AR80" s="232"/>
      <c r="AS80" s="236"/>
      <c r="AT80" s="236"/>
      <c r="AV80" s="236"/>
      <c r="AW80" s="232"/>
      <c r="AX80" s="236"/>
      <c r="AY80" s="236"/>
      <c r="BA80" s="236"/>
      <c r="BB80" s="232"/>
      <c r="BC80" s="236"/>
      <c r="BD80" s="236"/>
      <c r="BF80" s="236"/>
      <c r="BG80" s="232"/>
      <c r="BK80" s="302"/>
      <c r="BL80" s="232">
        <f t="shared" si="44"/>
        <v>0</v>
      </c>
      <c r="BM80" s="236"/>
      <c r="BN80" s="236"/>
      <c r="BP80" s="236"/>
      <c r="BQ80" s="232"/>
      <c r="BR80" s="236"/>
      <c r="BS80" s="236"/>
      <c r="BU80" s="236"/>
      <c r="BV80" s="232"/>
      <c r="BW80" s="236"/>
      <c r="BX80" s="236"/>
      <c r="BZ80" s="236"/>
      <c r="CA80" s="232"/>
      <c r="CB80" s="236"/>
      <c r="CC80" s="236"/>
      <c r="CE80" s="236"/>
      <c r="CF80" s="232"/>
      <c r="CG80" s="236"/>
      <c r="CH80" s="236"/>
      <c r="CJ80" s="236"/>
      <c r="CK80" s="232">
        <f t="shared" si="45"/>
        <v>0</v>
      </c>
      <c r="CL80" s="236"/>
      <c r="CM80" s="236"/>
      <c r="CO80" s="236"/>
      <c r="CP80" s="232"/>
      <c r="CQ80" s="236"/>
      <c r="CR80" s="236"/>
      <c r="CT80" s="236"/>
      <c r="CU80" s="232"/>
      <c r="CV80" s="236"/>
      <c r="CW80" s="236"/>
      <c r="CY80" s="236"/>
      <c r="CZ80" s="232"/>
      <c r="DA80" s="236"/>
      <c r="DB80" s="236"/>
      <c r="DD80" s="236"/>
      <c r="DE80" s="232"/>
      <c r="DF80" s="236"/>
      <c r="DG80" s="236"/>
      <c r="DJ80" s="232">
        <f t="shared" si="21"/>
        <v>0</v>
      </c>
      <c r="DK80" s="232">
        <f>SUM(L80,BL80,CK80)</f>
        <v>0</v>
      </c>
      <c r="DL80" s="236"/>
      <c r="DM80" s="236"/>
    </row>
    <row r="81" spans="1:117" s="208" customFormat="1" outlineLevel="1" x14ac:dyDescent="0.3">
      <c r="D81" s="218"/>
      <c r="K81" s="232"/>
      <c r="L81" s="252"/>
      <c r="M81" s="252"/>
      <c r="N81" s="252"/>
      <c r="P81" s="252"/>
      <c r="Q81" s="252"/>
      <c r="R81" s="252"/>
      <c r="S81" s="252"/>
      <c r="U81" s="252"/>
      <c r="V81" s="252"/>
      <c r="W81" s="252"/>
      <c r="X81" s="252"/>
      <c r="Z81" s="252"/>
      <c r="AA81" s="252"/>
      <c r="AB81" s="252"/>
      <c r="AC81" s="252"/>
      <c r="AE81" s="252"/>
      <c r="AF81" s="252"/>
      <c r="AG81" s="252"/>
      <c r="AH81" s="252"/>
      <c r="AI81" s="339"/>
      <c r="AJ81" s="339"/>
      <c r="AL81" s="252"/>
      <c r="AM81" s="252"/>
      <c r="AN81" s="252"/>
      <c r="AO81" s="252"/>
      <c r="AQ81" s="252"/>
      <c r="AR81" s="252"/>
      <c r="AS81" s="252"/>
      <c r="AT81" s="252"/>
      <c r="AV81" s="252"/>
      <c r="AW81" s="252"/>
      <c r="AX81" s="252"/>
      <c r="AY81" s="252"/>
      <c r="BA81" s="252"/>
      <c r="BB81" s="252"/>
      <c r="BC81" s="252"/>
      <c r="BD81" s="252"/>
      <c r="BF81" s="252"/>
      <c r="BG81" s="252"/>
      <c r="BH81" s="339"/>
      <c r="BI81" s="339"/>
      <c r="BK81" s="252"/>
      <c r="BL81" s="252"/>
      <c r="BM81" s="252"/>
      <c r="BN81" s="252"/>
      <c r="BP81" s="252"/>
      <c r="BQ81" s="252"/>
      <c r="BR81" s="252"/>
      <c r="BS81" s="252"/>
      <c r="BU81" s="252"/>
      <c r="BV81" s="252"/>
      <c r="BW81" s="252"/>
      <c r="BX81" s="252"/>
      <c r="BZ81" s="252"/>
      <c r="CA81" s="252"/>
      <c r="CB81" s="252"/>
      <c r="CC81" s="252"/>
      <c r="CE81" s="252"/>
      <c r="CF81" s="252"/>
      <c r="CG81" s="252"/>
      <c r="CH81" s="252"/>
      <c r="CJ81" s="252"/>
      <c r="CK81" s="252"/>
      <c r="CL81" s="252"/>
      <c r="CM81" s="252"/>
      <c r="CO81" s="252"/>
      <c r="CP81" s="252"/>
      <c r="CQ81" s="252"/>
      <c r="CR81" s="252"/>
      <c r="CT81" s="252"/>
      <c r="CU81" s="252"/>
      <c r="CV81" s="252"/>
      <c r="CW81" s="252"/>
      <c r="CY81" s="252"/>
      <c r="CZ81" s="252"/>
      <c r="DA81" s="252"/>
      <c r="DB81" s="252"/>
      <c r="DD81" s="252"/>
      <c r="DE81" s="252"/>
      <c r="DF81" s="252"/>
      <c r="DG81" s="252"/>
      <c r="DJ81" s="232">
        <f t="shared" ref="DJ81:DJ108" si="47">SUM(K81,BK81,CJ81)</f>
        <v>0</v>
      </c>
      <c r="DK81" s="232">
        <f>AF81</f>
        <v>0</v>
      </c>
      <c r="DL81" s="252"/>
      <c r="DM81" s="252"/>
    </row>
    <row r="82" spans="1:117" s="250" customFormat="1" hidden="1" outlineLevel="1" x14ac:dyDescent="0.3">
      <c r="A82" s="219" t="s">
        <v>195</v>
      </c>
      <c r="B82" s="219"/>
      <c r="C82" s="221"/>
      <c r="D82" s="222"/>
      <c r="E82" s="223"/>
      <c r="F82" s="223"/>
      <c r="G82" s="223"/>
      <c r="H82" s="223"/>
      <c r="I82" s="221"/>
      <c r="J82" s="221"/>
      <c r="K82" s="232"/>
      <c r="L82" s="238"/>
      <c r="M82" s="238"/>
      <c r="N82" s="238"/>
      <c r="O82" s="221"/>
      <c r="P82" s="238"/>
      <c r="Q82" s="238"/>
      <c r="R82" s="238"/>
      <c r="S82" s="238"/>
      <c r="T82" s="221"/>
      <c r="U82" s="238"/>
      <c r="V82" s="238"/>
      <c r="W82" s="238"/>
      <c r="X82" s="238"/>
      <c r="Y82" s="221"/>
      <c r="Z82" s="238"/>
      <c r="AA82" s="238"/>
      <c r="AB82" s="238"/>
      <c r="AC82" s="238"/>
      <c r="AE82" s="238"/>
      <c r="AF82" s="238"/>
      <c r="AG82" s="238"/>
      <c r="AH82" s="238"/>
      <c r="AI82" s="352"/>
      <c r="AJ82" s="353"/>
      <c r="AL82" s="238"/>
      <c r="AM82" s="238"/>
      <c r="AN82" s="238"/>
      <c r="AO82" s="238"/>
      <c r="AP82" s="221"/>
      <c r="AQ82" s="238"/>
      <c r="AR82" s="238"/>
      <c r="AS82" s="238"/>
      <c r="AT82" s="238"/>
      <c r="AU82" s="221"/>
      <c r="AV82" s="238"/>
      <c r="AW82" s="238"/>
      <c r="AX82" s="238"/>
      <c r="AY82" s="238"/>
      <c r="AZ82" s="221"/>
      <c r="BA82" s="238"/>
      <c r="BB82" s="238"/>
      <c r="BC82" s="238"/>
      <c r="BD82" s="238"/>
      <c r="BF82" s="238"/>
      <c r="BG82" s="238"/>
      <c r="BH82" s="353"/>
      <c r="BI82" s="353"/>
      <c r="BK82" s="238"/>
      <c r="BL82" s="238"/>
      <c r="BM82" s="238"/>
      <c r="BN82" s="238"/>
      <c r="BP82" s="238"/>
      <c r="BQ82" s="238"/>
      <c r="BR82" s="238"/>
      <c r="BS82" s="238"/>
      <c r="BT82" s="221"/>
      <c r="BU82" s="238"/>
      <c r="BV82" s="238"/>
      <c r="BW82" s="238"/>
      <c r="BX82" s="238"/>
      <c r="BY82" s="221"/>
      <c r="BZ82" s="238"/>
      <c r="CA82" s="238"/>
      <c r="CB82" s="238"/>
      <c r="CC82" s="238"/>
      <c r="CE82" s="238"/>
      <c r="CF82" s="238"/>
      <c r="CG82" s="238"/>
      <c r="CH82" s="238"/>
      <c r="CJ82" s="238"/>
      <c r="CK82" s="238"/>
      <c r="CL82" s="238"/>
      <c r="CM82" s="238"/>
      <c r="CO82" s="238"/>
      <c r="CP82" s="238"/>
      <c r="CQ82" s="238"/>
      <c r="CR82" s="238"/>
      <c r="CS82" s="221"/>
      <c r="CT82" s="238"/>
      <c r="CU82" s="238"/>
      <c r="CV82" s="238"/>
      <c r="CW82" s="238"/>
      <c r="CX82" s="221"/>
      <c r="CY82" s="238"/>
      <c r="CZ82" s="238"/>
      <c r="DA82" s="238"/>
      <c r="DB82" s="238"/>
      <c r="DD82" s="238"/>
      <c r="DE82" s="238"/>
      <c r="DF82" s="238"/>
      <c r="DG82" s="238"/>
      <c r="DJ82" s="232">
        <f t="shared" si="47"/>
        <v>0</v>
      </c>
      <c r="DK82" s="232">
        <f>SUM(L82,BL82,CK82)</f>
        <v>0</v>
      </c>
      <c r="DL82" s="238"/>
      <c r="DM82" s="238"/>
    </row>
    <row r="83" spans="1:117" hidden="1" outlineLevel="1" x14ac:dyDescent="0.3">
      <c r="A83" s="232" t="s">
        <v>198</v>
      </c>
      <c r="B83" s="232"/>
      <c r="D83" s="228"/>
      <c r="E83" s="229"/>
      <c r="F83" s="229"/>
      <c r="G83" s="229"/>
      <c r="H83" s="229"/>
      <c r="I83" s="252"/>
      <c r="J83" s="252"/>
      <c r="K83" s="232"/>
      <c r="L83" s="236"/>
      <c r="M83" s="236"/>
      <c r="N83" s="236"/>
      <c r="P83" s="236"/>
      <c r="Q83" s="236"/>
      <c r="R83" s="236"/>
      <c r="S83" s="236"/>
      <c r="U83" s="236"/>
      <c r="V83" s="236"/>
      <c r="W83" s="236"/>
      <c r="X83" s="236"/>
      <c r="Z83" s="236"/>
      <c r="AA83" s="236"/>
      <c r="AB83" s="236"/>
      <c r="AC83" s="236"/>
      <c r="AE83" s="236"/>
      <c r="AF83" s="236"/>
      <c r="AG83" s="236"/>
      <c r="AH83" s="236"/>
      <c r="AI83" s="356"/>
      <c r="AL83" s="236"/>
      <c r="AM83" s="236"/>
      <c r="AN83" s="236"/>
      <c r="AO83" s="236"/>
      <c r="AQ83" s="236"/>
      <c r="AR83" s="236"/>
      <c r="AS83" s="236"/>
      <c r="AT83" s="236"/>
      <c r="AV83" s="236"/>
      <c r="AW83" s="236"/>
      <c r="AX83" s="236"/>
      <c r="AY83" s="236"/>
      <c r="BA83" s="236"/>
      <c r="BB83" s="236"/>
      <c r="BC83" s="236"/>
      <c r="BD83" s="236"/>
      <c r="BF83" s="236"/>
      <c r="BG83" s="236"/>
      <c r="BK83" s="236"/>
      <c r="BL83" s="236"/>
      <c r="BM83" s="236"/>
      <c r="BN83" s="236"/>
      <c r="BP83" s="236"/>
      <c r="BQ83" s="236"/>
      <c r="BR83" s="236"/>
      <c r="BS83" s="236"/>
      <c r="BU83" s="236"/>
      <c r="BV83" s="236"/>
      <c r="BW83" s="236"/>
      <c r="BX83" s="236"/>
      <c r="BZ83" s="236"/>
      <c r="CA83" s="236"/>
      <c r="CB83" s="236"/>
      <c r="CC83" s="236"/>
      <c r="CE83" s="236"/>
      <c r="CF83" s="236"/>
      <c r="CG83" s="236"/>
      <c r="CH83" s="236"/>
      <c r="CJ83" s="236"/>
      <c r="CK83" s="236"/>
      <c r="CL83" s="236"/>
      <c r="CM83" s="236"/>
      <c r="CN83" s="303"/>
      <c r="CO83" s="236"/>
      <c r="CP83" s="236"/>
      <c r="CQ83" s="236"/>
      <c r="CR83" s="236"/>
      <c r="CT83" s="236"/>
      <c r="CU83" s="236"/>
      <c r="CV83" s="236"/>
      <c r="CW83" s="236"/>
      <c r="CY83" s="236"/>
      <c r="CZ83" s="236"/>
      <c r="DA83" s="236"/>
      <c r="DB83" s="236"/>
      <c r="DD83" s="236"/>
      <c r="DE83" s="236"/>
      <c r="DF83" s="236"/>
      <c r="DG83" s="236"/>
      <c r="DJ83" s="232">
        <f t="shared" si="47"/>
        <v>0</v>
      </c>
      <c r="DK83" s="232">
        <f>AF83</f>
        <v>0</v>
      </c>
      <c r="DL83" s="236"/>
      <c r="DM83" s="236"/>
    </row>
    <row r="84" spans="1:117" hidden="1" outlineLevel="1" x14ac:dyDescent="0.3">
      <c r="A84" s="232" t="s">
        <v>192</v>
      </c>
      <c r="B84" s="232"/>
      <c r="D84" s="228"/>
      <c r="E84" s="229"/>
      <c r="F84" s="229"/>
      <c r="G84" s="229"/>
      <c r="H84" s="229"/>
      <c r="I84" s="252"/>
      <c r="J84" s="252"/>
      <c r="K84" s="232"/>
      <c r="L84" s="236"/>
      <c r="M84" s="236"/>
      <c r="N84" s="236"/>
      <c r="P84" s="236"/>
      <c r="Q84" s="236"/>
      <c r="R84" s="236"/>
      <c r="S84" s="236"/>
      <c r="U84" s="236"/>
      <c r="V84" s="236"/>
      <c r="W84" s="236"/>
      <c r="X84" s="236"/>
      <c r="Z84" s="236"/>
      <c r="AA84" s="236"/>
      <c r="AB84" s="236"/>
      <c r="AC84" s="236"/>
      <c r="AE84" s="236"/>
      <c r="AF84" s="236"/>
      <c r="AG84" s="236"/>
      <c r="AH84" s="236"/>
      <c r="AI84" s="356"/>
      <c r="AL84" s="236"/>
      <c r="AM84" s="236"/>
      <c r="AN84" s="236"/>
      <c r="AO84" s="236"/>
      <c r="AQ84" s="236"/>
      <c r="AR84" s="236"/>
      <c r="AS84" s="236"/>
      <c r="AT84" s="236"/>
      <c r="AV84" s="236"/>
      <c r="AW84" s="236"/>
      <c r="AX84" s="236"/>
      <c r="AY84" s="236"/>
      <c r="BA84" s="236"/>
      <c r="BB84" s="236"/>
      <c r="BC84" s="236"/>
      <c r="BD84" s="236"/>
      <c r="BF84" s="236"/>
      <c r="BG84" s="236"/>
      <c r="BK84" s="236"/>
      <c r="BL84" s="236"/>
      <c r="BM84" s="236"/>
      <c r="BN84" s="236"/>
      <c r="BP84" s="236"/>
      <c r="BQ84" s="236"/>
      <c r="BR84" s="236"/>
      <c r="BS84" s="236"/>
      <c r="BU84" s="236"/>
      <c r="BV84" s="236"/>
      <c r="BW84" s="236"/>
      <c r="BX84" s="236"/>
      <c r="BZ84" s="236"/>
      <c r="CA84" s="236"/>
      <c r="CB84" s="236"/>
      <c r="CC84" s="236"/>
      <c r="CE84" s="236"/>
      <c r="CF84" s="236"/>
      <c r="CG84" s="236"/>
      <c r="CH84" s="236"/>
      <c r="CJ84" s="236"/>
      <c r="CK84" s="236"/>
      <c r="CL84" s="236"/>
      <c r="CM84" s="236"/>
      <c r="CO84" s="236"/>
      <c r="CP84" s="236"/>
      <c r="CQ84" s="236"/>
      <c r="CR84" s="236"/>
      <c r="CT84" s="236"/>
      <c r="CU84" s="236"/>
      <c r="CV84" s="236"/>
      <c r="CW84" s="236"/>
      <c r="CY84" s="236"/>
      <c r="CZ84" s="236"/>
      <c r="DA84" s="236"/>
      <c r="DB84" s="236"/>
      <c r="DD84" s="236"/>
      <c r="DE84" s="236"/>
      <c r="DF84" s="236"/>
      <c r="DG84" s="236"/>
      <c r="DJ84" s="232">
        <f t="shared" si="47"/>
        <v>0</v>
      </c>
      <c r="DK84" s="232">
        <f>SUM(L84,BL84,CK84)</f>
        <v>0</v>
      </c>
      <c r="DL84" s="236"/>
      <c r="DM84" s="236"/>
    </row>
    <row r="85" spans="1:117" hidden="1" outlineLevel="1" x14ac:dyDescent="0.3">
      <c r="A85" s="232" t="s">
        <v>193</v>
      </c>
      <c r="B85" s="232"/>
      <c r="D85" s="228"/>
      <c r="E85" s="229"/>
      <c r="F85" s="229"/>
      <c r="G85" s="229"/>
      <c r="H85" s="229"/>
      <c r="I85" s="252"/>
      <c r="J85" s="252"/>
      <c r="K85" s="232"/>
      <c r="L85" s="236"/>
      <c r="M85" s="236"/>
      <c r="N85" s="236"/>
      <c r="P85" s="236"/>
      <c r="Q85" s="236"/>
      <c r="R85" s="236"/>
      <c r="S85" s="236"/>
      <c r="U85" s="236"/>
      <c r="V85" s="236"/>
      <c r="W85" s="236"/>
      <c r="X85" s="236"/>
      <c r="Z85" s="236"/>
      <c r="AA85" s="236"/>
      <c r="AB85" s="236"/>
      <c r="AC85" s="236"/>
      <c r="AE85" s="236"/>
      <c r="AF85" s="236"/>
      <c r="AG85" s="236"/>
      <c r="AH85" s="236"/>
      <c r="AI85" s="356"/>
      <c r="AL85" s="236"/>
      <c r="AM85" s="236"/>
      <c r="AN85" s="236"/>
      <c r="AO85" s="236"/>
      <c r="AQ85" s="236"/>
      <c r="AR85" s="236"/>
      <c r="AS85" s="236"/>
      <c r="AT85" s="236"/>
      <c r="AV85" s="236"/>
      <c r="AW85" s="236"/>
      <c r="AX85" s="236"/>
      <c r="AY85" s="236"/>
      <c r="BA85" s="236"/>
      <c r="BB85" s="236"/>
      <c r="BC85" s="236"/>
      <c r="BD85" s="236"/>
      <c r="BF85" s="236"/>
      <c r="BG85" s="236"/>
      <c r="BK85" s="236"/>
      <c r="BL85" s="236"/>
      <c r="BM85" s="236"/>
      <c r="BN85" s="236"/>
      <c r="BP85" s="236"/>
      <c r="BQ85" s="236"/>
      <c r="BR85" s="236"/>
      <c r="BS85" s="236"/>
      <c r="BU85" s="236"/>
      <c r="BV85" s="236"/>
      <c r="BW85" s="236"/>
      <c r="BX85" s="236"/>
      <c r="BZ85" s="236"/>
      <c r="CA85" s="236"/>
      <c r="CB85" s="236"/>
      <c r="CC85" s="236"/>
      <c r="CE85" s="236"/>
      <c r="CF85" s="236"/>
      <c r="CG85" s="236"/>
      <c r="CH85" s="236"/>
      <c r="CJ85" s="236"/>
      <c r="CK85" s="236"/>
      <c r="CL85" s="236"/>
      <c r="CM85" s="236"/>
      <c r="CO85" s="236"/>
      <c r="CP85" s="236"/>
      <c r="CQ85" s="236"/>
      <c r="CR85" s="236"/>
      <c r="CT85" s="236"/>
      <c r="CU85" s="236"/>
      <c r="CV85" s="236"/>
      <c r="CW85" s="236"/>
      <c r="CY85" s="236"/>
      <c r="CZ85" s="236"/>
      <c r="DA85" s="236"/>
      <c r="DB85" s="236"/>
      <c r="DD85" s="236"/>
      <c r="DE85" s="236"/>
      <c r="DF85" s="236"/>
      <c r="DG85" s="236"/>
      <c r="DJ85" s="232">
        <f t="shared" si="47"/>
        <v>0</v>
      </c>
      <c r="DK85" s="232">
        <f>AF85</f>
        <v>0</v>
      </c>
      <c r="DL85" s="236"/>
      <c r="DM85" s="236"/>
    </row>
    <row r="86" spans="1:117" hidden="1" outlineLevel="1" x14ac:dyDescent="0.3">
      <c r="A86" s="232" t="s">
        <v>194</v>
      </c>
      <c r="B86" s="232"/>
      <c r="D86" s="228"/>
      <c r="E86" s="229"/>
      <c r="F86" s="229"/>
      <c r="G86" s="229"/>
      <c r="H86" s="229"/>
      <c r="I86" s="252"/>
      <c r="J86" s="252"/>
      <c r="K86" s="232"/>
      <c r="L86" s="236"/>
      <c r="M86" s="236"/>
      <c r="N86" s="236"/>
      <c r="P86" s="236"/>
      <c r="Q86" s="236"/>
      <c r="R86" s="236"/>
      <c r="S86" s="236"/>
      <c r="U86" s="236"/>
      <c r="V86" s="236"/>
      <c r="W86" s="236"/>
      <c r="X86" s="236"/>
      <c r="Z86" s="236"/>
      <c r="AA86" s="236"/>
      <c r="AB86" s="236"/>
      <c r="AC86" s="236"/>
      <c r="AE86" s="236"/>
      <c r="AF86" s="236"/>
      <c r="AG86" s="236"/>
      <c r="AH86" s="236"/>
      <c r="AI86" s="356"/>
      <c r="AL86" s="236"/>
      <c r="AM86" s="236"/>
      <c r="AN86" s="236"/>
      <c r="AO86" s="236"/>
      <c r="AQ86" s="236"/>
      <c r="AR86" s="236"/>
      <c r="AS86" s="236"/>
      <c r="AT86" s="236"/>
      <c r="AV86" s="236"/>
      <c r="AW86" s="236"/>
      <c r="AX86" s="236"/>
      <c r="AY86" s="236"/>
      <c r="BA86" s="236"/>
      <c r="BB86" s="236"/>
      <c r="BC86" s="236"/>
      <c r="BD86" s="236"/>
      <c r="BF86" s="236"/>
      <c r="BG86" s="236"/>
      <c r="BK86" s="236"/>
      <c r="BL86" s="236"/>
      <c r="BM86" s="236"/>
      <c r="BN86" s="236"/>
      <c r="BP86" s="236"/>
      <c r="BQ86" s="236"/>
      <c r="BR86" s="236"/>
      <c r="BS86" s="236"/>
      <c r="BU86" s="236"/>
      <c r="BV86" s="236"/>
      <c r="BW86" s="236"/>
      <c r="BX86" s="236"/>
      <c r="BZ86" s="236"/>
      <c r="CA86" s="236"/>
      <c r="CB86" s="236"/>
      <c r="CC86" s="236"/>
      <c r="CE86" s="236"/>
      <c r="CF86" s="236"/>
      <c r="CG86" s="236"/>
      <c r="CH86" s="236"/>
      <c r="CJ86" s="236"/>
      <c r="CK86" s="236"/>
      <c r="CL86" s="236"/>
      <c r="CM86" s="236"/>
      <c r="CO86" s="236"/>
      <c r="CP86" s="236"/>
      <c r="CQ86" s="236"/>
      <c r="CR86" s="236"/>
      <c r="CT86" s="236"/>
      <c r="CU86" s="236"/>
      <c r="CV86" s="236"/>
      <c r="CW86" s="236"/>
      <c r="CY86" s="236"/>
      <c r="CZ86" s="236"/>
      <c r="DA86" s="236"/>
      <c r="DB86" s="236"/>
      <c r="DD86" s="236"/>
      <c r="DE86" s="236"/>
      <c r="DF86" s="236"/>
      <c r="DG86" s="236"/>
      <c r="DJ86" s="232">
        <f t="shared" si="47"/>
        <v>0</v>
      </c>
      <c r="DK86" s="232">
        <f>SUM(L86,BL86,CK86)</f>
        <v>0</v>
      </c>
      <c r="DL86" s="236"/>
      <c r="DM86" s="236"/>
    </row>
    <row r="87" spans="1:117" hidden="1" outlineLevel="1" x14ac:dyDescent="0.3">
      <c r="A87" s="232" t="s">
        <v>175</v>
      </c>
      <c r="B87" s="232"/>
      <c r="D87" s="228"/>
      <c r="E87" s="229"/>
      <c r="F87" s="229"/>
      <c r="G87" s="229"/>
      <c r="H87" s="229"/>
      <c r="I87" s="252"/>
      <c r="J87" s="252"/>
      <c r="K87" s="232"/>
      <c r="L87" s="236"/>
      <c r="M87" s="236"/>
      <c r="N87" s="236"/>
      <c r="P87" s="236"/>
      <c r="Q87" s="236"/>
      <c r="R87" s="236"/>
      <c r="S87" s="236"/>
      <c r="U87" s="236"/>
      <c r="V87" s="236"/>
      <c r="W87" s="236"/>
      <c r="X87" s="236"/>
      <c r="Z87" s="236"/>
      <c r="AA87" s="236"/>
      <c r="AB87" s="236"/>
      <c r="AC87" s="236"/>
      <c r="AE87" s="236"/>
      <c r="AF87" s="236"/>
      <c r="AG87" s="236"/>
      <c r="AH87" s="236"/>
      <c r="AI87" s="356"/>
      <c r="AL87" s="236"/>
      <c r="AM87" s="236"/>
      <c r="AN87" s="236"/>
      <c r="AO87" s="236"/>
      <c r="AQ87" s="236"/>
      <c r="AR87" s="236"/>
      <c r="AS87" s="236"/>
      <c r="AT87" s="236"/>
      <c r="AV87" s="236"/>
      <c r="AW87" s="236"/>
      <c r="AX87" s="236"/>
      <c r="AY87" s="236"/>
      <c r="BA87" s="236"/>
      <c r="BB87" s="236"/>
      <c r="BC87" s="236"/>
      <c r="BD87" s="236"/>
      <c r="BF87" s="236"/>
      <c r="BG87" s="236"/>
      <c r="BK87" s="236"/>
      <c r="BL87" s="236"/>
      <c r="BM87" s="236"/>
      <c r="BN87" s="236"/>
      <c r="BP87" s="236"/>
      <c r="BQ87" s="236"/>
      <c r="BR87" s="236"/>
      <c r="BS87" s="236"/>
      <c r="BU87" s="236"/>
      <c r="BV87" s="236"/>
      <c r="BW87" s="236"/>
      <c r="BX87" s="236"/>
      <c r="BZ87" s="236"/>
      <c r="CA87" s="236"/>
      <c r="CB87" s="236"/>
      <c r="CC87" s="236"/>
      <c r="CE87" s="236"/>
      <c r="CF87" s="236"/>
      <c r="CG87" s="236"/>
      <c r="CH87" s="236"/>
      <c r="CJ87" s="236"/>
      <c r="CK87" s="236"/>
      <c r="CL87" s="236"/>
      <c r="CM87" s="236"/>
      <c r="CO87" s="236"/>
      <c r="CP87" s="236"/>
      <c r="CQ87" s="236"/>
      <c r="CR87" s="236"/>
      <c r="CT87" s="236"/>
      <c r="CU87" s="236"/>
      <c r="CV87" s="236"/>
      <c r="CW87" s="236"/>
      <c r="CY87" s="236"/>
      <c r="CZ87" s="236"/>
      <c r="DA87" s="236"/>
      <c r="DB87" s="236"/>
      <c r="DD87" s="236"/>
      <c r="DE87" s="236"/>
      <c r="DF87" s="236"/>
      <c r="DG87" s="236"/>
      <c r="DJ87" s="232">
        <f t="shared" si="47"/>
        <v>0</v>
      </c>
      <c r="DK87" s="232">
        <f>AF87</f>
        <v>0</v>
      </c>
      <c r="DL87" s="236"/>
      <c r="DM87" s="236"/>
    </row>
    <row r="88" spans="1:117" hidden="1" outlineLevel="1" x14ac:dyDescent="0.3">
      <c r="A88" s="232" t="s">
        <v>187</v>
      </c>
      <c r="B88" s="232"/>
      <c r="D88" s="228"/>
      <c r="E88" s="229"/>
      <c r="F88" s="229"/>
      <c r="G88" s="229"/>
      <c r="H88" s="229"/>
      <c r="I88" s="252"/>
      <c r="J88" s="252"/>
      <c r="K88" s="232"/>
      <c r="L88" s="236"/>
      <c r="M88" s="236"/>
      <c r="N88" s="236"/>
      <c r="P88" s="236"/>
      <c r="Q88" s="236"/>
      <c r="R88" s="236"/>
      <c r="S88" s="236"/>
      <c r="U88" s="236"/>
      <c r="V88" s="236"/>
      <c r="W88" s="236"/>
      <c r="X88" s="236"/>
      <c r="Z88" s="236"/>
      <c r="AA88" s="236"/>
      <c r="AB88" s="236"/>
      <c r="AC88" s="236"/>
      <c r="AE88" s="236"/>
      <c r="AF88" s="236"/>
      <c r="AG88" s="236"/>
      <c r="AH88" s="236"/>
      <c r="AI88" s="356"/>
      <c r="AL88" s="236"/>
      <c r="AM88" s="236"/>
      <c r="AN88" s="236"/>
      <c r="AO88" s="236"/>
      <c r="AQ88" s="236"/>
      <c r="AR88" s="236"/>
      <c r="AS88" s="236"/>
      <c r="AT88" s="236"/>
      <c r="AV88" s="236"/>
      <c r="AW88" s="236"/>
      <c r="AX88" s="236"/>
      <c r="AY88" s="236"/>
      <c r="BA88" s="236"/>
      <c r="BB88" s="236"/>
      <c r="BC88" s="236"/>
      <c r="BD88" s="236"/>
      <c r="BF88" s="236"/>
      <c r="BG88" s="236"/>
      <c r="BK88" s="236"/>
      <c r="BL88" s="236"/>
      <c r="BM88" s="236"/>
      <c r="BN88" s="236"/>
      <c r="BP88" s="236"/>
      <c r="BQ88" s="236"/>
      <c r="BR88" s="236"/>
      <c r="BS88" s="236"/>
      <c r="BU88" s="236"/>
      <c r="BV88" s="236"/>
      <c r="BW88" s="236"/>
      <c r="BX88" s="236"/>
      <c r="BZ88" s="236"/>
      <c r="CA88" s="236"/>
      <c r="CB88" s="236"/>
      <c r="CC88" s="236"/>
      <c r="CE88" s="236"/>
      <c r="CF88" s="236"/>
      <c r="CG88" s="236"/>
      <c r="CH88" s="236"/>
      <c r="CJ88" s="236"/>
      <c r="CK88" s="236"/>
      <c r="CL88" s="236"/>
      <c r="CM88" s="236"/>
      <c r="CO88" s="236"/>
      <c r="CP88" s="236"/>
      <c r="CQ88" s="236"/>
      <c r="CR88" s="236"/>
      <c r="CT88" s="236"/>
      <c r="CU88" s="236"/>
      <c r="CV88" s="236"/>
      <c r="CW88" s="236"/>
      <c r="CY88" s="236"/>
      <c r="CZ88" s="236"/>
      <c r="DA88" s="236"/>
      <c r="DB88" s="236"/>
      <c r="DD88" s="236"/>
      <c r="DE88" s="236"/>
      <c r="DF88" s="236"/>
      <c r="DG88" s="236"/>
      <c r="DJ88" s="232">
        <f t="shared" si="47"/>
        <v>0</v>
      </c>
      <c r="DK88" s="232">
        <f>SUM(L88,BL88,CK88)</f>
        <v>0</v>
      </c>
      <c r="DL88" s="236"/>
      <c r="DM88" s="236"/>
    </row>
    <row r="89" spans="1:117" hidden="1" outlineLevel="1" x14ac:dyDescent="0.3">
      <c r="A89" s="232" t="s">
        <v>188</v>
      </c>
      <c r="B89" s="232"/>
      <c r="D89" s="228"/>
      <c r="E89" s="229"/>
      <c r="F89" s="229"/>
      <c r="G89" s="229"/>
      <c r="H89" s="229"/>
      <c r="I89" s="252"/>
      <c r="J89" s="252"/>
      <c r="K89" s="232"/>
      <c r="L89" s="236"/>
      <c r="M89" s="236"/>
      <c r="N89" s="236"/>
      <c r="P89" s="236"/>
      <c r="Q89" s="236"/>
      <c r="R89" s="236"/>
      <c r="S89" s="236"/>
      <c r="U89" s="236"/>
      <c r="V89" s="236"/>
      <c r="W89" s="236"/>
      <c r="X89" s="236"/>
      <c r="Z89" s="236"/>
      <c r="AA89" s="236"/>
      <c r="AB89" s="236"/>
      <c r="AC89" s="236"/>
      <c r="AE89" s="236"/>
      <c r="AF89" s="236"/>
      <c r="AG89" s="236"/>
      <c r="AH89" s="236"/>
      <c r="AI89" s="356"/>
      <c r="AL89" s="236"/>
      <c r="AM89" s="236"/>
      <c r="AN89" s="236"/>
      <c r="AO89" s="236"/>
      <c r="AQ89" s="236"/>
      <c r="AR89" s="236"/>
      <c r="AS89" s="236"/>
      <c r="AT89" s="236"/>
      <c r="AV89" s="236"/>
      <c r="AW89" s="236"/>
      <c r="AX89" s="236"/>
      <c r="AY89" s="236"/>
      <c r="BA89" s="236"/>
      <c r="BB89" s="236"/>
      <c r="BC89" s="236"/>
      <c r="BD89" s="236"/>
      <c r="BF89" s="236"/>
      <c r="BG89" s="236"/>
      <c r="BK89" s="236"/>
      <c r="BL89" s="236"/>
      <c r="BM89" s="236"/>
      <c r="BN89" s="236"/>
      <c r="BP89" s="236"/>
      <c r="BQ89" s="236"/>
      <c r="BR89" s="236"/>
      <c r="BS89" s="236"/>
      <c r="BU89" s="236"/>
      <c r="BV89" s="236"/>
      <c r="BW89" s="236"/>
      <c r="BX89" s="236"/>
      <c r="BZ89" s="236"/>
      <c r="CA89" s="236"/>
      <c r="CB89" s="236"/>
      <c r="CC89" s="236"/>
      <c r="CE89" s="236"/>
      <c r="CF89" s="236"/>
      <c r="CG89" s="236"/>
      <c r="CH89" s="236"/>
      <c r="CJ89" s="236"/>
      <c r="CK89" s="236"/>
      <c r="CL89" s="236"/>
      <c r="CM89" s="236"/>
      <c r="CO89" s="236"/>
      <c r="CP89" s="236"/>
      <c r="CQ89" s="236"/>
      <c r="CR89" s="236"/>
      <c r="CT89" s="236"/>
      <c r="CU89" s="236"/>
      <c r="CV89" s="236"/>
      <c r="CW89" s="236"/>
      <c r="CY89" s="236"/>
      <c r="CZ89" s="236"/>
      <c r="DA89" s="236"/>
      <c r="DB89" s="236"/>
      <c r="DD89" s="236"/>
      <c r="DE89" s="236"/>
      <c r="DF89" s="236"/>
      <c r="DG89" s="236"/>
      <c r="DJ89" s="232">
        <f t="shared" si="47"/>
        <v>0</v>
      </c>
      <c r="DK89" s="232">
        <f>AF89</f>
        <v>0</v>
      </c>
      <c r="DL89" s="236"/>
      <c r="DM89" s="236"/>
    </row>
    <row r="90" spans="1:117" hidden="1" outlineLevel="1" x14ac:dyDescent="0.3">
      <c r="A90" s="232" t="s">
        <v>189</v>
      </c>
      <c r="B90" s="232"/>
      <c r="D90" s="228"/>
      <c r="E90" s="229"/>
      <c r="F90" s="229"/>
      <c r="G90" s="229"/>
      <c r="H90" s="229"/>
      <c r="I90" s="252"/>
      <c r="J90" s="252"/>
      <c r="K90" s="232"/>
      <c r="L90" s="236"/>
      <c r="M90" s="236"/>
      <c r="N90" s="236"/>
      <c r="P90" s="236"/>
      <c r="Q90" s="236"/>
      <c r="R90" s="236"/>
      <c r="S90" s="236"/>
      <c r="U90" s="236"/>
      <c r="V90" s="236"/>
      <c r="W90" s="236"/>
      <c r="X90" s="236"/>
      <c r="Z90" s="236"/>
      <c r="AA90" s="236"/>
      <c r="AB90" s="236"/>
      <c r="AC90" s="236"/>
      <c r="AE90" s="236"/>
      <c r="AF90" s="236"/>
      <c r="AG90" s="236"/>
      <c r="AH90" s="236"/>
      <c r="AI90" s="356"/>
      <c r="AL90" s="236"/>
      <c r="AM90" s="236"/>
      <c r="AN90" s="236"/>
      <c r="AO90" s="236"/>
      <c r="AQ90" s="236"/>
      <c r="AR90" s="236"/>
      <c r="AS90" s="236"/>
      <c r="AT90" s="236"/>
      <c r="AV90" s="236"/>
      <c r="AW90" s="236"/>
      <c r="AX90" s="236"/>
      <c r="AY90" s="236"/>
      <c r="BA90" s="236"/>
      <c r="BB90" s="236"/>
      <c r="BC90" s="236"/>
      <c r="BD90" s="236"/>
      <c r="BF90" s="236"/>
      <c r="BG90" s="236"/>
      <c r="BK90" s="236"/>
      <c r="BL90" s="236"/>
      <c r="BM90" s="236"/>
      <c r="BN90" s="236"/>
      <c r="BP90" s="236"/>
      <c r="BQ90" s="236"/>
      <c r="BR90" s="236"/>
      <c r="BS90" s="236"/>
      <c r="BU90" s="236"/>
      <c r="BV90" s="236"/>
      <c r="BW90" s="236"/>
      <c r="BX90" s="236"/>
      <c r="BZ90" s="236"/>
      <c r="CA90" s="236"/>
      <c r="CB90" s="236"/>
      <c r="CC90" s="236"/>
      <c r="CE90" s="236"/>
      <c r="CF90" s="236"/>
      <c r="CG90" s="236"/>
      <c r="CH90" s="236"/>
      <c r="CJ90" s="236"/>
      <c r="CK90" s="236"/>
      <c r="CL90" s="236"/>
      <c r="CM90" s="236"/>
      <c r="CO90" s="236"/>
      <c r="CP90" s="236"/>
      <c r="CQ90" s="236"/>
      <c r="CR90" s="236"/>
      <c r="CT90" s="236"/>
      <c r="CU90" s="236"/>
      <c r="CV90" s="236"/>
      <c r="CW90" s="236"/>
      <c r="CY90" s="236"/>
      <c r="CZ90" s="236"/>
      <c r="DA90" s="236"/>
      <c r="DB90" s="236"/>
      <c r="DD90" s="236"/>
      <c r="DE90" s="236"/>
      <c r="DF90" s="236"/>
      <c r="DG90" s="236"/>
      <c r="DJ90" s="232">
        <f t="shared" si="47"/>
        <v>0</v>
      </c>
      <c r="DK90" s="232">
        <f>SUM(L90,BL90,CK90)</f>
        <v>0</v>
      </c>
      <c r="DL90" s="236"/>
      <c r="DM90" s="236"/>
    </row>
    <row r="91" spans="1:117" hidden="1" outlineLevel="1" x14ac:dyDescent="0.3">
      <c r="A91" s="231" t="s">
        <v>190</v>
      </c>
      <c r="B91" s="231"/>
      <c r="D91" s="228"/>
      <c r="E91" s="229"/>
      <c r="F91" s="229"/>
      <c r="G91" s="229"/>
      <c r="H91" s="229"/>
      <c r="K91" s="232"/>
      <c r="L91" s="236"/>
      <c r="M91" s="236"/>
      <c r="N91" s="236"/>
      <c r="P91" s="236"/>
      <c r="Q91" s="236"/>
      <c r="R91" s="236"/>
      <c r="S91" s="236"/>
      <c r="U91" s="236"/>
      <c r="V91" s="236"/>
      <c r="W91" s="236"/>
      <c r="X91" s="236"/>
      <c r="Z91" s="236"/>
      <c r="AA91" s="236"/>
      <c r="AB91" s="236"/>
      <c r="AC91" s="236"/>
      <c r="AE91" s="236"/>
      <c r="AF91" s="236"/>
      <c r="AG91" s="236"/>
      <c r="AH91" s="236"/>
      <c r="AL91" s="236"/>
      <c r="AM91" s="236"/>
      <c r="AN91" s="236"/>
      <c r="AO91" s="236"/>
      <c r="AQ91" s="236"/>
      <c r="AR91" s="236"/>
      <c r="AS91" s="236"/>
      <c r="AT91" s="236"/>
      <c r="AV91" s="236"/>
      <c r="AW91" s="236"/>
      <c r="AX91" s="236"/>
      <c r="AY91" s="236"/>
      <c r="BA91" s="236"/>
      <c r="BB91" s="236"/>
      <c r="BC91" s="236"/>
      <c r="BD91" s="236"/>
      <c r="BF91" s="236"/>
      <c r="BG91" s="236"/>
      <c r="BK91" s="236"/>
      <c r="BL91" s="236"/>
      <c r="BM91" s="236"/>
      <c r="BN91" s="236"/>
      <c r="BP91" s="236"/>
      <c r="BQ91" s="236"/>
      <c r="BR91" s="236"/>
      <c r="BS91" s="236"/>
      <c r="BU91" s="236"/>
      <c r="BV91" s="236"/>
      <c r="BW91" s="236"/>
      <c r="BX91" s="236"/>
      <c r="BZ91" s="236"/>
      <c r="CA91" s="236"/>
      <c r="CB91" s="236"/>
      <c r="CC91" s="236"/>
      <c r="CE91" s="236"/>
      <c r="CF91" s="236"/>
      <c r="CG91" s="236"/>
      <c r="CH91" s="236"/>
      <c r="CJ91" s="236"/>
      <c r="CK91" s="236"/>
      <c r="CL91" s="236"/>
      <c r="CM91" s="236"/>
      <c r="CO91" s="236"/>
      <c r="CP91" s="236"/>
      <c r="CQ91" s="236"/>
      <c r="CR91" s="236"/>
      <c r="CT91" s="236"/>
      <c r="CU91" s="236"/>
      <c r="CV91" s="236"/>
      <c r="CW91" s="236"/>
      <c r="CY91" s="236"/>
      <c r="CZ91" s="236"/>
      <c r="DA91" s="236"/>
      <c r="DB91" s="236"/>
      <c r="DD91" s="236"/>
      <c r="DE91" s="236"/>
      <c r="DF91" s="236"/>
      <c r="DG91" s="236"/>
      <c r="DJ91" s="232">
        <f t="shared" si="47"/>
        <v>0</v>
      </c>
      <c r="DK91" s="232">
        <f>AF91</f>
        <v>0</v>
      </c>
      <c r="DL91" s="236"/>
      <c r="DM91" s="236"/>
    </row>
    <row r="92" spans="1:117" s="208" customFormat="1" ht="18" hidden="1" customHeight="1" x14ac:dyDescent="0.3">
      <c r="A92" s="221" t="s">
        <v>197</v>
      </c>
      <c r="D92" s="218"/>
      <c r="K92" s="232"/>
      <c r="L92" s="252"/>
      <c r="M92" s="252"/>
      <c r="N92" s="252"/>
      <c r="P92" s="252"/>
      <c r="Q92" s="252"/>
      <c r="R92" s="252"/>
      <c r="S92" s="252"/>
      <c r="U92" s="252"/>
      <c r="V92" s="252"/>
      <c r="W92" s="252"/>
      <c r="X92" s="252"/>
      <c r="Z92" s="252"/>
      <c r="AA92" s="252"/>
      <c r="AB92" s="252"/>
      <c r="AC92" s="252"/>
      <c r="AE92" s="252"/>
      <c r="AF92" s="252"/>
      <c r="AG92" s="252"/>
      <c r="AH92" s="252"/>
      <c r="AI92" s="339"/>
      <c r="AJ92" s="339"/>
      <c r="AL92" s="252"/>
      <c r="AM92" s="252"/>
      <c r="AN92" s="252"/>
      <c r="AO92" s="252"/>
      <c r="AQ92" s="252"/>
      <c r="AR92" s="252"/>
      <c r="AS92" s="252"/>
      <c r="AT92" s="252"/>
      <c r="AV92" s="252"/>
      <c r="AW92" s="252"/>
      <c r="AX92" s="252"/>
      <c r="AY92" s="252"/>
      <c r="BA92" s="252"/>
      <c r="BB92" s="252"/>
      <c r="BC92" s="252"/>
      <c r="BD92" s="252"/>
      <c r="BF92" s="252"/>
      <c r="BG92" s="252"/>
      <c r="BH92" s="339"/>
      <c r="BI92" s="339"/>
      <c r="BK92" s="252"/>
      <c r="BL92" s="252"/>
      <c r="BM92" s="252"/>
      <c r="BN92" s="252"/>
      <c r="BP92" s="252"/>
      <c r="BQ92" s="252"/>
      <c r="BR92" s="252"/>
      <c r="BS92" s="252"/>
      <c r="BU92" s="252"/>
      <c r="BV92" s="252"/>
      <c r="BW92" s="252"/>
      <c r="BX92" s="252"/>
      <c r="BZ92" s="252"/>
      <c r="CA92" s="252"/>
      <c r="CB92" s="252"/>
      <c r="CC92" s="252"/>
      <c r="CE92" s="252"/>
      <c r="CF92" s="252"/>
      <c r="CG92" s="252"/>
      <c r="CH92" s="252"/>
      <c r="CJ92" s="252"/>
      <c r="CK92" s="252"/>
      <c r="CL92" s="252"/>
      <c r="CM92" s="252"/>
      <c r="CO92" s="252"/>
      <c r="CP92" s="252"/>
      <c r="CQ92" s="252"/>
      <c r="CR92" s="252"/>
      <c r="CT92" s="252"/>
      <c r="CU92" s="252"/>
      <c r="CV92" s="252"/>
      <c r="CW92" s="252"/>
      <c r="CY92" s="252"/>
      <c r="CZ92" s="252"/>
      <c r="DA92" s="252"/>
      <c r="DB92" s="252"/>
      <c r="DD92" s="252"/>
      <c r="DE92" s="252"/>
      <c r="DF92" s="252"/>
      <c r="DG92" s="252"/>
      <c r="DJ92" s="232">
        <f t="shared" si="47"/>
        <v>0</v>
      </c>
      <c r="DK92" s="232">
        <f>SUM(L92,BL92,CK92)</f>
        <v>0</v>
      </c>
      <c r="DL92" s="252"/>
      <c r="DM92" s="252"/>
    </row>
    <row r="93" spans="1:117" s="250" customFormat="1" x14ac:dyDescent="0.3">
      <c r="A93" s="219" t="s">
        <v>1</v>
      </c>
      <c r="B93" s="219"/>
      <c r="C93" s="221"/>
      <c r="D93" s="222"/>
      <c r="E93" s="223"/>
      <c r="F93" s="223"/>
      <c r="G93" s="223"/>
      <c r="H93" s="223"/>
      <c r="I93" s="221"/>
      <c r="J93" s="221"/>
      <c r="K93" s="232"/>
      <c r="L93" s="238"/>
      <c r="M93" s="238"/>
      <c r="N93" s="238"/>
      <c r="O93" s="221"/>
      <c r="P93" s="238"/>
      <c r="Q93" s="238"/>
      <c r="R93" s="238"/>
      <c r="S93" s="238"/>
      <c r="T93" s="221"/>
      <c r="U93" s="238"/>
      <c r="V93" s="238"/>
      <c r="W93" s="238"/>
      <c r="X93" s="238"/>
      <c r="Y93" s="221"/>
      <c r="Z93" s="238"/>
      <c r="AA93" s="238"/>
      <c r="AB93" s="238"/>
      <c r="AC93" s="238"/>
      <c r="AE93" s="238"/>
      <c r="AF93" s="238"/>
      <c r="AG93" s="238"/>
      <c r="AH93" s="238"/>
      <c r="AI93" s="352"/>
      <c r="AJ93" s="353"/>
      <c r="AL93" s="238"/>
      <c r="AM93" s="238"/>
      <c r="AN93" s="238"/>
      <c r="AO93" s="238"/>
      <c r="AP93" s="221"/>
      <c r="AQ93" s="238"/>
      <c r="AR93" s="238"/>
      <c r="AS93" s="238"/>
      <c r="AT93" s="238"/>
      <c r="AU93" s="221"/>
      <c r="AV93" s="238"/>
      <c r="AW93" s="238"/>
      <c r="AX93" s="238"/>
      <c r="AY93" s="238"/>
      <c r="AZ93" s="221"/>
      <c r="BA93" s="238"/>
      <c r="BB93" s="238"/>
      <c r="BC93" s="238"/>
      <c r="BD93" s="238"/>
      <c r="BF93" s="238"/>
      <c r="BG93" s="238"/>
      <c r="BH93" s="353"/>
      <c r="BI93" s="353"/>
      <c r="BK93" s="238"/>
      <c r="BL93" s="238"/>
      <c r="BM93" s="238"/>
      <c r="BN93" s="238"/>
      <c r="BP93" s="238"/>
      <c r="BQ93" s="238"/>
      <c r="BR93" s="238"/>
      <c r="BS93" s="238"/>
      <c r="BT93" s="221"/>
      <c r="BU93" s="238"/>
      <c r="BV93" s="238"/>
      <c r="BW93" s="238"/>
      <c r="BX93" s="238"/>
      <c r="BY93" s="221"/>
      <c r="BZ93" s="238"/>
      <c r="CA93" s="238"/>
      <c r="CB93" s="238"/>
      <c r="CC93" s="238"/>
      <c r="CE93" s="238"/>
      <c r="CF93" s="238"/>
      <c r="CG93" s="238"/>
      <c r="CH93" s="238"/>
      <c r="CJ93" s="238"/>
      <c r="CK93" s="238"/>
      <c r="CL93" s="238"/>
      <c r="CM93" s="238"/>
      <c r="CO93" s="238"/>
      <c r="CP93" s="238"/>
      <c r="CQ93" s="238"/>
      <c r="CR93" s="238"/>
      <c r="CS93" s="221"/>
      <c r="CT93" s="238"/>
      <c r="CU93" s="238"/>
      <c r="CV93" s="238"/>
      <c r="CW93" s="238"/>
      <c r="CX93" s="221"/>
      <c r="CY93" s="238"/>
      <c r="CZ93" s="238"/>
      <c r="DA93" s="238"/>
      <c r="DB93" s="238"/>
      <c r="DD93" s="238"/>
      <c r="DE93" s="238"/>
      <c r="DF93" s="238"/>
      <c r="DG93" s="238"/>
      <c r="DJ93" s="232">
        <f t="shared" si="47"/>
        <v>0</v>
      </c>
      <c r="DK93" s="232">
        <f>AF93</f>
        <v>0</v>
      </c>
      <c r="DL93" s="238"/>
      <c r="DM93" s="238"/>
    </row>
    <row r="94" spans="1:117" x14ac:dyDescent="0.3">
      <c r="A94" s="231" t="s">
        <v>913</v>
      </c>
      <c r="B94" s="231"/>
      <c r="D94" s="233"/>
      <c r="E94" s="234"/>
      <c r="F94" s="234"/>
      <c r="G94" s="234"/>
      <c r="H94" s="234"/>
      <c r="I94" s="252"/>
      <c r="J94" s="252"/>
      <c r="K94" s="232"/>
      <c r="L94" s="236"/>
      <c r="M94" s="232">
        <f>SUM(R94,W94,AB94,AG94)</f>
        <v>0</v>
      </c>
      <c r="N94" s="236"/>
      <c r="P94" s="236"/>
      <c r="Q94" s="236"/>
      <c r="R94" s="232"/>
      <c r="S94" s="236"/>
      <c r="U94" s="236"/>
      <c r="V94" s="236"/>
      <c r="W94" s="232"/>
      <c r="X94" s="236"/>
      <c r="Z94" s="236"/>
      <c r="AA94" s="236"/>
      <c r="AB94" s="232"/>
      <c r="AC94" s="236"/>
      <c r="AE94" s="236"/>
      <c r="AF94" s="236"/>
      <c r="AG94" s="232"/>
      <c r="AH94" s="236"/>
      <c r="AI94" s="356"/>
      <c r="AL94" s="236"/>
      <c r="AM94" s="236"/>
      <c r="AN94" s="232" t="e">
        <f>SUM(AS94,AX94,BC94,#REF!)</f>
        <v>#REF!</v>
      </c>
      <c r="AO94" s="236"/>
      <c r="AQ94" s="236"/>
      <c r="AR94" s="236"/>
      <c r="AS94" s="232"/>
      <c r="AT94" s="236"/>
      <c r="AV94" s="236"/>
      <c r="AW94" s="236"/>
      <c r="AX94" s="232"/>
      <c r="AY94" s="236"/>
      <c r="BA94" s="236"/>
      <c r="BB94" s="236"/>
      <c r="BC94" s="232"/>
      <c r="BD94" s="236"/>
      <c r="BF94" s="236"/>
      <c r="BG94" s="236"/>
      <c r="BK94" s="236"/>
      <c r="BL94" s="236"/>
      <c r="BM94" s="232">
        <f>SUM(BR94,BW94,CB94,CG94)</f>
        <v>2</v>
      </c>
      <c r="BN94" s="236"/>
      <c r="BP94" s="236"/>
      <c r="BQ94" s="236"/>
      <c r="BR94" s="232"/>
      <c r="BS94" s="236"/>
      <c r="BU94" s="236"/>
      <c r="BV94" s="236"/>
      <c r="BW94" s="232">
        <v>2</v>
      </c>
      <c r="BX94" s="236"/>
      <c r="BZ94" s="236"/>
      <c r="CA94" s="236"/>
      <c r="CB94" s="232"/>
      <c r="CC94" s="236"/>
      <c r="CE94" s="236"/>
      <c r="CF94" s="236"/>
      <c r="CG94" s="232"/>
      <c r="CH94" s="236"/>
      <c r="CJ94" s="236"/>
      <c r="CK94" s="236"/>
      <c r="CL94" s="232">
        <f>SUM(CQ94,CV94,DA94,DF94)</f>
        <v>0</v>
      </c>
      <c r="CM94" s="236"/>
      <c r="CO94" s="236"/>
      <c r="CP94" s="236"/>
      <c r="CQ94" s="232"/>
      <c r="CR94" s="236"/>
      <c r="CT94" s="236"/>
      <c r="CU94" s="236"/>
      <c r="CV94" s="232"/>
      <c r="CW94" s="236"/>
      <c r="CY94" s="236"/>
      <c r="CZ94" s="236"/>
      <c r="DA94" s="232"/>
      <c r="DB94" s="236"/>
      <c r="DD94" s="236"/>
      <c r="DE94" s="236"/>
      <c r="DF94" s="232"/>
      <c r="DG94" s="236"/>
      <c r="DJ94" s="232">
        <f t="shared" si="47"/>
        <v>0</v>
      </c>
      <c r="DK94" s="232">
        <f>SUM(L94,BL94,CK94)</f>
        <v>0</v>
      </c>
      <c r="DL94" s="232" t="e">
        <f>SUM(M94,#REF!,BM94,CL94)</f>
        <v>#REF!</v>
      </c>
      <c r="DM94" s="236"/>
    </row>
    <row r="95" spans="1:117" x14ac:dyDescent="0.3">
      <c r="A95" s="231" t="s">
        <v>914</v>
      </c>
      <c r="B95" s="231"/>
      <c r="D95" s="235"/>
      <c r="E95" s="236"/>
      <c r="F95" s="236"/>
      <c r="G95" s="236"/>
      <c r="H95" s="236"/>
      <c r="I95" s="252"/>
      <c r="J95" s="252"/>
      <c r="K95" s="232"/>
      <c r="L95" s="236"/>
      <c r="M95" s="232">
        <f t="shared" ref="M95:M103" si="48">SUM(R95,W95,AB95,AG95)</f>
        <v>0</v>
      </c>
      <c r="N95" s="236"/>
      <c r="P95" s="236"/>
      <c r="Q95" s="236"/>
      <c r="R95" s="232"/>
      <c r="S95" s="236"/>
      <c r="U95" s="236"/>
      <c r="V95" s="236"/>
      <c r="W95" s="232"/>
      <c r="X95" s="236"/>
      <c r="Z95" s="236"/>
      <c r="AA95" s="236"/>
      <c r="AB95" s="232"/>
      <c r="AC95" s="236"/>
      <c r="AE95" s="236"/>
      <c r="AF95" s="236"/>
      <c r="AG95" s="232"/>
      <c r="AH95" s="236"/>
      <c r="AI95" s="356"/>
      <c r="AL95" s="236"/>
      <c r="AM95" s="236"/>
      <c r="AN95" s="232" t="e">
        <f>SUM(AS95,AX95,BC95,#REF!)</f>
        <v>#REF!</v>
      </c>
      <c r="AO95" s="236"/>
      <c r="AQ95" s="236"/>
      <c r="AR95" s="236"/>
      <c r="AS95" s="232"/>
      <c r="AT95" s="236"/>
      <c r="AV95" s="236"/>
      <c r="AW95" s="236"/>
      <c r="AX95" s="232"/>
      <c r="AY95" s="236"/>
      <c r="BA95" s="236"/>
      <c r="BB95" s="236"/>
      <c r="BC95" s="232">
        <v>1</v>
      </c>
      <c r="BD95" s="236"/>
      <c r="BF95" s="236"/>
      <c r="BG95" s="236"/>
      <c r="BK95" s="236"/>
      <c r="BL95" s="236"/>
      <c r="BM95" s="232">
        <f t="shared" ref="BM95:BM98" si="49">SUM(BR95,BW95,CB95,CG95)</f>
        <v>0</v>
      </c>
      <c r="BN95" s="236"/>
      <c r="BP95" s="236"/>
      <c r="BQ95" s="236"/>
      <c r="BR95" s="232"/>
      <c r="BS95" s="236"/>
      <c r="BU95" s="236"/>
      <c r="BV95" s="236"/>
      <c r="BW95" s="232"/>
      <c r="BX95" s="236"/>
      <c r="BZ95" s="236"/>
      <c r="CA95" s="236"/>
      <c r="CB95" s="232"/>
      <c r="CC95" s="236"/>
      <c r="CE95" s="236"/>
      <c r="CF95" s="236"/>
      <c r="CG95" s="232"/>
      <c r="CH95" s="236"/>
      <c r="CJ95" s="236"/>
      <c r="CK95" s="236"/>
      <c r="CL95" s="232">
        <f t="shared" ref="CL95:CL103" si="50">SUM(CQ95,CV95,DA95,DF95)</f>
        <v>0</v>
      </c>
      <c r="CM95" s="236"/>
      <c r="CO95" s="236"/>
      <c r="CP95" s="236"/>
      <c r="CQ95" s="232"/>
      <c r="CR95" s="236"/>
      <c r="CT95" s="236"/>
      <c r="CU95" s="236"/>
      <c r="CV95" s="232"/>
      <c r="CW95" s="236"/>
      <c r="CY95" s="236"/>
      <c r="CZ95" s="236"/>
      <c r="DA95" s="232"/>
      <c r="DB95" s="236"/>
      <c r="DD95" s="236"/>
      <c r="DE95" s="236"/>
      <c r="DF95" s="232"/>
      <c r="DG95" s="236"/>
      <c r="DJ95" s="232">
        <f t="shared" si="47"/>
        <v>0</v>
      </c>
      <c r="DK95" s="232">
        <f>AF95</f>
        <v>0</v>
      </c>
      <c r="DL95" s="232" t="e">
        <f>SUM(M95,#REF!,BM95,CL95)</f>
        <v>#REF!</v>
      </c>
      <c r="DM95" s="236"/>
    </row>
    <row r="96" spans="1:117" x14ac:dyDescent="0.3">
      <c r="A96" s="231" t="s">
        <v>915</v>
      </c>
      <c r="B96" s="231"/>
      <c r="D96" s="235"/>
      <c r="E96" s="236"/>
      <c r="F96" s="236"/>
      <c r="G96" s="236"/>
      <c r="H96" s="236"/>
      <c r="I96" s="252"/>
      <c r="J96" s="252"/>
      <c r="K96" s="232"/>
      <c r="L96" s="236"/>
      <c r="M96" s="232">
        <f t="shared" si="48"/>
        <v>0</v>
      </c>
      <c r="N96" s="236"/>
      <c r="P96" s="236"/>
      <c r="Q96" s="236"/>
      <c r="R96" s="232"/>
      <c r="S96" s="236"/>
      <c r="U96" s="236"/>
      <c r="V96" s="236"/>
      <c r="W96" s="232"/>
      <c r="X96" s="236"/>
      <c r="Z96" s="236"/>
      <c r="AA96" s="236"/>
      <c r="AB96" s="232"/>
      <c r="AC96" s="236"/>
      <c r="AE96" s="236"/>
      <c r="AF96" s="236"/>
      <c r="AG96" s="232"/>
      <c r="AH96" s="236"/>
      <c r="AI96" s="356"/>
      <c r="AL96" s="236"/>
      <c r="AM96" s="236"/>
      <c r="AN96" s="232" t="e">
        <f>SUM(AS96,AX96,BC96,#REF!)</f>
        <v>#REF!</v>
      </c>
      <c r="AO96" s="236"/>
      <c r="AQ96" s="236"/>
      <c r="AR96" s="236"/>
      <c r="AS96" s="232"/>
      <c r="AT96" s="236"/>
      <c r="AV96" s="236"/>
      <c r="AW96" s="236"/>
      <c r="AX96" s="232"/>
      <c r="AY96" s="236"/>
      <c r="BA96" s="236"/>
      <c r="BB96" s="236"/>
      <c r="BC96" s="232"/>
      <c r="BD96" s="236"/>
      <c r="BF96" s="236"/>
      <c r="BG96" s="236"/>
      <c r="BK96" s="236"/>
      <c r="BL96" s="236"/>
      <c r="BM96" s="232">
        <f t="shared" si="49"/>
        <v>1</v>
      </c>
      <c r="BN96" s="236"/>
      <c r="BP96" s="236"/>
      <c r="BQ96" s="236"/>
      <c r="BR96" s="232"/>
      <c r="BS96" s="236"/>
      <c r="BU96" s="236"/>
      <c r="BV96" s="236"/>
      <c r="BW96" s="232"/>
      <c r="BX96" s="236"/>
      <c r="BZ96" s="236"/>
      <c r="CA96" s="236"/>
      <c r="CB96" s="232"/>
      <c r="CC96" s="236"/>
      <c r="CE96" s="236"/>
      <c r="CF96" s="236"/>
      <c r="CG96" s="232">
        <v>1</v>
      </c>
      <c r="CH96" s="236"/>
      <c r="CJ96" s="236"/>
      <c r="CK96" s="236"/>
      <c r="CL96" s="232">
        <f t="shared" si="50"/>
        <v>0</v>
      </c>
      <c r="CM96" s="236"/>
      <c r="CO96" s="236"/>
      <c r="CP96" s="236"/>
      <c r="CQ96" s="232"/>
      <c r="CR96" s="236"/>
      <c r="CT96" s="236"/>
      <c r="CU96" s="236"/>
      <c r="CV96" s="232"/>
      <c r="CW96" s="236"/>
      <c r="CY96" s="236"/>
      <c r="CZ96" s="236"/>
      <c r="DA96" s="232"/>
      <c r="DB96" s="236"/>
      <c r="DD96" s="236"/>
      <c r="DE96" s="236"/>
      <c r="DF96" s="232"/>
      <c r="DG96" s="236"/>
      <c r="DJ96" s="232">
        <f t="shared" si="47"/>
        <v>0</v>
      </c>
      <c r="DK96" s="232">
        <f>SUM(L96,BL96,CK96)</f>
        <v>0</v>
      </c>
      <c r="DL96" s="232" t="e">
        <f>SUM(M96,#REF!,BM96,CL96)</f>
        <v>#REF!</v>
      </c>
      <c r="DM96" s="236"/>
    </row>
    <row r="97" spans="1:117" x14ac:dyDescent="0.3">
      <c r="A97" s="231" t="s">
        <v>916</v>
      </c>
      <c r="B97" s="231"/>
      <c r="D97" s="235"/>
      <c r="E97" s="236"/>
      <c r="F97" s="236"/>
      <c r="G97" s="236"/>
      <c r="H97" s="236"/>
      <c r="I97" s="252"/>
      <c r="J97" s="252"/>
      <c r="K97" s="232"/>
      <c r="L97" s="236"/>
      <c r="M97" s="232">
        <f t="shared" si="48"/>
        <v>0</v>
      </c>
      <c r="N97" s="236"/>
      <c r="P97" s="236"/>
      <c r="Q97" s="236"/>
      <c r="R97" s="232"/>
      <c r="S97" s="236"/>
      <c r="U97" s="236"/>
      <c r="V97" s="236"/>
      <c r="W97" s="232"/>
      <c r="X97" s="236"/>
      <c r="Z97" s="236"/>
      <c r="AA97" s="236"/>
      <c r="AB97" s="232"/>
      <c r="AC97" s="236"/>
      <c r="AE97" s="236"/>
      <c r="AF97" s="236"/>
      <c r="AG97" s="232"/>
      <c r="AH97" s="236"/>
      <c r="AI97" s="356"/>
      <c r="AL97" s="236"/>
      <c r="AM97" s="236"/>
      <c r="AN97" s="232" t="e">
        <f>SUM(AS97,AX97,BC97,#REF!)</f>
        <v>#REF!</v>
      </c>
      <c r="AO97" s="236"/>
      <c r="AQ97" s="236"/>
      <c r="AR97" s="236"/>
      <c r="AS97" s="232"/>
      <c r="AT97" s="236"/>
      <c r="AV97" s="236"/>
      <c r="AW97" s="236"/>
      <c r="AX97" s="232"/>
      <c r="AY97" s="236"/>
      <c r="BA97" s="236"/>
      <c r="BB97" s="236"/>
      <c r="BC97" s="232"/>
      <c r="BD97" s="236"/>
      <c r="BF97" s="236"/>
      <c r="BG97" s="236"/>
      <c r="BK97" s="236"/>
      <c r="BL97" s="236"/>
      <c r="BM97" s="232">
        <f t="shared" si="49"/>
        <v>1</v>
      </c>
      <c r="BN97" s="236"/>
      <c r="BP97" s="236"/>
      <c r="BQ97" s="236"/>
      <c r="BR97" s="232"/>
      <c r="BS97" s="236"/>
      <c r="BU97" s="236"/>
      <c r="BV97" s="236"/>
      <c r="BW97" s="232"/>
      <c r="BX97" s="236"/>
      <c r="BZ97" s="236"/>
      <c r="CA97" s="236"/>
      <c r="CB97" s="232"/>
      <c r="CC97" s="236"/>
      <c r="CE97" s="236"/>
      <c r="CF97" s="236"/>
      <c r="CG97" s="232">
        <v>1</v>
      </c>
      <c r="CH97" s="236"/>
      <c r="CJ97" s="236"/>
      <c r="CK97" s="236"/>
      <c r="CL97" s="232">
        <f t="shared" si="50"/>
        <v>0</v>
      </c>
      <c r="CM97" s="236"/>
      <c r="CO97" s="236"/>
      <c r="CP97" s="236"/>
      <c r="CQ97" s="232"/>
      <c r="CR97" s="236"/>
      <c r="CT97" s="236"/>
      <c r="CU97" s="236"/>
      <c r="CV97" s="232"/>
      <c r="CW97" s="236"/>
      <c r="CY97" s="236"/>
      <c r="CZ97" s="236"/>
      <c r="DA97" s="232"/>
      <c r="DB97" s="236"/>
      <c r="DD97" s="236"/>
      <c r="DE97" s="236"/>
      <c r="DF97" s="232"/>
      <c r="DG97" s="236"/>
      <c r="DJ97" s="232">
        <f t="shared" si="47"/>
        <v>0</v>
      </c>
      <c r="DK97" s="232">
        <f>AF97</f>
        <v>0</v>
      </c>
      <c r="DL97" s="232" t="e">
        <f>SUM(M97,#REF!,BM97,CL97)</f>
        <v>#REF!</v>
      </c>
      <c r="DM97" s="236"/>
    </row>
    <row r="98" spans="1:117" x14ac:dyDescent="0.3">
      <c r="A98" s="231" t="s">
        <v>917</v>
      </c>
      <c r="B98" s="231"/>
      <c r="D98" s="235"/>
      <c r="E98" s="236"/>
      <c r="F98" s="236"/>
      <c r="G98" s="236"/>
      <c r="H98" s="236"/>
      <c r="I98" s="252"/>
      <c r="J98" s="252"/>
      <c r="K98" s="232"/>
      <c r="L98" s="236"/>
      <c r="M98" s="232">
        <f t="shared" si="48"/>
        <v>0</v>
      </c>
      <c r="N98" s="236"/>
      <c r="P98" s="236"/>
      <c r="Q98" s="236"/>
      <c r="R98" s="232"/>
      <c r="S98" s="236"/>
      <c r="U98" s="236"/>
      <c r="V98" s="236"/>
      <c r="W98" s="232"/>
      <c r="X98" s="236"/>
      <c r="Z98" s="236"/>
      <c r="AA98" s="236"/>
      <c r="AB98" s="232"/>
      <c r="AC98" s="236"/>
      <c r="AE98" s="236"/>
      <c r="AF98" s="236"/>
      <c r="AG98" s="232"/>
      <c r="AH98" s="236"/>
      <c r="AI98" s="356"/>
      <c r="AL98" s="236"/>
      <c r="AM98" s="236"/>
      <c r="AN98" s="232" t="e">
        <f>SUM(AS98,AX98,BC98,#REF!)</f>
        <v>#REF!</v>
      </c>
      <c r="AO98" s="236"/>
      <c r="AQ98" s="236"/>
      <c r="AR98" s="236"/>
      <c r="AS98" s="232"/>
      <c r="AT98" s="236"/>
      <c r="AV98" s="236"/>
      <c r="AW98" s="236"/>
      <c r="AX98" s="232"/>
      <c r="AY98" s="236"/>
      <c r="BA98" s="236"/>
      <c r="BB98" s="236"/>
      <c r="BC98" s="232"/>
      <c r="BD98" s="236"/>
      <c r="BF98" s="236"/>
      <c r="BG98" s="236"/>
      <c r="BK98" s="236"/>
      <c r="BL98" s="236"/>
      <c r="BM98" s="232">
        <f t="shared" si="49"/>
        <v>2</v>
      </c>
      <c r="BN98" s="236"/>
      <c r="BP98" s="236"/>
      <c r="BQ98" s="236"/>
      <c r="BR98" s="232"/>
      <c r="BS98" s="236"/>
      <c r="BU98" s="236"/>
      <c r="BV98" s="236"/>
      <c r="BW98" s="232">
        <v>2</v>
      </c>
      <c r="BX98" s="236"/>
      <c r="BZ98" s="236"/>
      <c r="CA98" s="236"/>
      <c r="CB98" s="232"/>
      <c r="CC98" s="236"/>
      <c r="CE98" s="236"/>
      <c r="CF98" s="236"/>
      <c r="CG98" s="232"/>
      <c r="CH98" s="236"/>
      <c r="CJ98" s="236"/>
      <c r="CK98" s="236"/>
      <c r="CL98" s="232">
        <f t="shared" si="50"/>
        <v>0</v>
      </c>
      <c r="CM98" s="236"/>
      <c r="CO98" s="236"/>
      <c r="CP98" s="236"/>
      <c r="CQ98" s="232"/>
      <c r="CR98" s="236"/>
      <c r="CT98" s="236"/>
      <c r="CU98" s="236"/>
      <c r="CV98" s="232"/>
      <c r="CW98" s="236"/>
      <c r="CY98" s="236"/>
      <c r="CZ98" s="236"/>
      <c r="DA98" s="232"/>
      <c r="DB98" s="236"/>
      <c r="DD98" s="236"/>
      <c r="DE98" s="236"/>
      <c r="DF98" s="232"/>
      <c r="DG98" s="236"/>
      <c r="DJ98" s="232">
        <f t="shared" si="47"/>
        <v>0</v>
      </c>
      <c r="DK98" s="232">
        <f>SUM(L98,BL98,CK98)</f>
        <v>0</v>
      </c>
      <c r="DL98" s="232" t="e">
        <f>SUM(M98,#REF!,BM98,CL98)</f>
        <v>#REF!</v>
      </c>
      <c r="DM98" s="236"/>
    </row>
    <row r="99" spans="1:117" x14ac:dyDescent="0.3">
      <c r="A99" s="231" t="s">
        <v>150</v>
      </c>
      <c r="B99" s="231"/>
      <c r="D99" s="235"/>
      <c r="E99" s="236"/>
      <c r="F99" s="236"/>
      <c r="G99" s="236"/>
      <c r="H99" s="236"/>
      <c r="I99" s="252"/>
      <c r="J99" s="252"/>
      <c r="K99" s="232"/>
      <c r="L99" s="236"/>
      <c r="M99" s="232">
        <f t="shared" si="48"/>
        <v>0</v>
      </c>
      <c r="N99" s="236"/>
      <c r="P99" s="236"/>
      <c r="Q99" s="236"/>
      <c r="R99" s="232"/>
      <c r="S99" s="236"/>
      <c r="U99" s="236"/>
      <c r="V99" s="236"/>
      <c r="W99" s="232"/>
      <c r="X99" s="236"/>
      <c r="Z99" s="236"/>
      <c r="AA99" s="236"/>
      <c r="AB99" s="232"/>
      <c r="AC99" s="236"/>
      <c r="AE99" s="236"/>
      <c r="AF99" s="236"/>
      <c r="AG99" s="232"/>
      <c r="AH99" s="236"/>
      <c r="AI99" s="356"/>
      <c r="AL99" s="236"/>
      <c r="AM99" s="236"/>
      <c r="AN99" s="232" t="e">
        <f>SUM(AS99,AX99,BC99,#REF!)</f>
        <v>#REF!</v>
      </c>
      <c r="AO99" s="236"/>
      <c r="AQ99" s="236"/>
      <c r="AR99" s="236"/>
      <c r="AS99" s="232"/>
      <c r="AT99" s="236"/>
      <c r="AV99" s="236"/>
      <c r="AW99" s="236"/>
      <c r="AX99" s="232"/>
      <c r="AY99" s="236"/>
      <c r="BA99" s="236"/>
      <c r="BB99" s="236"/>
      <c r="BC99" s="232"/>
      <c r="BD99" s="236"/>
      <c r="BF99" s="236"/>
      <c r="BG99" s="236"/>
      <c r="BK99" s="236"/>
      <c r="BL99" s="236"/>
      <c r="BM99" s="232">
        <f t="shared" ref="BM99:BM103" si="51">SUM(BR99,BW99,CB99,CG99)</f>
        <v>0</v>
      </c>
      <c r="BN99" s="236"/>
      <c r="BP99" s="236"/>
      <c r="BQ99" s="236"/>
      <c r="BR99" s="232"/>
      <c r="BS99" s="236"/>
      <c r="BU99" s="236"/>
      <c r="BV99" s="236"/>
      <c r="BW99" s="232"/>
      <c r="BX99" s="236"/>
      <c r="BZ99" s="236"/>
      <c r="CA99" s="236"/>
      <c r="CB99" s="232"/>
      <c r="CC99" s="236"/>
      <c r="CE99" s="236"/>
      <c r="CF99" s="236"/>
      <c r="CG99" s="232"/>
      <c r="CH99" s="236"/>
      <c r="CJ99" s="236"/>
      <c r="CK99" s="236"/>
      <c r="CL99" s="232">
        <f t="shared" si="50"/>
        <v>0</v>
      </c>
      <c r="CM99" s="236"/>
      <c r="CO99" s="236"/>
      <c r="CP99" s="236"/>
      <c r="CQ99" s="232"/>
      <c r="CR99" s="236"/>
      <c r="CT99" s="236"/>
      <c r="CU99" s="236"/>
      <c r="CV99" s="232"/>
      <c r="CW99" s="236"/>
      <c r="CY99" s="236"/>
      <c r="CZ99" s="236"/>
      <c r="DA99" s="232"/>
      <c r="DB99" s="236"/>
      <c r="DD99" s="236"/>
      <c r="DE99" s="236"/>
      <c r="DF99" s="232"/>
      <c r="DG99" s="236"/>
      <c r="DJ99" s="232">
        <f t="shared" si="47"/>
        <v>0</v>
      </c>
      <c r="DK99" s="232">
        <f>AF99</f>
        <v>0</v>
      </c>
      <c r="DL99" s="232" t="e">
        <f>SUM(M99,#REF!,BM99,CL99)</f>
        <v>#REF!</v>
      </c>
      <c r="DM99" s="236"/>
    </row>
    <row r="100" spans="1:117" x14ac:dyDescent="0.3">
      <c r="A100" s="231" t="s">
        <v>941</v>
      </c>
      <c r="B100" s="231"/>
      <c r="D100" s="235"/>
      <c r="E100" s="236"/>
      <c r="F100" s="236"/>
      <c r="G100" s="236"/>
      <c r="H100" s="236"/>
      <c r="I100" s="252"/>
      <c r="J100" s="252"/>
      <c r="K100" s="232"/>
      <c r="L100" s="236"/>
      <c r="M100" s="232">
        <f t="shared" si="48"/>
        <v>0</v>
      </c>
      <c r="N100" s="236"/>
      <c r="P100" s="236"/>
      <c r="Q100" s="236"/>
      <c r="R100" s="232"/>
      <c r="S100" s="236"/>
      <c r="U100" s="236"/>
      <c r="V100" s="236"/>
      <c r="W100" s="232"/>
      <c r="X100" s="236"/>
      <c r="Z100" s="236"/>
      <c r="AA100" s="236"/>
      <c r="AB100" s="232"/>
      <c r="AC100" s="236"/>
      <c r="AE100" s="236"/>
      <c r="AF100" s="236"/>
      <c r="AG100" s="232"/>
      <c r="AH100" s="236"/>
      <c r="AI100" s="356"/>
      <c r="AL100" s="236"/>
      <c r="AM100" s="236"/>
      <c r="AN100" s="232" t="e">
        <f>SUM(AS100,AX100,BC100,#REF!)</f>
        <v>#REF!</v>
      </c>
      <c r="AO100" s="236"/>
      <c r="AQ100" s="236"/>
      <c r="AR100" s="236"/>
      <c r="AS100" s="232"/>
      <c r="AT100" s="236"/>
      <c r="AV100" s="236"/>
      <c r="AW100" s="236"/>
      <c r="AX100" s="232"/>
      <c r="AY100" s="236"/>
      <c r="BA100" s="236"/>
      <c r="BB100" s="236"/>
      <c r="BC100" s="232"/>
      <c r="BD100" s="236"/>
      <c r="BF100" s="236"/>
      <c r="BG100" s="236"/>
      <c r="BK100" s="236"/>
      <c r="BL100" s="236"/>
      <c r="BM100" s="232">
        <f t="shared" si="51"/>
        <v>0</v>
      </c>
      <c r="BN100" s="236"/>
      <c r="BP100" s="236"/>
      <c r="BQ100" s="236"/>
      <c r="BR100" s="232"/>
      <c r="BS100" s="236"/>
      <c r="BU100" s="236"/>
      <c r="BV100" s="236"/>
      <c r="BW100" s="232"/>
      <c r="BX100" s="236"/>
      <c r="BZ100" s="236"/>
      <c r="CA100" s="236"/>
      <c r="CB100" s="232"/>
      <c r="CC100" s="236"/>
      <c r="CE100" s="236"/>
      <c r="CF100" s="236"/>
      <c r="CG100" s="232"/>
      <c r="CH100" s="236"/>
      <c r="CJ100" s="236"/>
      <c r="CK100" s="236"/>
      <c r="CL100" s="232">
        <f t="shared" si="50"/>
        <v>0</v>
      </c>
      <c r="CM100" s="236"/>
      <c r="CO100" s="236"/>
      <c r="CP100" s="236"/>
      <c r="CQ100" s="232"/>
      <c r="CR100" s="236"/>
      <c r="CT100" s="236"/>
      <c r="CU100" s="236"/>
      <c r="CV100" s="232"/>
      <c r="CW100" s="236"/>
      <c r="CY100" s="236"/>
      <c r="CZ100" s="236"/>
      <c r="DA100" s="232"/>
      <c r="DB100" s="236"/>
      <c r="DD100" s="236"/>
      <c r="DE100" s="236"/>
      <c r="DF100" s="232"/>
      <c r="DG100" s="236"/>
      <c r="DJ100" s="232">
        <f t="shared" si="47"/>
        <v>0</v>
      </c>
      <c r="DK100" s="232">
        <f>SUM(L100,BL100,CK100)</f>
        <v>0</v>
      </c>
      <c r="DL100" s="232" t="e">
        <f>SUM(M100,#REF!,BM100,CL100)</f>
        <v>#REF!</v>
      </c>
      <c r="DM100" s="236"/>
    </row>
    <row r="101" spans="1:117" x14ac:dyDescent="0.3">
      <c r="A101" s="231" t="s">
        <v>925</v>
      </c>
      <c r="B101" s="231"/>
      <c r="D101" s="235"/>
      <c r="E101" s="236"/>
      <c r="F101" s="236"/>
      <c r="G101" s="236"/>
      <c r="H101" s="236"/>
      <c r="I101" s="252"/>
      <c r="J101" s="252"/>
      <c r="K101" s="232"/>
      <c r="L101" s="236"/>
      <c r="M101" s="232">
        <f t="shared" si="48"/>
        <v>0</v>
      </c>
      <c r="N101" s="236"/>
      <c r="P101" s="236"/>
      <c r="Q101" s="236"/>
      <c r="R101" s="232"/>
      <c r="S101" s="236"/>
      <c r="U101" s="236"/>
      <c r="V101" s="236"/>
      <c r="W101" s="232"/>
      <c r="X101" s="236"/>
      <c r="Z101" s="236"/>
      <c r="AA101" s="236"/>
      <c r="AB101" s="232"/>
      <c r="AC101" s="236"/>
      <c r="AE101" s="236"/>
      <c r="AF101" s="236"/>
      <c r="AG101" s="232"/>
      <c r="AH101" s="236"/>
      <c r="AI101" s="356"/>
      <c r="AL101" s="236"/>
      <c r="AM101" s="236"/>
      <c r="AN101" s="232" t="e">
        <f>SUM(AS101,AX101,BC101,#REF!)</f>
        <v>#REF!</v>
      </c>
      <c r="AO101" s="236"/>
      <c r="AQ101" s="236"/>
      <c r="AR101" s="236"/>
      <c r="AS101" s="232"/>
      <c r="AT101" s="236"/>
      <c r="AV101" s="236"/>
      <c r="AW101" s="236"/>
      <c r="AX101" s="232"/>
      <c r="AY101" s="236"/>
      <c r="BA101" s="236"/>
      <c r="BB101" s="236"/>
      <c r="BC101" s="232"/>
      <c r="BD101" s="236"/>
      <c r="BF101" s="236"/>
      <c r="BG101" s="236"/>
      <c r="BK101" s="236"/>
      <c r="BL101" s="236"/>
      <c r="BM101" s="232">
        <f t="shared" si="51"/>
        <v>0</v>
      </c>
      <c r="BN101" s="236"/>
      <c r="BP101" s="236"/>
      <c r="BQ101" s="236"/>
      <c r="BR101" s="232"/>
      <c r="BS101" s="236"/>
      <c r="BU101" s="236"/>
      <c r="BV101" s="236"/>
      <c r="BW101" s="232"/>
      <c r="BX101" s="236"/>
      <c r="BZ101" s="236"/>
      <c r="CA101" s="236"/>
      <c r="CB101" s="232"/>
      <c r="CC101" s="236"/>
      <c r="CE101" s="236"/>
      <c r="CF101" s="236"/>
      <c r="CG101" s="232"/>
      <c r="CH101" s="236"/>
      <c r="CJ101" s="236"/>
      <c r="CK101" s="236"/>
      <c r="CL101" s="232">
        <f t="shared" si="50"/>
        <v>0</v>
      </c>
      <c r="CM101" s="236"/>
      <c r="CO101" s="236"/>
      <c r="CP101" s="236"/>
      <c r="CQ101" s="232"/>
      <c r="CR101" s="236"/>
      <c r="CT101" s="236"/>
      <c r="CU101" s="236"/>
      <c r="CV101" s="232"/>
      <c r="CW101" s="236"/>
      <c r="CY101" s="236"/>
      <c r="CZ101" s="236"/>
      <c r="DA101" s="232"/>
      <c r="DB101" s="236"/>
      <c r="DD101" s="236"/>
      <c r="DE101" s="236"/>
      <c r="DF101" s="232"/>
      <c r="DG101" s="236"/>
      <c r="DJ101" s="232">
        <f t="shared" si="47"/>
        <v>0</v>
      </c>
      <c r="DK101" s="232">
        <f>AF101</f>
        <v>0</v>
      </c>
      <c r="DL101" s="232" t="e">
        <f>SUM(M101,#REF!,BM101,CL101)</f>
        <v>#REF!</v>
      </c>
      <c r="DM101" s="236"/>
    </row>
    <row r="102" spans="1:117" x14ac:dyDescent="0.3">
      <c r="A102" s="231" t="s">
        <v>926</v>
      </c>
      <c r="B102" s="231"/>
      <c r="D102" s="235"/>
      <c r="E102" s="236"/>
      <c r="F102" s="236"/>
      <c r="G102" s="236"/>
      <c r="H102" s="236"/>
      <c r="I102" s="252"/>
      <c r="J102" s="252"/>
      <c r="K102" s="232"/>
      <c r="L102" s="236"/>
      <c r="M102" s="232">
        <f t="shared" si="48"/>
        <v>0</v>
      </c>
      <c r="N102" s="236"/>
      <c r="P102" s="236"/>
      <c r="Q102" s="236"/>
      <c r="R102" s="232"/>
      <c r="S102" s="236"/>
      <c r="U102" s="236"/>
      <c r="V102" s="236"/>
      <c r="W102" s="232"/>
      <c r="X102" s="236"/>
      <c r="Z102" s="236"/>
      <c r="AA102" s="236"/>
      <c r="AB102" s="232"/>
      <c r="AC102" s="236"/>
      <c r="AE102" s="236"/>
      <c r="AF102" s="236"/>
      <c r="AG102" s="232"/>
      <c r="AH102" s="236"/>
      <c r="AI102" s="356"/>
      <c r="AL102" s="236"/>
      <c r="AM102" s="236"/>
      <c r="AN102" s="232" t="e">
        <f>SUM(AS102,AX102,BC102,#REF!)</f>
        <v>#REF!</v>
      </c>
      <c r="AO102" s="236"/>
      <c r="AQ102" s="236"/>
      <c r="AR102" s="236"/>
      <c r="AS102" s="232"/>
      <c r="AT102" s="236"/>
      <c r="AV102" s="236"/>
      <c r="AW102" s="236"/>
      <c r="AX102" s="232"/>
      <c r="AY102" s="236"/>
      <c r="BA102" s="236"/>
      <c r="BB102" s="236"/>
      <c r="BC102" s="232"/>
      <c r="BD102" s="236"/>
      <c r="BF102" s="236"/>
      <c r="BG102" s="236"/>
      <c r="BK102" s="236"/>
      <c r="BL102" s="236"/>
      <c r="BM102" s="232">
        <f t="shared" si="51"/>
        <v>0</v>
      </c>
      <c r="BN102" s="236"/>
      <c r="BP102" s="236"/>
      <c r="BQ102" s="236"/>
      <c r="BR102" s="232"/>
      <c r="BS102" s="236"/>
      <c r="BU102" s="236"/>
      <c r="BV102" s="236"/>
      <c r="BW102" s="232"/>
      <c r="BX102" s="236"/>
      <c r="BZ102" s="236"/>
      <c r="CA102" s="236"/>
      <c r="CB102" s="232"/>
      <c r="CC102" s="236"/>
      <c r="CE102" s="236"/>
      <c r="CF102" s="236"/>
      <c r="CG102" s="232"/>
      <c r="CH102" s="236"/>
      <c r="CJ102" s="236"/>
      <c r="CK102" s="236"/>
      <c r="CL102" s="232">
        <f t="shared" si="50"/>
        <v>0</v>
      </c>
      <c r="CM102" s="236"/>
      <c r="CO102" s="236"/>
      <c r="CP102" s="236"/>
      <c r="CQ102" s="232"/>
      <c r="CR102" s="236"/>
      <c r="CT102" s="236"/>
      <c r="CU102" s="236"/>
      <c r="CV102" s="232"/>
      <c r="CW102" s="236"/>
      <c r="CY102" s="236"/>
      <c r="CZ102" s="236"/>
      <c r="DA102" s="232"/>
      <c r="DB102" s="236"/>
      <c r="DD102" s="236"/>
      <c r="DE102" s="236"/>
      <c r="DF102" s="232"/>
      <c r="DG102" s="236"/>
      <c r="DJ102" s="232">
        <f t="shared" si="47"/>
        <v>0</v>
      </c>
      <c r="DK102" s="232">
        <f>SUM(L102,BL102,CK102)</f>
        <v>0</v>
      </c>
      <c r="DL102" s="232" t="e">
        <f>SUM(M102,#REF!,BM102,CL102)</f>
        <v>#REF!</v>
      </c>
      <c r="DM102" s="236"/>
    </row>
    <row r="103" spans="1:117" x14ac:dyDescent="0.3">
      <c r="A103" s="231"/>
      <c r="B103" s="231"/>
      <c r="D103" s="235"/>
      <c r="E103" s="236"/>
      <c r="F103" s="236"/>
      <c r="G103" s="236"/>
      <c r="H103" s="236"/>
      <c r="I103" s="252"/>
      <c r="J103" s="252"/>
      <c r="K103" s="232"/>
      <c r="L103" s="236"/>
      <c r="M103" s="232">
        <f t="shared" si="48"/>
        <v>0</v>
      </c>
      <c r="N103" s="236"/>
      <c r="P103" s="236"/>
      <c r="Q103" s="236"/>
      <c r="R103" s="232"/>
      <c r="S103" s="236"/>
      <c r="U103" s="236"/>
      <c r="V103" s="236"/>
      <c r="W103" s="232"/>
      <c r="X103" s="236"/>
      <c r="Z103" s="236"/>
      <c r="AA103" s="236"/>
      <c r="AB103" s="232"/>
      <c r="AC103" s="236"/>
      <c r="AE103" s="236"/>
      <c r="AF103" s="236"/>
      <c r="AG103" s="232"/>
      <c r="AH103" s="236"/>
      <c r="AI103" s="356"/>
      <c r="AL103" s="236"/>
      <c r="AM103" s="236"/>
      <c r="AN103" s="232" t="e">
        <f>SUM(AS103,AX103,BC103,#REF!)</f>
        <v>#REF!</v>
      </c>
      <c r="AO103" s="236"/>
      <c r="AQ103" s="236"/>
      <c r="AR103" s="236"/>
      <c r="AS103" s="232"/>
      <c r="AT103" s="236"/>
      <c r="AV103" s="236"/>
      <c r="AW103" s="236"/>
      <c r="AX103" s="232"/>
      <c r="AY103" s="236"/>
      <c r="BA103" s="236"/>
      <c r="BB103" s="236"/>
      <c r="BC103" s="232"/>
      <c r="BD103" s="236"/>
      <c r="BF103" s="236"/>
      <c r="BG103" s="236"/>
      <c r="BK103" s="236"/>
      <c r="BL103" s="236"/>
      <c r="BM103" s="232">
        <f t="shared" si="51"/>
        <v>0</v>
      </c>
      <c r="BN103" s="236"/>
      <c r="BP103" s="236"/>
      <c r="BQ103" s="236"/>
      <c r="BR103" s="232"/>
      <c r="BS103" s="236"/>
      <c r="BU103" s="236"/>
      <c r="BV103" s="236"/>
      <c r="BW103" s="232"/>
      <c r="BX103" s="236"/>
      <c r="BZ103" s="236"/>
      <c r="CA103" s="236"/>
      <c r="CB103" s="232"/>
      <c r="CC103" s="236"/>
      <c r="CE103" s="236"/>
      <c r="CF103" s="236"/>
      <c r="CG103" s="232"/>
      <c r="CH103" s="236"/>
      <c r="CJ103" s="236"/>
      <c r="CK103" s="236"/>
      <c r="CL103" s="232">
        <f t="shared" si="50"/>
        <v>0</v>
      </c>
      <c r="CM103" s="236"/>
      <c r="CO103" s="236"/>
      <c r="CP103" s="236"/>
      <c r="CQ103" s="232"/>
      <c r="CR103" s="236"/>
      <c r="CT103" s="236"/>
      <c r="CU103" s="236"/>
      <c r="CV103" s="232"/>
      <c r="CW103" s="236"/>
      <c r="CY103" s="236"/>
      <c r="CZ103" s="236"/>
      <c r="DA103" s="232"/>
      <c r="DB103" s="236"/>
      <c r="DD103" s="236"/>
      <c r="DE103" s="236"/>
      <c r="DF103" s="232"/>
      <c r="DG103" s="236"/>
      <c r="DJ103" s="232">
        <f t="shared" si="47"/>
        <v>0</v>
      </c>
      <c r="DK103" s="232">
        <f>AF103</f>
        <v>0</v>
      </c>
      <c r="DL103" s="232" t="e">
        <f>SUM(M103,#REF!,BM103,CL103)</f>
        <v>#REF!</v>
      </c>
      <c r="DM103" s="236"/>
    </row>
    <row r="104" spans="1:117" s="208" customFormat="1" x14ac:dyDescent="0.3">
      <c r="D104" s="218"/>
      <c r="K104" s="232"/>
      <c r="L104" s="252"/>
      <c r="M104" s="252"/>
      <c r="N104" s="252"/>
      <c r="P104" s="252"/>
      <c r="Q104" s="252"/>
      <c r="R104" s="252"/>
      <c r="S104" s="252"/>
      <c r="U104" s="252"/>
      <c r="V104" s="252"/>
      <c r="W104" s="252"/>
      <c r="X104" s="252"/>
      <c r="Z104" s="252"/>
      <c r="AA104" s="252"/>
      <c r="AB104" s="252"/>
      <c r="AC104" s="252"/>
      <c r="AE104" s="252"/>
      <c r="AF104" s="252"/>
      <c r="AG104" s="252"/>
      <c r="AH104" s="252"/>
      <c r="AI104" s="339"/>
      <c r="AJ104" s="339"/>
      <c r="AL104" s="252"/>
      <c r="AM104" s="252"/>
      <c r="AN104" s="252"/>
      <c r="AO104" s="252"/>
      <c r="AQ104" s="252"/>
      <c r="AR104" s="252"/>
      <c r="AS104" s="252"/>
      <c r="AT104" s="252"/>
      <c r="AV104" s="252"/>
      <c r="AW104" s="252"/>
      <c r="AX104" s="252"/>
      <c r="AY104" s="252"/>
      <c r="BA104" s="252"/>
      <c r="BB104" s="252"/>
      <c r="BC104" s="252"/>
      <c r="BD104" s="252"/>
      <c r="BF104" s="252"/>
      <c r="BG104" s="252"/>
      <c r="BH104" s="339"/>
      <c r="BI104" s="339"/>
      <c r="BK104" s="252"/>
      <c r="BL104" s="252"/>
      <c r="BM104" s="252"/>
      <c r="BN104" s="252"/>
      <c r="BP104" s="252"/>
      <c r="BQ104" s="252"/>
      <c r="BR104" s="252"/>
      <c r="BS104" s="252"/>
      <c r="BU104" s="252"/>
      <c r="BV104" s="252"/>
      <c r="BW104" s="252"/>
      <c r="BX104" s="252"/>
      <c r="BZ104" s="252"/>
      <c r="CA104" s="252"/>
      <c r="CB104" s="252"/>
      <c r="CC104" s="252"/>
      <c r="CE104" s="252"/>
      <c r="CF104" s="252"/>
      <c r="CG104" s="252"/>
      <c r="CH104" s="252"/>
      <c r="CJ104" s="252"/>
      <c r="CK104" s="252"/>
      <c r="CL104" s="252"/>
      <c r="CM104" s="252"/>
      <c r="CO104" s="252"/>
      <c r="CP104" s="252"/>
      <c r="CQ104" s="252"/>
      <c r="CR104" s="252"/>
      <c r="CT104" s="252"/>
      <c r="CU104" s="252"/>
      <c r="CV104" s="252"/>
      <c r="CW104" s="252"/>
      <c r="CY104" s="252"/>
      <c r="CZ104" s="252"/>
      <c r="DA104" s="252"/>
      <c r="DB104" s="252"/>
      <c r="DD104" s="252"/>
      <c r="DE104" s="252"/>
      <c r="DF104" s="252"/>
      <c r="DG104" s="252"/>
      <c r="DJ104" s="232">
        <f t="shared" si="47"/>
        <v>0</v>
      </c>
      <c r="DK104" s="232">
        <f>SUM(L104,BL104,CK104)</f>
        <v>0</v>
      </c>
      <c r="DL104" s="252"/>
      <c r="DM104" s="252"/>
    </row>
    <row r="105" spans="1:117" s="250" customFormat="1" ht="28.8" x14ac:dyDescent="0.3">
      <c r="A105" s="219" t="s">
        <v>6</v>
      </c>
      <c r="B105" s="220" t="s">
        <v>179</v>
      </c>
      <c r="C105" s="221"/>
      <c r="D105" s="237"/>
      <c r="E105" s="238"/>
      <c r="F105" s="238"/>
      <c r="G105" s="238"/>
      <c r="H105" s="238"/>
      <c r="I105" s="221"/>
      <c r="J105" s="221"/>
      <c r="K105" s="232"/>
      <c r="L105" s="238"/>
      <c r="M105" s="238"/>
      <c r="N105" s="238"/>
      <c r="O105" s="221"/>
      <c r="P105" s="238"/>
      <c r="Q105" s="238"/>
      <c r="R105" s="238"/>
      <c r="S105" s="238"/>
      <c r="T105" s="221"/>
      <c r="U105" s="238"/>
      <c r="V105" s="238"/>
      <c r="W105" s="238"/>
      <c r="X105" s="238"/>
      <c r="Y105" s="221"/>
      <c r="Z105" s="238"/>
      <c r="AA105" s="238"/>
      <c r="AB105" s="238"/>
      <c r="AC105" s="238"/>
      <c r="AE105" s="238"/>
      <c r="AF105" s="238"/>
      <c r="AG105" s="238"/>
      <c r="AH105" s="238"/>
      <c r="AI105" s="352"/>
      <c r="AJ105" s="353"/>
      <c r="AL105" s="238"/>
      <c r="AM105" s="238"/>
      <c r="AN105" s="238"/>
      <c r="AO105" s="238"/>
      <c r="AP105" s="221"/>
      <c r="AQ105" s="238"/>
      <c r="AR105" s="238"/>
      <c r="AS105" s="238"/>
      <c r="AT105" s="238"/>
      <c r="AU105" s="221"/>
      <c r="AV105" s="238"/>
      <c r="AW105" s="238"/>
      <c r="AX105" s="238"/>
      <c r="AY105" s="238"/>
      <c r="AZ105" s="221"/>
      <c r="BA105" s="238"/>
      <c r="BB105" s="238"/>
      <c r="BC105" s="238"/>
      <c r="BD105" s="238"/>
      <c r="BF105" s="238"/>
      <c r="BG105" s="238"/>
      <c r="BH105" s="353"/>
      <c r="BI105" s="353"/>
      <c r="BK105" s="238"/>
      <c r="BL105" s="238"/>
      <c r="BM105" s="238"/>
      <c r="BN105" s="238"/>
      <c r="BP105" s="238"/>
      <c r="BQ105" s="238"/>
      <c r="BR105" s="238"/>
      <c r="BS105" s="238"/>
      <c r="BT105" s="221"/>
      <c r="BU105" s="238"/>
      <c r="BV105" s="238"/>
      <c r="BW105" s="238"/>
      <c r="BX105" s="238"/>
      <c r="BY105" s="221"/>
      <c r="BZ105" s="238"/>
      <c r="CA105" s="238"/>
      <c r="CB105" s="238"/>
      <c r="CC105" s="238"/>
      <c r="CE105" s="238"/>
      <c r="CF105" s="238"/>
      <c r="CG105" s="238"/>
      <c r="CH105" s="238"/>
      <c r="CJ105" s="238"/>
      <c r="CK105" s="238"/>
      <c r="CL105" s="238"/>
      <c r="CM105" s="238"/>
      <c r="CO105" s="238"/>
      <c r="CP105" s="238"/>
      <c r="CQ105" s="238"/>
      <c r="CR105" s="238"/>
      <c r="CS105" s="221"/>
      <c r="CT105" s="238"/>
      <c r="CU105" s="238"/>
      <c r="CV105" s="238"/>
      <c r="CW105" s="238"/>
      <c r="CX105" s="221"/>
      <c r="CY105" s="238"/>
      <c r="CZ105" s="238"/>
      <c r="DA105" s="238"/>
      <c r="DB105" s="238"/>
      <c r="DD105" s="238"/>
      <c r="DE105" s="238"/>
      <c r="DF105" s="238"/>
      <c r="DG105" s="238"/>
      <c r="DJ105" s="232">
        <f t="shared" si="47"/>
        <v>0</v>
      </c>
      <c r="DK105" s="232">
        <f>AF105</f>
        <v>0</v>
      </c>
      <c r="DL105" s="238"/>
      <c r="DM105" s="238"/>
    </row>
    <row r="106" spans="1:117" x14ac:dyDescent="0.3">
      <c r="A106" s="231" t="s">
        <v>949</v>
      </c>
      <c r="B106" s="231"/>
      <c r="D106" s="239"/>
      <c r="E106" s="231"/>
      <c r="F106" s="231"/>
      <c r="G106" s="231"/>
      <c r="H106" s="231"/>
      <c r="K106" s="232">
        <v>16</v>
      </c>
      <c r="L106" s="232">
        <f>SUM(Q106,V106,AA106,AF106)</f>
        <v>0</v>
      </c>
      <c r="M106" s="236"/>
      <c r="N106" s="232">
        <f t="shared" si="2"/>
        <v>0</v>
      </c>
      <c r="P106" s="232"/>
      <c r="Q106" s="236"/>
      <c r="R106" s="236"/>
      <c r="S106" s="232"/>
      <c r="U106" s="232"/>
      <c r="V106" s="236"/>
      <c r="W106" s="236"/>
      <c r="X106" s="232"/>
      <c r="Z106" s="232"/>
      <c r="AA106" s="236"/>
      <c r="AB106" s="236"/>
      <c r="AC106" s="232"/>
      <c r="AE106" s="232"/>
      <c r="AF106" s="232"/>
      <c r="AG106" s="236"/>
      <c r="AH106" s="232"/>
      <c r="AI106" s="340"/>
      <c r="AJ106" s="340"/>
      <c r="AL106" s="232">
        <f t="shared" ref="AL106:AM112" si="52">SUM(AQ106,AV106,BA106,BF106)</f>
        <v>0</v>
      </c>
      <c r="AM106" s="232">
        <f>SUM(AR106,AW106,BB106,BG106)</f>
        <v>0</v>
      </c>
      <c r="AN106" s="236"/>
      <c r="AO106" s="232" t="e">
        <f>SUM(AT106,AY106,BD106,#REF!)</f>
        <v>#REF!</v>
      </c>
      <c r="AQ106" s="232"/>
      <c r="AR106" s="232"/>
      <c r="AS106" s="236"/>
      <c r="AT106" s="232"/>
      <c r="AV106" s="232"/>
      <c r="AW106" s="232"/>
      <c r="AX106" s="236"/>
      <c r="AY106" s="232"/>
      <c r="BA106" s="232"/>
      <c r="BB106" s="232"/>
      <c r="BC106" s="236"/>
      <c r="BD106" s="232"/>
      <c r="BF106" s="232"/>
      <c r="BG106" s="232"/>
      <c r="BK106" s="232">
        <f t="shared" ref="BK106:BK107" si="53">SUM(BP106,BU106,BZ106,CE106)</f>
        <v>0</v>
      </c>
      <c r="BL106" s="232">
        <f>SUM(BQ106,BV106,CA106,CF106)</f>
        <v>0</v>
      </c>
      <c r="BM106" s="236"/>
      <c r="BN106" s="232">
        <f t="shared" ref="BN106:BN110" si="54">SUM(BS106,BX106,CC106,CH106)</f>
        <v>0</v>
      </c>
      <c r="BP106" s="232"/>
      <c r="BQ106" s="232"/>
      <c r="BR106" s="236"/>
      <c r="BS106" s="232"/>
      <c r="BU106" s="232"/>
      <c r="BV106" s="232"/>
      <c r="BW106" s="236"/>
      <c r="BX106" s="232"/>
      <c r="BZ106" s="232"/>
      <c r="CA106" s="232"/>
      <c r="CB106" s="236"/>
      <c r="CC106" s="232"/>
      <c r="CE106" s="232"/>
      <c r="CF106" s="232"/>
      <c r="CG106" s="236"/>
      <c r="CH106" s="232"/>
      <c r="CJ106" s="232">
        <f>SUM(CO106,CT106,CY106,DD106)</f>
        <v>0</v>
      </c>
      <c r="CK106" s="232">
        <f>SUM(CP106,CU106,CZ106,DE106)</f>
        <v>0</v>
      </c>
      <c r="CL106" s="236"/>
      <c r="CM106" s="232">
        <f>SUM(CR106,CW106,DB106,DG106)</f>
        <v>0</v>
      </c>
      <c r="CO106" s="232"/>
      <c r="CP106" s="232"/>
      <c r="CQ106" s="236"/>
      <c r="CR106" s="232"/>
      <c r="CT106" s="232"/>
      <c r="CU106" s="232"/>
      <c r="CV106" s="236"/>
      <c r="CW106" s="232"/>
      <c r="CY106" s="232"/>
      <c r="CZ106" s="232"/>
      <c r="DA106" s="236"/>
      <c r="DB106" s="232"/>
      <c r="DD106" s="232"/>
      <c r="DE106" s="232"/>
      <c r="DF106" s="236"/>
      <c r="DG106" s="232"/>
      <c r="DJ106" s="232">
        <f t="shared" si="47"/>
        <v>16</v>
      </c>
      <c r="DK106" s="232">
        <f>SUM(L106,BL106,CK106)</f>
        <v>0</v>
      </c>
      <c r="DL106" s="236"/>
      <c r="DM106" s="232" t="e">
        <f>SUM(N106,#REF!,BN106,CM106)</f>
        <v>#REF!</v>
      </c>
    </row>
    <row r="107" spans="1:117" x14ac:dyDescent="0.3">
      <c r="A107" s="231" t="s">
        <v>950</v>
      </c>
      <c r="B107" s="231" t="s">
        <v>1064</v>
      </c>
      <c r="D107" s="239"/>
      <c r="E107" s="231"/>
      <c r="F107" s="231"/>
      <c r="G107" s="231"/>
      <c r="H107" s="231"/>
      <c r="K107" s="232">
        <f t="shared" ref="K107:K112" si="55">SUM(P107,U107,Z107,AE107)</f>
        <v>32</v>
      </c>
      <c r="L107" s="232">
        <f t="shared" ref="L107:L110" si="56">SUM(Q107,V107,AA107,AF107)</f>
        <v>0</v>
      </c>
      <c r="M107" s="236"/>
      <c r="N107" s="232">
        <f t="shared" ref="N107:N113" si="57">SUM(S107,X107,AC107,AH107)</f>
        <v>0</v>
      </c>
      <c r="P107" s="232">
        <v>10</v>
      </c>
      <c r="Q107" s="236"/>
      <c r="R107" s="236"/>
      <c r="S107" s="232"/>
      <c r="U107" s="232">
        <v>8</v>
      </c>
      <c r="V107" s="236"/>
      <c r="W107" s="236"/>
      <c r="X107" s="232"/>
      <c r="Z107" s="232">
        <v>9</v>
      </c>
      <c r="AA107" s="236"/>
      <c r="AB107" s="236"/>
      <c r="AC107" s="232"/>
      <c r="AE107" s="232">
        <v>5</v>
      </c>
      <c r="AF107" s="232"/>
      <c r="AG107" s="236"/>
      <c r="AH107" s="232"/>
      <c r="AI107" s="340" t="s">
        <v>1023</v>
      </c>
      <c r="AJ107" s="340" t="s">
        <v>1089</v>
      </c>
      <c r="AL107" s="232">
        <f t="shared" si="52"/>
        <v>8</v>
      </c>
      <c r="AM107" s="232">
        <f t="shared" si="52"/>
        <v>0</v>
      </c>
      <c r="AN107" s="236"/>
      <c r="AO107" s="232" t="e">
        <f>SUM(AT107,AY107,BD107,#REF!)</f>
        <v>#REF!</v>
      </c>
      <c r="AQ107" s="232"/>
      <c r="AR107" s="232"/>
      <c r="AS107" s="236"/>
      <c r="AT107" s="232"/>
      <c r="AV107" s="232"/>
      <c r="AW107" s="232"/>
      <c r="AX107" s="236"/>
      <c r="AY107" s="232"/>
      <c r="BA107" s="232">
        <v>8</v>
      </c>
      <c r="BB107" s="232"/>
      <c r="BC107" s="236"/>
      <c r="BD107" s="232"/>
      <c r="BF107" s="232"/>
      <c r="BG107" s="232"/>
      <c r="BH107" s="338" t="s">
        <v>1085</v>
      </c>
      <c r="BI107" s="338" t="s">
        <v>983</v>
      </c>
      <c r="BK107" s="232">
        <f t="shared" si="53"/>
        <v>0</v>
      </c>
      <c r="BL107" s="232">
        <f t="shared" ref="BL107:BL110" si="58">SUM(BQ107,BV107,CA107,CF107)</f>
        <v>0</v>
      </c>
      <c r="BM107" s="236"/>
      <c r="BN107" s="232">
        <f t="shared" si="54"/>
        <v>0</v>
      </c>
      <c r="BP107" s="232"/>
      <c r="BQ107" s="232"/>
      <c r="BR107" s="236"/>
      <c r="BS107" s="232"/>
      <c r="BU107" s="232"/>
      <c r="BV107" s="232"/>
      <c r="BW107" s="236"/>
      <c r="BX107" s="232"/>
      <c r="BZ107" s="232"/>
      <c r="CA107" s="232"/>
      <c r="CB107" s="236"/>
      <c r="CC107" s="232"/>
      <c r="CE107" s="232"/>
      <c r="CF107" s="232"/>
      <c r="CG107" s="236"/>
      <c r="CH107" s="232"/>
      <c r="CJ107" s="232">
        <f t="shared" ref="CJ107:CJ110" si="59">SUM(CO107,CT107,CY107,DD107)</f>
        <v>0</v>
      </c>
      <c r="CK107" s="232">
        <f t="shared" ref="CK107:CK110" si="60">SUM(CP107,CU107,CZ107,DE107)</f>
        <v>0</v>
      </c>
      <c r="CL107" s="236"/>
      <c r="CM107" s="232">
        <f t="shared" ref="CM107:CM110" si="61">SUM(CR107,CW107,DB107,DG107)</f>
        <v>0</v>
      </c>
      <c r="CO107" s="232"/>
      <c r="CP107" s="232"/>
      <c r="CQ107" s="236"/>
      <c r="CR107" s="232"/>
      <c r="CT107" s="232"/>
      <c r="CU107" s="232"/>
      <c r="CV107" s="236"/>
      <c r="CW107" s="232"/>
      <c r="CY107" s="232"/>
      <c r="CZ107" s="232"/>
      <c r="DA107" s="236"/>
      <c r="DB107" s="232"/>
      <c r="DD107" s="232"/>
      <c r="DE107" s="232"/>
      <c r="DF107" s="236"/>
      <c r="DG107" s="232"/>
      <c r="DJ107" s="232">
        <f t="shared" si="47"/>
        <v>32</v>
      </c>
      <c r="DK107" s="232">
        <f>AF107</f>
        <v>0</v>
      </c>
      <c r="DL107" s="236"/>
      <c r="DM107" s="232" t="e">
        <f>SUM(N107,#REF!,BN107,CM107)</f>
        <v>#REF!</v>
      </c>
    </row>
    <row r="108" spans="1:117" x14ac:dyDescent="0.3">
      <c r="A108" s="231" t="s">
        <v>951</v>
      </c>
      <c r="B108" s="231"/>
      <c r="D108" s="325"/>
      <c r="E108" s="231"/>
      <c r="F108" s="231"/>
      <c r="G108" s="231"/>
      <c r="H108" s="231"/>
      <c r="K108" s="232">
        <v>3</v>
      </c>
      <c r="L108" s="232">
        <f t="shared" ref="L108" si="62">SUM(Q108,V108,AA108,AF108)</f>
        <v>0</v>
      </c>
      <c r="M108" s="236"/>
      <c r="N108" s="232">
        <f t="shared" ref="N108" si="63">SUM(S108,X108,AC108,AH108)</f>
        <v>0</v>
      </c>
      <c r="P108" s="232"/>
      <c r="Q108" s="232"/>
      <c r="R108" s="236"/>
      <c r="S108" s="232"/>
      <c r="U108" s="232"/>
      <c r="V108" s="232"/>
      <c r="W108" s="236"/>
      <c r="X108" s="232"/>
      <c r="Z108" s="232"/>
      <c r="AA108" s="232"/>
      <c r="AB108" s="236"/>
      <c r="AC108" s="232"/>
      <c r="AE108" s="232"/>
      <c r="AF108" s="232"/>
      <c r="AG108" s="236"/>
      <c r="AH108" s="232"/>
      <c r="AI108" s="340"/>
      <c r="AJ108" s="340"/>
      <c r="AL108" s="232">
        <f t="shared" si="52"/>
        <v>0</v>
      </c>
      <c r="AM108" s="232">
        <f t="shared" si="52"/>
        <v>0</v>
      </c>
      <c r="AN108" s="236"/>
      <c r="AO108" s="232" t="e">
        <f>SUM(AT108,AY108,BD108,#REF!)</f>
        <v>#REF!</v>
      </c>
      <c r="AQ108" s="232"/>
      <c r="AR108" s="232"/>
      <c r="AS108" s="236"/>
      <c r="AT108" s="232"/>
      <c r="AV108" s="232"/>
      <c r="AW108" s="232"/>
      <c r="AX108" s="236"/>
      <c r="AY108" s="232"/>
      <c r="BA108" s="232"/>
      <c r="BB108" s="232"/>
      <c r="BC108" s="236"/>
      <c r="BD108" s="232"/>
      <c r="BF108" s="232"/>
      <c r="BG108" s="232"/>
      <c r="BK108" s="232">
        <v>3</v>
      </c>
      <c r="BL108" s="232">
        <f t="shared" ref="BL108" si="64">SUM(BQ108,BV108,CA108,CF108)</f>
        <v>0</v>
      </c>
      <c r="BM108" s="236"/>
      <c r="BN108" s="232">
        <f t="shared" ref="BN108" si="65">SUM(BS108,BX108,CC108,CH108)</f>
        <v>0</v>
      </c>
      <c r="BP108" s="232"/>
      <c r="BQ108" s="232"/>
      <c r="BR108" s="236"/>
      <c r="BS108" s="232"/>
      <c r="BU108" s="232"/>
      <c r="BV108" s="232"/>
      <c r="BW108" s="236"/>
      <c r="BX108" s="232"/>
      <c r="BZ108" s="232"/>
      <c r="CA108" s="232"/>
      <c r="CB108" s="236"/>
      <c r="CC108" s="232"/>
      <c r="CE108" s="232"/>
      <c r="CF108" s="232"/>
      <c r="CG108" s="236"/>
      <c r="CH108" s="232"/>
      <c r="CJ108" s="232">
        <f t="shared" ref="CJ108" si="66">SUM(CO108,CT108,CY108,DD108)</f>
        <v>0</v>
      </c>
      <c r="CK108" s="232">
        <f t="shared" ref="CK108" si="67">SUM(CP108,CU108,CZ108,DE108)</f>
        <v>0</v>
      </c>
      <c r="CL108" s="236"/>
      <c r="CM108" s="232">
        <f t="shared" ref="CM108" si="68">SUM(CR108,CW108,DB108,DG108)</f>
        <v>0</v>
      </c>
      <c r="CO108" s="232"/>
      <c r="CP108" s="232"/>
      <c r="CQ108" s="236"/>
      <c r="CR108" s="232"/>
      <c r="CT108" s="232"/>
      <c r="CU108" s="232"/>
      <c r="CV108" s="236"/>
      <c r="CW108" s="232"/>
      <c r="CY108" s="232"/>
      <c r="CZ108" s="232"/>
      <c r="DA108" s="236"/>
      <c r="DB108" s="232"/>
      <c r="DD108" s="232"/>
      <c r="DE108" s="232"/>
      <c r="DF108" s="236"/>
      <c r="DG108" s="232"/>
      <c r="DJ108" s="232">
        <f t="shared" si="47"/>
        <v>6</v>
      </c>
      <c r="DK108" s="232">
        <f>SUM(L108,BL108,CK108)</f>
        <v>0</v>
      </c>
      <c r="DL108" s="236"/>
      <c r="DM108" s="232" t="e">
        <f>SUM(N108,#REF!,BN108,CM108)</f>
        <v>#REF!</v>
      </c>
    </row>
    <row r="109" spans="1:117" x14ac:dyDescent="0.3">
      <c r="A109" s="231" t="s">
        <v>1087</v>
      </c>
      <c r="B109" s="231"/>
      <c r="D109" s="341"/>
      <c r="E109" s="231"/>
      <c r="F109" s="231"/>
      <c r="G109" s="231"/>
      <c r="H109" s="231"/>
      <c r="K109" s="232">
        <f t="shared" si="55"/>
        <v>8</v>
      </c>
      <c r="L109" s="232"/>
      <c r="M109" s="236"/>
      <c r="N109" s="232"/>
      <c r="P109" s="232"/>
      <c r="Q109" s="232"/>
      <c r="R109" s="236"/>
      <c r="S109" s="232"/>
      <c r="U109" s="232"/>
      <c r="V109" s="232"/>
      <c r="W109" s="236"/>
      <c r="X109" s="232"/>
      <c r="Z109" s="232">
        <v>8</v>
      </c>
      <c r="AA109" s="232"/>
      <c r="AB109" s="236"/>
      <c r="AC109" s="232"/>
      <c r="AE109" s="232"/>
      <c r="AF109" s="232"/>
      <c r="AG109" s="236"/>
      <c r="AH109" s="232"/>
      <c r="AI109" s="340"/>
      <c r="AJ109" s="340"/>
      <c r="AL109" s="232">
        <f t="shared" si="52"/>
        <v>8</v>
      </c>
      <c r="AM109" s="232"/>
      <c r="AN109" s="236"/>
      <c r="AO109" s="232"/>
      <c r="AQ109" s="232"/>
      <c r="AR109" s="232"/>
      <c r="AS109" s="236"/>
      <c r="AT109" s="232"/>
      <c r="AV109" s="232"/>
      <c r="AW109" s="232"/>
      <c r="AX109" s="236"/>
      <c r="AY109" s="232"/>
      <c r="BA109" s="232">
        <v>8</v>
      </c>
      <c r="BB109" s="232"/>
      <c r="BC109" s="236"/>
      <c r="BD109" s="232"/>
      <c r="BF109" s="232"/>
      <c r="BG109" s="232"/>
      <c r="BK109" s="232"/>
      <c r="BL109" s="232"/>
      <c r="BM109" s="236"/>
      <c r="BN109" s="232"/>
      <c r="BP109" s="232"/>
      <c r="BQ109" s="232"/>
      <c r="BR109" s="236"/>
      <c r="BS109" s="232"/>
      <c r="BU109" s="232"/>
      <c r="BV109" s="232"/>
      <c r="BW109" s="236"/>
      <c r="BX109" s="232"/>
      <c r="BZ109" s="232"/>
      <c r="CA109" s="232"/>
      <c r="CB109" s="236"/>
      <c r="CC109" s="232"/>
      <c r="CE109" s="232"/>
      <c r="CF109" s="232"/>
      <c r="CG109" s="236"/>
      <c r="CH109" s="232"/>
      <c r="CJ109" s="232"/>
      <c r="CK109" s="232"/>
      <c r="CL109" s="236"/>
      <c r="CM109" s="232"/>
      <c r="CO109" s="232"/>
      <c r="CP109" s="232"/>
      <c r="CQ109" s="236"/>
      <c r="CR109" s="232"/>
      <c r="CT109" s="232"/>
      <c r="CU109" s="232"/>
      <c r="CV109" s="236"/>
      <c r="CW109" s="232"/>
      <c r="CY109" s="232"/>
      <c r="CZ109" s="232"/>
      <c r="DA109" s="236"/>
      <c r="DB109" s="232"/>
      <c r="DD109" s="232"/>
      <c r="DE109" s="232"/>
      <c r="DF109" s="236"/>
      <c r="DG109" s="232"/>
      <c r="DJ109" s="232"/>
      <c r="DK109" s="232"/>
      <c r="DL109" s="236"/>
      <c r="DM109" s="232"/>
    </row>
    <row r="110" spans="1:117" x14ac:dyDescent="0.3">
      <c r="A110" s="231" t="s">
        <v>1000</v>
      </c>
      <c r="B110" s="231"/>
      <c r="D110" s="239" t="s">
        <v>941</v>
      </c>
      <c r="E110" s="231"/>
      <c r="F110" s="231"/>
      <c r="G110" s="231"/>
      <c r="H110" s="231"/>
      <c r="K110" s="232">
        <f t="shared" si="55"/>
        <v>56</v>
      </c>
      <c r="L110" s="232">
        <f t="shared" si="56"/>
        <v>0</v>
      </c>
      <c r="M110" s="236"/>
      <c r="N110" s="232">
        <f t="shared" si="57"/>
        <v>0</v>
      </c>
      <c r="P110" s="232">
        <v>40</v>
      </c>
      <c r="Q110" s="232"/>
      <c r="R110" s="236"/>
      <c r="S110" s="232"/>
      <c r="U110" s="232"/>
      <c r="V110" s="232"/>
      <c r="W110" s="236"/>
      <c r="X110" s="232"/>
      <c r="Z110" s="232"/>
      <c r="AA110" s="232"/>
      <c r="AB110" s="236"/>
      <c r="AC110" s="232"/>
      <c r="AE110" s="232">
        <v>16</v>
      </c>
      <c r="AF110" s="232"/>
      <c r="AG110" s="236"/>
      <c r="AH110" s="232"/>
      <c r="AI110" s="340" t="s">
        <v>1028</v>
      </c>
      <c r="AJ110" s="340" t="s">
        <v>983</v>
      </c>
      <c r="AL110" s="232">
        <f t="shared" si="52"/>
        <v>40</v>
      </c>
      <c r="AM110" s="232"/>
      <c r="AN110" s="236"/>
      <c r="AO110" s="232"/>
      <c r="AQ110" s="232">
        <v>40</v>
      </c>
      <c r="AR110" s="232"/>
      <c r="AS110" s="236"/>
      <c r="AT110" s="232"/>
      <c r="AV110" s="232"/>
      <c r="AW110" s="232"/>
      <c r="AX110" s="236"/>
      <c r="AY110" s="232"/>
      <c r="BA110" s="232"/>
      <c r="BB110" s="232"/>
      <c r="BC110" s="236"/>
      <c r="BD110" s="232"/>
      <c r="BF110" s="232"/>
      <c r="BG110" s="232"/>
      <c r="BK110" s="232">
        <v>8</v>
      </c>
      <c r="BL110" s="232">
        <f t="shared" si="58"/>
        <v>0</v>
      </c>
      <c r="BM110" s="236"/>
      <c r="BN110" s="232">
        <f t="shared" si="54"/>
        <v>0</v>
      </c>
      <c r="BP110" s="232"/>
      <c r="BQ110" s="232"/>
      <c r="BR110" s="236"/>
      <c r="BS110" s="232"/>
      <c r="BU110" s="232"/>
      <c r="BV110" s="232"/>
      <c r="BW110" s="236"/>
      <c r="BX110" s="232"/>
      <c r="BZ110" s="232"/>
      <c r="CA110" s="232"/>
      <c r="CB110" s="236"/>
      <c r="CC110" s="232"/>
      <c r="CE110" s="232"/>
      <c r="CF110" s="232"/>
      <c r="CG110" s="236"/>
      <c r="CH110" s="232"/>
      <c r="CJ110" s="232">
        <f t="shared" si="59"/>
        <v>0</v>
      </c>
      <c r="CK110" s="232">
        <f t="shared" si="60"/>
        <v>0</v>
      </c>
      <c r="CL110" s="236"/>
      <c r="CM110" s="232">
        <f t="shared" si="61"/>
        <v>0</v>
      </c>
      <c r="CO110" s="232"/>
      <c r="CP110" s="232"/>
      <c r="CQ110" s="236"/>
      <c r="CR110" s="232"/>
      <c r="CT110" s="232"/>
      <c r="CU110" s="232"/>
      <c r="CV110" s="236"/>
      <c r="CW110" s="232"/>
      <c r="CY110" s="232"/>
      <c r="CZ110" s="232"/>
      <c r="DA110" s="236"/>
      <c r="DB110" s="232"/>
      <c r="DD110" s="232"/>
      <c r="DE110" s="232"/>
      <c r="DF110" s="236"/>
      <c r="DG110" s="232"/>
      <c r="DJ110" s="232">
        <f>SUM(K110,BK110,CJ110)</f>
        <v>64</v>
      </c>
      <c r="DK110" s="232">
        <f>AF110</f>
        <v>0</v>
      </c>
      <c r="DL110" s="236"/>
      <c r="DM110" s="232" t="e">
        <f>SUM(N110,#REF!,BN110,CM110)</f>
        <v>#REF!</v>
      </c>
    </row>
    <row r="111" spans="1:117" x14ac:dyDescent="0.3">
      <c r="A111" s="231" t="s">
        <v>1069</v>
      </c>
      <c r="B111" s="231"/>
      <c r="D111" s="218"/>
      <c r="E111" s="208"/>
      <c r="F111" s="208"/>
      <c r="G111" s="208"/>
      <c r="H111" s="208"/>
      <c r="K111" s="232">
        <f t="shared" si="55"/>
        <v>8</v>
      </c>
      <c r="L111" s="232"/>
      <c r="M111" s="236"/>
      <c r="N111" s="232"/>
      <c r="P111" s="232"/>
      <c r="Q111" s="232"/>
      <c r="R111" s="236"/>
      <c r="S111" s="232"/>
      <c r="U111" s="232">
        <v>8</v>
      </c>
      <c r="V111" s="232"/>
      <c r="W111" s="236"/>
      <c r="X111" s="232"/>
      <c r="Z111" s="232"/>
      <c r="AA111" s="232"/>
      <c r="AB111" s="236"/>
      <c r="AC111" s="232"/>
      <c r="AE111" s="232"/>
      <c r="AF111" s="232"/>
      <c r="AG111" s="327"/>
      <c r="AH111" s="252"/>
      <c r="AI111" s="340"/>
      <c r="AJ111" s="340"/>
      <c r="AL111" s="232">
        <f t="shared" si="52"/>
        <v>8</v>
      </c>
      <c r="AM111" s="232"/>
      <c r="AN111" s="236"/>
      <c r="AO111" s="232"/>
      <c r="AQ111" s="232"/>
      <c r="AR111" s="232"/>
      <c r="AS111" s="236"/>
      <c r="AT111" s="232"/>
      <c r="AV111" s="232">
        <v>8</v>
      </c>
      <c r="AW111" s="232"/>
      <c r="AX111" s="236"/>
      <c r="AY111" s="232"/>
      <c r="BA111" s="232"/>
      <c r="BB111" s="232"/>
      <c r="BC111" s="236"/>
      <c r="BD111" s="232"/>
      <c r="BF111" s="232"/>
      <c r="BG111" s="232"/>
      <c r="BK111" s="252"/>
      <c r="BL111" s="252"/>
      <c r="BM111" s="327"/>
      <c r="BN111" s="252"/>
      <c r="BP111" s="252"/>
      <c r="BQ111" s="252"/>
      <c r="BR111" s="327"/>
      <c r="BS111" s="252"/>
      <c r="BU111" s="252"/>
      <c r="BV111" s="252"/>
      <c r="BW111" s="327"/>
      <c r="BX111" s="252"/>
      <c r="BZ111" s="252"/>
      <c r="CA111" s="252"/>
      <c r="CB111" s="327"/>
      <c r="CC111" s="252"/>
      <c r="CE111" s="252"/>
      <c r="CF111" s="252"/>
      <c r="CG111" s="327"/>
      <c r="CH111" s="252"/>
      <c r="CJ111" s="252"/>
      <c r="CK111" s="252"/>
      <c r="CL111" s="327"/>
      <c r="CM111" s="252"/>
      <c r="CO111" s="252"/>
      <c r="CP111" s="252"/>
      <c r="CQ111" s="327"/>
      <c r="CR111" s="252"/>
      <c r="CT111" s="252"/>
      <c r="CU111" s="252"/>
      <c r="CV111" s="327"/>
      <c r="CW111" s="252"/>
      <c r="CY111" s="252"/>
      <c r="CZ111" s="252"/>
      <c r="DA111" s="327"/>
      <c r="DB111" s="252"/>
      <c r="DD111" s="252"/>
      <c r="DE111" s="252"/>
      <c r="DF111" s="327"/>
      <c r="DG111" s="252"/>
      <c r="DJ111" s="232"/>
      <c r="DK111" s="232"/>
      <c r="DL111" s="327"/>
      <c r="DM111" s="252"/>
    </row>
    <row r="112" spans="1:117" s="208" customFormat="1" x14ac:dyDescent="0.3">
      <c r="A112" s="231" t="s">
        <v>1070</v>
      </c>
      <c r="B112" s="231"/>
      <c r="D112" s="218"/>
      <c r="K112" s="232">
        <f t="shared" si="55"/>
        <v>16</v>
      </c>
      <c r="L112" s="232"/>
      <c r="M112" s="236"/>
      <c r="N112" s="232"/>
      <c r="P112" s="232"/>
      <c r="Q112" s="232"/>
      <c r="R112" s="236"/>
      <c r="S112" s="232"/>
      <c r="U112" s="232">
        <v>16</v>
      </c>
      <c r="V112" s="232"/>
      <c r="W112" s="236"/>
      <c r="X112" s="232"/>
      <c r="Z112" s="232"/>
      <c r="AA112" s="232"/>
      <c r="AB112" s="236"/>
      <c r="AC112" s="232"/>
      <c r="AD112" s="210"/>
      <c r="AE112" s="232"/>
      <c r="AF112" s="232"/>
      <c r="AG112" s="252"/>
      <c r="AH112" s="252"/>
      <c r="AI112" s="340"/>
      <c r="AJ112" s="340" t="s">
        <v>981</v>
      </c>
      <c r="AL112" s="232">
        <f t="shared" si="52"/>
        <v>0</v>
      </c>
      <c r="AM112" s="232">
        <f t="shared" si="52"/>
        <v>0</v>
      </c>
      <c r="AN112" s="236"/>
      <c r="AO112" s="232" t="e">
        <f>SUM(AT112,AY112,BD112,#REF!)</f>
        <v>#REF!</v>
      </c>
      <c r="AQ112" s="232"/>
      <c r="AR112" s="232"/>
      <c r="AS112" s="236"/>
      <c r="AT112" s="232"/>
      <c r="AV112" s="232"/>
      <c r="AW112" s="232"/>
      <c r="AX112" s="236"/>
      <c r="AY112" s="232"/>
      <c r="BA112" s="232"/>
      <c r="BB112" s="232"/>
      <c r="BC112" s="236"/>
      <c r="BD112" s="232"/>
      <c r="BE112" s="210"/>
      <c r="BF112" s="232"/>
      <c r="BG112" s="232"/>
      <c r="BH112" s="338"/>
      <c r="BI112" s="338"/>
      <c r="BK112" s="252"/>
      <c r="BL112" s="252"/>
      <c r="BM112" s="252"/>
      <c r="BN112" s="252"/>
      <c r="BP112" s="252"/>
      <c r="BQ112" s="252"/>
      <c r="BR112" s="252"/>
      <c r="BS112" s="252"/>
      <c r="BU112" s="252"/>
      <c r="BV112" s="252"/>
      <c r="BW112" s="252"/>
      <c r="BX112" s="252"/>
      <c r="BZ112" s="252"/>
      <c r="CA112" s="252"/>
      <c r="CB112" s="252"/>
      <c r="CC112" s="252"/>
      <c r="CE112" s="252"/>
      <c r="CF112" s="252"/>
      <c r="CG112" s="252"/>
      <c r="CH112" s="252"/>
      <c r="CJ112" s="252"/>
      <c r="CK112" s="252"/>
      <c r="CL112" s="252"/>
      <c r="CM112" s="252"/>
      <c r="CO112" s="252"/>
      <c r="CP112" s="252"/>
      <c r="CQ112" s="252"/>
      <c r="CR112" s="252"/>
      <c r="CT112" s="252"/>
      <c r="CU112" s="252"/>
      <c r="CV112" s="252"/>
      <c r="CW112" s="252"/>
      <c r="CY112" s="252"/>
      <c r="CZ112" s="252"/>
      <c r="DA112" s="252"/>
      <c r="DB112" s="252"/>
      <c r="DD112" s="252"/>
      <c r="DE112" s="252"/>
      <c r="DF112" s="252"/>
      <c r="DG112" s="252"/>
      <c r="DJ112" s="232">
        <f>SUM(K112,BK112,CJ112)</f>
        <v>16</v>
      </c>
      <c r="DK112" s="232">
        <f>SUM(L112,BL112,CK112)</f>
        <v>0</v>
      </c>
      <c r="DL112" s="252"/>
      <c r="DM112" s="252"/>
    </row>
    <row r="113" spans="1:117" s="211" customFormat="1" x14ac:dyDescent="0.3">
      <c r="A113" s="304" t="s">
        <v>145</v>
      </c>
      <c r="B113" s="305"/>
      <c r="C113" s="217"/>
      <c r="D113" s="332">
        <f>P113+U113+Z113+AE113</f>
        <v>780.77777777777783</v>
      </c>
      <c r="E113" s="305"/>
      <c r="F113" s="305"/>
      <c r="G113" s="305"/>
      <c r="H113" s="305"/>
      <c r="I113" s="217"/>
      <c r="J113" s="217"/>
      <c r="K113" s="306">
        <f>SUM(K17:K112)</f>
        <v>743</v>
      </c>
      <c r="L113" s="307">
        <f>SUM(Q113,V113,AA113,AF113,)</f>
        <v>344</v>
      </c>
      <c r="M113" s="307">
        <f>SUM(M17:M112)</f>
        <v>0</v>
      </c>
      <c r="N113" s="232">
        <f t="shared" si="57"/>
        <v>0</v>
      </c>
      <c r="O113" s="217"/>
      <c r="P113" s="308">
        <f>SUM(P17:P112)-P74</f>
        <v>230</v>
      </c>
      <c r="Q113" s="307">
        <v>32</v>
      </c>
      <c r="R113" s="307">
        <f>SUM(R17:R112)</f>
        <v>0</v>
      </c>
      <c r="S113" s="307">
        <f>SUM(S17:S112)</f>
        <v>0</v>
      </c>
      <c r="T113" s="217"/>
      <c r="U113" s="308">
        <f>SUM(U17:U112)</f>
        <v>203</v>
      </c>
      <c r="V113" s="307">
        <f>SUM(V17:V112)</f>
        <v>0</v>
      </c>
      <c r="W113" s="307">
        <f>SUM(W17:W112)</f>
        <v>0</v>
      </c>
      <c r="X113" s="307">
        <f>SUM(X17:X112)</f>
        <v>0</v>
      </c>
      <c r="Y113" s="217"/>
      <c r="Z113" s="308">
        <f>SUM(Z17:Z112)</f>
        <v>224.77777777777777</v>
      </c>
      <c r="AA113" s="307">
        <v>80</v>
      </c>
      <c r="AB113" s="307">
        <f>SUM(AB17:AB112)</f>
        <v>0</v>
      </c>
      <c r="AC113" s="307">
        <f>SUM(AC17:AC112)</f>
        <v>0</v>
      </c>
      <c r="AD113" s="210"/>
      <c r="AE113" s="308">
        <f>SUM(AE17:AE112)</f>
        <v>123</v>
      </c>
      <c r="AF113" s="307">
        <v>232</v>
      </c>
      <c r="AG113" s="307">
        <f>SUM(AG17:AG112)</f>
        <v>0</v>
      </c>
      <c r="AH113" s="307">
        <f>SUM(AH17:AH112)</f>
        <v>0</v>
      </c>
      <c r="AI113" s="357"/>
      <c r="AJ113" s="338"/>
      <c r="AK113" s="210"/>
      <c r="AL113" s="252"/>
      <c r="AM113" s="252"/>
      <c r="AN113" s="252"/>
      <c r="AO113" s="252"/>
      <c r="AP113" s="208"/>
      <c r="AQ113" s="252"/>
      <c r="AR113" s="252"/>
      <c r="AS113" s="252"/>
      <c r="AT113" s="252"/>
      <c r="AU113" s="208"/>
      <c r="AV113" s="252"/>
      <c r="AW113" s="252"/>
      <c r="AX113" s="252"/>
      <c r="AY113" s="252"/>
      <c r="AZ113" s="208"/>
      <c r="BA113" s="252"/>
      <c r="BB113" s="252"/>
      <c r="BC113" s="252"/>
      <c r="BD113" s="252"/>
      <c r="BE113" s="208"/>
      <c r="BF113" s="252"/>
      <c r="BG113" s="252"/>
      <c r="BH113" s="339"/>
      <c r="BI113" s="339"/>
      <c r="BJ113" s="210"/>
      <c r="BK113" s="329">
        <f>SUM(BK17:BK112)</f>
        <v>227</v>
      </c>
      <c r="BL113" s="307">
        <f>SUM(BL17:BL112)</f>
        <v>1104</v>
      </c>
      <c r="BM113" s="307">
        <f>SUM(BM17:BM112)</f>
        <v>6</v>
      </c>
      <c r="BN113" s="307">
        <f t="shared" ref="BN113" si="69">SUM(BS113,BX113,CC113,CH113)</f>
        <v>0</v>
      </c>
      <c r="BO113" s="210"/>
      <c r="BP113" s="308">
        <f>SUM(BP17:BP112)-BP74</f>
        <v>64</v>
      </c>
      <c r="BQ113" s="307">
        <f>SUM(BQ17:BQ112)</f>
        <v>248</v>
      </c>
      <c r="BR113" s="307">
        <f>SUM(BR17:BR112)</f>
        <v>0</v>
      </c>
      <c r="BS113" s="307">
        <f>SUM(BS17:BS112)</f>
        <v>0</v>
      </c>
      <c r="BT113" s="217"/>
      <c r="BU113" s="308">
        <f>SUM(BU17:BU112)-BU74</f>
        <v>60.000000000000007</v>
      </c>
      <c r="BV113" s="307">
        <f>SUM(BV17:BV112)</f>
        <v>320</v>
      </c>
      <c r="BW113" s="307">
        <f>SUM(BW17:BW112)</f>
        <v>4</v>
      </c>
      <c r="BX113" s="307">
        <f>SUM(BX17:BX112)</f>
        <v>0</v>
      </c>
      <c r="BY113" s="217"/>
      <c r="BZ113" s="308">
        <f>SUM(BZ17:BZ112)-BZ74</f>
        <v>60.000000000000007</v>
      </c>
      <c r="CA113" s="307">
        <f>SUM(CA17:CA112)</f>
        <v>344</v>
      </c>
      <c r="CB113" s="307">
        <f>SUM(CB17:CB112)</f>
        <v>0</v>
      </c>
      <c r="CC113" s="307">
        <f>SUM(CC17:CC112)</f>
        <v>0</v>
      </c>
      <c r="CD113" s="210"/>
      <c r="CE113" s="308">
        <f>SUM(CE17:CE112)-CE74</f>
        <v>32</v>
      </c>
      <c r="CF113" s="307">
        <f>SUM(CF17:CF112)</f>
        <v>192</v>
      </c>
      <c r="CG113" s="307">
        <f>SUM(CG17:CG112)</f>
        <v>2</v>
      </c>
      <c r="CH113" s="307">
        <f>SUM(CH17:CH112)</f>
        <v>0</v>
      </c>
      <c r="CI113" s="210"/>
      <c r="CJ113" s="307">
        <f>SUM(CJ17:CJ112)</f>
        <v>0</v>
      </c>
      <c r="CK113" s="307">
        <f>SUM(CK17:CK112)</f>
        <v>0</v>
      </c>
      <c r="CL113" s="307">
        <f>SUM(CL17:CL112)</f>
        <v>0</v>
      </c>
      <c r="CM113" s="307">
        <f t="shared" ref="CM113" si="70">SUM(CR113,CW113,DB113,DG113)</f>
        <v>0</v>
      </c>
      <c r="CO113" s="308">
        <f>SUM(CO17:CO112)</f>
        <v>0</v>
      </c>
      <c r="CP113" s="307">
        <f>SUM(CP17:CP112)</f>
        <v>0</v>
      </c>
      <c r="CQ113" s="307">
        <f>SUM(CQ17:CQ112)</f>
        <v>0</v>
      </c>
      <c r="CR113" s="307">
        <f>SUM(CR17:CR112)</f>
        <v>0</v>
      </c>
      <c r="CS113" s="217"/>
      <c r="CT113" s="308">
        <f>SUM(CT17:CT112)</f>
        <v>0</v>
      </c>
      <c r="CU113" s="307">
        <f>SUM(CU17:CU112)</f>
        <v>0</v>
      </c>
      <c r="CV113" s="307">
        <f>SUM(CV17:CV112)</f>
        <v>0</v>
      </c>
      <c r="CW113" s="307">
        <f>SUM(CW17:CW112)</f>
        <v>0</v>
      </c>
      <c r="CX113" s="217"/>
      <c r="CY113" s="308">
        <f>SUM(CY17:CY112)</f>
        <v>0</v>
      </c>
      <c r="CZ113" s="307">
        <f>SUM(CZ17:CZ112)</f>
        <v>0</v>
      </c>
      <c r="DA113" s="307">
        <f>SUM(DA17:DA112)</f>
        <v>0</v>
      </c>
      <c r="DB113" s="307">
        <f>SUM(DB17:DB112)</f>
        <v>0</v>
      </c>
      <c r="DC113" s="210"/>
      <c r="DD113" s="308">
        <f>SUM(DD17:DD112)</f>
        <v>0</v>
      </c>
      <c r="DE113" s="307">
        <f>SUM(DE17:DE112)</f>
        <v>0</v>
      </c>
      <c r="DF113" s="307">
        <f>SUM(DF17:DF112)</f>
        <v>0</v>
      </c>
      <c r="DG113" s="307">
        <f>SUM(DG17:DG112)</f>
        <v>0</v>
      </c>
      <c r="DH113" s="210"/>
      <c r="DI113" s="210"/>
      <c r="DJ113" s="232">
        <f>SUM(K113,BK113,CJ113)</f>
        <v>970</v>
      </c>
      <c r="DK113" s="232">
        <f>AF113</f>
        <v>232</v>
      </c>
      <c r="DL113" s="307" t="e">
        <f>SUM(DL17:DL112)</f>
        <v>#REF!</v>
      </c>
      <c r="DM113" s="307" t="e">
        <f>SUM(DM17:DM110)</f>
        <v>#REF!</v>
      </c>
    </row>
    <row r="114" spans="1:117" x14ac:dyDescent="0.3">
      <c r="AL114" s="329">
        <f>SUM(AL17:AL113)</f>
        <v>237</v>
      </c>
      <c r="AM114" s="307">
        <f>SUM(AM17:AM113)</f>
        <v>1256</v>
      </c>
      <c r="AN114" s="307" t="e">
        <f>SUM(AN17:AN113)</f>
        <v>#REF!</v>
      </c>
      <c r="AO114" s="307" t="e">
        <f>SUM(AT114,AY114,BD114,#REF!)</f>
        <v>#REF!</v>
      </c>
      <c r="AP114" s="217"/>
      <c r="AQ114" s="308">
        <f>SUM(AQ17:AQ72)+AQ112-AQ74</f>
        <v>56</v>
      </c>
      <c r="AR114" s="307">
        <f>SUM(AR17:AR113)</f>
        <v>256</v>
      </c>
      <c r="AS114" s="307">
        <f>SUM(AS17:AS113)</f>
        <v>0</v>
      </c>
      <c r="AT114" s="307">
        <f>SUM(AT17:AT113)</f>
        <v>0</v>
      </c>
      <c r="AU114" s="217"/>
      <c r="AV114" s="308">
        <f>SUM(AV17:AV113)-AV74</f>
        <v>64</v>
      </c>
      <c r="AW114" s="307">
        <f>SUM(AW17:AW113)</f>
        <v>312</v>
      </c>
      <c r="AX114" s="307">
        <f>SUM(AX17:AX113)</f>
        <v>0</v>
      </c>
      <c r="AY114" s="307">
        <f>SUM(AY17:AY113)</f>
        <v>0</v>
      </c>
      <c r="AZ114" s="217"/>
      <c r="BA114" s="308">
        <f>SUM(BA17:BA113)-BA74</f>
        <v>70</v>
      </c>
      <c r="BB114" s="307">
        <f>SUM(BB17:BB113)</f>
        <v>288</v>
      </c>
      <c r="BC114" s="307">
        <f>SUM(BC17:BC113)</f>
        <v>1</v>
      </c>
      <c r="BD114" s="307">
        <f>SUM(BD17:BD113)</f>
        <v>0</v>
      </c>
      <c r="BF114" s="308">
        <f>SUM(BF17:BF113)-BF74</f>
        <v>0</v>
      </c>
      <c r="BG114" s="307">
        <f>SUM(BG17:BG113)</f>
        <v>400</v>
      </c>
    </row>
    <row r="115" spans="1:117" x14ac:dyDescent="0.3">
      <c r="A115" s="309" t="s">
        <v>146</v>
      </c>
      <c r="B115" s="305"/>
      <c r="K115" s="396" t="s">
        <v>181</v>
      </c>
      <c r="L115" s="397"/>
      <c r="M115" s="398"/>
      <c r="N115" s="307">
        <f>SUM(K113:N113)</f>
        <v>1087</v>
      </c>
      <c r="P115" s="396" t="s">
        <v>180</v>
      </c>
      <c r="Q115" s="397"/>
      <c r="R115" s="398"/>
      <c r="S115" s="307">
        <f>SUM(P113:S113)</f>
        <v>262</v>
      </c>
      <c r="U115" s="396" t="s">
        <v>180</v>
      </c>
      <c r="V115" s="397"/>
      <c r="W115" s="398"/>
      <c r="X115" s="307">
        <f>SUM(U113:X113)</f>
        <v>203</v>
      </c>
      <c r="Z115" s="396" t="s">
        <v>180</v>
      </c>
      <c r="AA115" s="397"/>
      <c r="AB115" s="398"/>
      <c r="AC115" s="307">
        <f>SUM(Z113:AC113)</f>
        <v>304.77777777777777</v>
      </c>
      <c r="AE115" s="396" t="s">
        <v>180</v>
      </c>
      <c r="AF115" s="397"/>
      <c r="AG115" s="398"/>
      <c r="AH115" s="307">
        <f>SUM(AE113:AH113)</f>
        <v>355</v>
      </c>
      <c r="BK115" s="396" t="s">
        <v>181</v>
      </c>
      <c r="BL115" s="397"/>
      <c r="BM115" s="398"/>
      <c r="BN115" s="307">
        <f>SUM(BK113:BN113)</f>
        <v>1337</v>
      </c>
      <c r="BP115" s="396" t="s">
        <v>180</v>
      </c>
      <c r="BQ115" s="397"/>
      <c r="BR115" s="398"/>
      <c r="BS115" s="307">
        <f>SUM(BP113:BS113)</f>
        <v>312</v>
      </c>
      <c r="BU115" s="396" t="s">
        <v>180</v>
      </c>
      <c r="BV115" s="397"/>
      <c r="BW115" s="398"/>
      <c r="BX115" s="307">
        <f>SUM(BU113:BX113)</f>
        <v>384</v>
      </c>
      <c r="BZ115" s="396" t="s">
        <v>180</v>
      </c>
      <c r="CA115" s="397"/>
      <c r="CB115" s="398"/>
      <c r="CC115" s="307">
        <f>SUM(BZ113:CC113)</f>
        <v>404</v>
      </c>
      <c r="CE115" s="396" t="s">
        <v>180</v>
      </c>
      <c r="CF115" s="397"/>
      <c r="CG115" s="398"/>
      <c r="CH115" s="307">
        <f>SUM(CE113:CH113)</f>
        <v>226</v>
      </c>
      <c r="CJ115" s="396" t="s">
        <v>182</v>
      </c>
      <c r="CK115" s="397"/>
      <c r="CL115" s="398"/>
      <c r="CM115" s="307">
        <f>SUM(CJ113:CM113)</f>
        <v>0</v>
      </c>
      <c r="CO115" s="396" t="s">
        <v>180</v>
      </c>
      <c r="CP115" s="397"/>
      <c r="CQ115" s="398"/>
      <c r="CR115" s="307">
        <f>SUM(CO113:CR113)</f>
        <v>0</v>
      </c>
      <c r="CT115" s="396" t="s">
        <v>180</v>
      </c>
      <c r="CU115" s="397"/>
      <c r="CV115" s="398"/>
      <c r="CW115" s="307">
        <f>SUM(CT113:CW113)</f>
        <v>0</v>
      </c>
      <c r="CY115" s="396" t="s">
        <v>180</v>
      </c>
      <c r="CZ115" s="397"/>
      <c r="DA115" s="398"/>
      <c r="DB115" s="307">
        <f>SUM(CY113:DB113)</f>
        <v>0</v>
      </c>
      <c r="DD115" s="396" t="s">
        <v>180</v>
      </c>
      <c r="DE115" s="397"/>
      <c r="DF115" s="398"/>
      <c r="DG115" s="307">
        <f>SUM(DD113:DG113)</f>
        <v>0</v>
      </c>
      <c r="DJ115" s="396" t="s">
        <v>182</v>
      </c>
      <c r="DK115" s="397"/>
      <c r="DL115" s="398"/>
      <c r="DM115" s="307" t="e">
        <f>SUM(DJ113:DM113)</f>
        <v>#REF!</v>
      </c>
    </row>
    <row r="116" spans="1:117" x14ac:dyDescent="0.3">
      <c r="AL116" s="396" t="s">
        <v>181</v>
      </c>
      <c r="AM116" s="397"/>
      <c r="AN116" s="398"/>
      <c r="AO116" s="307" t="e">
        <f>SUM(AL114:AO114)</f>
        <v>#REF!</v>
      </c>
      <c r="AQ116" s="396" t="s">
        <v>180</v>
      </c>
      <c r="AR116" s="397"/>
      <c r="AS116" s="398"/>
      <c r="AT116" s="307">
        <f>+AQ114+AR114+AS114+AT114</f>
        <v>312</v>
      </c>
      <c r="AV116" s="396" t="s">
        <v>180</v>
      </c>
      <c r="AW116" s="397"/>
      <c r="AX116" s="398"/>
      <c r="AY116" s="307">
        <f>+AV114+AW114+AX114+AY114</f>
        <v>376</v>
      </c>
      <c r="BA116" s="396" t="s">
        <v>180</v>
      </c>
      <c r="BB116" s="397"/>
      <c r="BC116" s="398"/>
      <c r="BD116" s="307">
        <f>+BA114+BB114+BC114+BD114</f>
        <v>359</v>
      </c>
    </row>
    <row r="118" spans="1:117" x14ac:dyDescent="0.3">
      <c r="A118" s="211" t="s">
        <v>24</v>
      </c>
      <c r="B118" s="211"/>
      <c r="D118" s="418" t="str">
        <f>Examenprogramma!$B$35</f>
        <v>11 juli 2019</v>
      </c>
      <c r="E118" s="418"/>
      <c r="F118" s="418"/>
      <c r="G118" s="418"/>
      <c r="H118" s="418"/>
      <c r="K118" s="208"/>
      <c r="L118" s="208"/>
      <c r="M118" s="208"/>
      <c r="N118" s="208"/>
      <c r="P118" s="208"/>
      <c r="Q118" s="208"/>
      <c r="R118" s="208"/>
      <c r="S118" s="208"/>
      <c r="U118" s="208"/>
      <c r="V118" s="208"/>
      <c r="W118" s="208"/>
      <c r="X118" s="208"/>
      <c r="BP118" s="208"/>
      <c r="BQ118" s="208"/>
      <c r="BR118" s="208"/>
      <c r="BS118" s="208"/>
      <c r="BU118" s="208"/>
      <c r="BV118" s="208"/>
      <c r="BW118" s="208"/>
      <c r="BX118" s="208"/>
      <c r="CO118" s="208"/>
      <c r="CP118" s="208"/>
      <c r="CQ118" s="208"/>
      <c r="CR118" s="208"/>
      <c r="CT118" s="208"/>
      <c r="CU118" s="208"/>
      <c r="CV118" s="208"/>
      <c r="CW118" s="208"/>
    </row>
    <row r="119" spans="1:117" x14ac:dyDescent="0.3">
      <c r="A119" s="211" t="s">
        <v>25</v>
      </c>
      <c r="B119" s="211"/>
      <c r="D119" s="419" t="str">
        <f>Examenprogramma!$B$36</f>
        <v>Maasland</v>
      </c>
      <c r="E119" s="419"/>
      <c r="F119" s="419"/>
      <c r="G119" s="419"/>
      <c r="H119" s="419"/>
      <c r="K119" s="208"/>
      <c r="L119" s="208"/>
      <c r="M119" s="208"/>
      <c r="N119" s="208"/>
      <c r="P119" s="208"/>
      <c r="Q119" s="208"/>
      <c r="R119" s="208"/>
      <c r="S119" s="208"/>
      <c r="U119" s="208"/>
      <c r="V119" s="208"/>
      <c r="W119" s="208"/>
      <c r="X119" s="208"/>
      <c r="AQ119" s="208"/>
      <c r="AR119" s="208"/>
      <c r="AS119" s="208"/>
      <c r="AT119" s="208"/>
      <c r="AV119" s="208"/>
      <c r="AW119" s="208"/>
      <c r="AX119" s="208"/>
      <c r="AY119" s="208"/>
      <c r="BP119" s="208"/>
      <c r="BQ119" s="208"/>
      <c r="BR119" s="208"/>
      <c r="BS119" s="208"/>
      <c r="BU119" s="208"/>
      <c r="BV119" s="208"/>
      <c r="BW119" s="208"/>
      <c r="BX119" s="208"/>
      <c r="CO119" s="208"/>
      <c r="CP119" s="208"/>
      <c r="CQ119" s="208"/>
      <c r="CR119" s="208"/>
      <c r="CT119" s="208"/>
      <c r="CU119" s="208"/>
      <c r="CV119" s="208"/>
      <c r="CW119" s="208"/>
    </row>
    <row r="120" spans="1:117" x14ac:dyDescent="0.3">
      <c r="A120" s="211" t="s">
        <v>21</v>
      </c>
      <c r="B120" s="211"/>
      <c r="D120" s="424" t="str">
        <f>Examenprogramma!$B$37</f>
        <v>A. Reijm</v>
      </c>
      <c r="E120" s="424"/>
      <c r="F120" s="424"/>
      <c r="G120" s="424"/>
      <c r="H120" s="424"/>
      <c r="K120" s="208"/>
      <c r="L120" s="208"/>
      <c r="M120" s="208"/>
      <c r="N120" s="208"/>
      <c r="P120" s="208"/>
      <c r="Q120" s="208"/>
      <c r="R120" s="208"/>
      <c r="S120" s="208"/>
      <c r="U120" s="208"/>
      <c r="V120" s="208"/>
      <c r="W120" s="208"/>
      <c r="X120" s="208"/>
      <c r="AQ120" s="208"/>
      <c r="AR120" s="208"/>
      <c r="AS120" s="208"/>
      <c r="AT120" s="208"/>
      <c r="AV120" s="208"/>
      <c r="AW120" s="208"/>
      <c r="AX120" s="208"/>
      <c r="AY120" s="208"/>
      <c r="BP120" s="208"/>
      <c r="BQ120" s="208"/>
      <c r="BR120" s="208"/>
      <c r="BS120" s="208"/>
      <c r="BU120" s="208"/>
      <c r="BV120" s="208"/>
      <c r="BW120" s="208"/>
      <c r="BX120" s="208"/>
      <c r="CO120" s="208"/>
      <c r="CP120" s="208"/>
      <c r="CQ120" s="208"/>
      <c r="CR120" s="208"/>
      <c r="CT120" s="208"/>
      <c r="CU120" s="208"/>
      <c r="CV120" s="208"/>
      <c r="CW120" s="208"/>
    </row>
    <row r="121" spans="1:117" x14ac:dyDescent="0.3">
      <c r="AQ121" s="208"/>
      <c r="AR121" s="208"/>
      <c r="AS121" s="208"/>
      <c r="AT121" s="208"/>
      <c r="AV121" s="208"/>
      <c r="AW121" s="208"/>
      <c r="AX121" s="208"/>
      <c r="AY121" s="208"/>
    </row>
    <row r="134" spans="4:4" x14ac:dyDescent="0.3">
      <c r="D134" s="240"/>
    </row>
  </sheetData>
  <mergeCells count="141">
    <mergeCell ref="D120:H120"/>
    <mergeCell ref="BK12:BM12"/>
    <mergeCell ref="AE12:AG12"/>
    <mergeCell ref="Z12:AB12"/>
    <mergeCell ref="AB13:AB14"/>
    <mergeCell ref="AG13:AG14"/>
    <mergeCell ref="BM13:BM14"/>
    <mergeCell ref="BK13:BK14"/>
    <mergeCell ref="BL13:BL14"/>
    <mergeCell ref="K12:M12"/>
    <mergeCell ref="K13:K14"/>
    <mergeCell ref="AY13:AY14"/>
    <mergeCell ref="BA13:BA14"/>
    <mergeCell ref="BB13:BB14"/>
    <mergeCell ref="BC13:BC14"/>
    <mergeCell ref="BD13:BD14"/>
    <mergeCell ref="BF13:BF14"/>
    <mergeCell ref="BG13:BG14"/>
    <mergeCell ref="AL116:AN116"/>
    <mergeCell ref="AQ116:AS116"/>
    <mergeCell ref="AV116:AX116"/>
    <mergeCell ref="BA116:BC116"/>
    <mergeCell ref="CG13:CG14"/>
    <mergeCell ref="CH13:CH14"/>
    <mergeCell ref="CC13:CC14"/>
    <mergeCell ref="CJ12:CL12"/>
    <mergeCell ref="CJ13:CJ14"/>
    <mergeCell ref="CK13:CK14"/>
    <mergeCell ref="CL13:CL14"/>
    <mergeCell ref="D118:H118"/>
    <mergeCell ref="D119:H119"/>
    <mergeCell ref="AL12:AN12"/>
    <mergeCell ref="AQ12:AS12"/>
    <mergeCell ref="AV12:AX12"/>
    <mergeCell ref="BA12:BC12"/>
    <mergeCell ref="AL13:AL14"/>
    <mergeCell ref="AM13:AM14"/>
    <mergeCell ref="AN13:AN14"/>
    <mergeCell ref="AO13:AO14"/>
    <mergeCell ref="AQ13:AQ14"/>
    <mergeCell ref="AR13:AR14"/>
    <mergeCell ref="AS13:AS14"/>
    <mergeCell ref="AT13:AT14"/>
    <mergeCell ref="AV13:AV14"/>
    <mergeCell ref="AW13:AW14"/>
    <mergeCell ref="AX13:AX14"/>
    <mergeCell ref="CV13:CV14"/>
    <mergeCell ref="A13:A14"/>
    <mergeCell ref="AE13:AE14"/>
    <mergeCell ref="R13:R14"/>
    <mergeCell ref="S13:S14"/>
    <mergeCell ref="U12:W12"/>
    <mergeCell ref="U13:U14"/>
    <mergeCell ref="V13:V14"/>
    <mergeCell ref="W13:W14"/>
    <mergeCell ref="X13:X14"/>
    <mergeCell ref="E12:E14"/>
    <mergeCell ref="F12:F14"/>
    <mergeCell ref="G12:G14"/>
    <mergeCell ref="H12:H14"/>
    <mergeCell ref="L13:L14"/>
    <mergeCell ref="M13:M14"/>
    <mergeCell ref="N13:N14"/>
    <mergeCell ref="P12:R12"/>
    <mergeCell ref="P13:P14"/>
    <mergeCell ref="Q13:Q14"/>
    <mergeCell ref="D12:D14"/>
    <mergeCell ref="Z13:Z14"/>
    <mergeCell ref="AA13:AA14"/>
    <mergeCell ref="AC13:AC14"/>
    <mergeCell ref="CJ115:CL115"/>
    <mergeCell ref="B12:B14"/>
    <mergeCell ref="BK115:BM115"/>
    <mergeCell ref="BP115:BR115"/>
    <mergeCell ref="BU115:BW115"/>
    <mergeCell ref="BZ115:CB115"/>
    <mergeCell ref="CE115:CG115"/>
    <mergeCell ref="K115:M115"/>
    <mergeCell ref="P115:R115"/>
    <mergeCell ref="U115:W115"/>
    <mergeCell ref="Z115:AB115"/>
    <mergeCell ref="AE115:AG115"/>
    <mergeCell ref="AH13:AH14"/>
    <mergeCell ref="BN13:BN14"/>
    <mergeCell ref="AF13:AF14"/>
    <mergeCell ref="CE13:CE14"/>
    <mergeCell ref="CF13:CF14"/>
    <mergeCell ref="BP12:BR12"/>
    <mergeCell ref="BU12:BW12"/>
    <mergeCell ref="BZ12:CB12"/>
    <mergeCell ref="CE12:CG12"/>
    <mergeCell ref="BP13:BP14"/>
    <mergeCell ref="BQ13:BQ14"/>
    <mergeCell ref="BR13:BR14"/>
    <mergeCell ref="CO115:CQ115"/>
    <mergeCell ref="CT115:CV115"/>
    <mergeCell ref="CY115:DA115"/>
    <mergeCell ref="DD115:DF115"/>
    <mergeCell ref="DJ115:DL115"/>
    <mergeCell ref="CO12:CQ12"/>
    <mergeCell ref="CT12:CV12"/>
    <mergeCell ref="CY12:DA12"/>
    <mergeCell ref="DD12:DF12"/>
    <mergeCell ref="DJ12:DL12"/>
    <mergeCell ref="CO13:CO14"/>
    <mergeCell ref="CP13:CP14"/>
    <mergeCell ref="CQ13:CQ14"/>
    <mergeCell ref="CR13:CR14"/>
    <mergeCell ref="CT13:CT14"/>
    <mergeCell ref="CU13:CU14"/>
    <mergeCell ref="CW13:CW14"/>
    <mergeCell ref="CY13:CY14"/>
    <mergeCell ref="CZ13:CZ14"/>
    <mergeCell ref="DA13:DA14"/>
    <mergeCell ref="DB13:DB14"/>
    <mergeCell ref="DD13:DD14"/>
    <mergeCell ref="DE13:DE14"/>
    <mergeCell ref="DF13:DF14"/>
    <mergeCell ref="D7:G7"/>
    <mergeCell ref="D8:G8"/>
    <mergeCell ref="D9:G9"/>
    <mergeCell ref="D3:G3"/>
    <mergeCell ref="D4:G4"/>
    <mergeCell ref="D5:G5"/>
    <mergeCell ref="D6:G6"/>
    <mergeCell ref="DM13:DM14"/>
    <mergeCell ref="CM13:CM14"/>
    <mergeCell ref="DG13:DG14"/>
    <mergeCell ref="DJ13:DJ14"/>
    <mergeCell ref="DK13:DK14"/>
    <mergeCell ref="DL13:DL14"/>
    <mergeCell ref="D10:G10"/>
    <mergeCell ref="D11:G11"/>
    <mergeCell ref="BS13:BS14"/>
    <mergeCell ref="BU13:BU14"/>
    <mergeCell ref="BV13:BV14"/>
    <mergeCell ref="BW13:BW14"/>
    <mergeCell ref="BX13:BX14"/>
    <mergeCell ref="BZ13:BZ14"/>
    <mergeCell ref="CA13:CA14"/>
    <mergeCell ref="CB13:CB14"/>
  </mergeCells>
  <dataValidations xWindow="138" yWindow="592" count="7">
    <dataValidation type="list" allowBlank="1" showInputMessage="1" showErrorMessage="1" sqref="A95:B103" xr:uid="{00000000-0002-0000-0100-000000000000}">
      <formula1>Examinering</formula1>
    </dataValidation>
    <dataValidation type="list" allowBlank="1" showInputMessage="1" showErrorMessage="1" prompt="Selecteer het examenonderdeel" sqref="A94:B94" xr:uid="{00000000-0002-0000-0100-000001000000}">
      <formula1>Examinering</formula1>
    </dataValidation>
    <dataValidation type="list" allowBlank="1" showErrorMessage="1" prompt="Selecteer het examenonderdeel" sqref="D66:H66 I30:J66 I76:J80 I106:J111 I72:J73 I68:J70 AI30:AI66 AI76:AI80 AI106:AI111 AI72:AI73 AI68:AI70" xr:uid="{00000000-0002-0000-0100-000002000000}">
      <formula1>Examinering</formula1>
    </dataValidation>
    <dataValidation allowBlank="1" showInputMessage="1" showErrorMessage="1" prompt="Selecteer het examenonderdeel" sqref="A83:B83" xr:uid="{00000000-0002-0000-0100-000003000000}"/>
    <dataValidation allowBlank="1" showErrorMessage="1" prompt="Selecteer het examenonderdeel" sqref="I17:J27 I71:J71 AI17:AI27 AI71" xr:uid="{00000000-0002-0000-0100-000004000000}"/>
    <dataValidation type="list" allowBlank="1" showInputMessage="1" showErrorMessage="1" sqref="E17:H27" xr:uid="{00000000-0002-0000-0100-000005000000}">
      <formula1>$A$12:$A$32</formula1>
    </dataValidation>
    <dataValidation type="list" allowBlank="1" showErrorMessage="1" prompt="Selecteer het examenonderdeel" sqref="D83:H91 D76:H80 D68:H73" xr:uid="{00000000-0002-0000-0100-000006000000}">
      <formula1>$A$12:$A$32</formula1>
    </dataValidation>
  </dataValidations>
  <hyperlinks>
    <hyperlink ref="A30" r:id="rId1" display="Beroepsgericht vak 1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45" r:id="rId5" display="Beroepsgericht vak 2" xr:uid="{00000000-0004-0000-0100-000004000000}"/>
    <hyperlink ref="A70" r:id="rId6" display="Beroepsgericht vak 3" xr:uid="{00000000-0004-0000-0100-000005000000}"/>
    <hyperlink ref="A71" r:id="rId7" display="Beroepsgericht vak 2" xr:uid="{00000000-0004-0000-0100-000006000000}"/>
  </hyperlinks>
  <pageMargins left="7.874015748031496E-2" right="7.874015748031496E-2" top="0.47244094488188981" bottom="0.47244094488188981" header="0.31496062992125984" footer="0.31496062992125984"/>
  <pageSetup paperSize="8" scale="65" orientation="landscape" cellComments="asDisplayed" r:id="rId8"/>
  <legacyDrawing r:id="rId9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7000000}">
          <x14:formula1>
            <xm:f>Examenprogramma!$A$12:$A$32</xm:f>
          </x14:formula1>
          <xm:sqref>D18:D19 D22:D27</xm:sqref>
        </x14:dataValidation>
        <x14:dataValidation type="list" allowBlank="1" showErrorMessage="1" prompt="Selecteer het examenonderdeel" xr:uid="{00000000-0002-0000-0100-000008000000}">
          <x14:formula1>
            <xm:f>Examenprogramma!$A$12:$A$32</xm:f>
          </x14:formula1>
          <xm:sqref>D106:H111</xm:sqref>
        </x14:dataValidation>
        <x14:dataValidation type="list" errorStyle="warning" showInputMessage="1" showErrorMessage="1" xr:uid="{00000000-0002-0000-0100-000009000000}">
          <x14:formula1>
            <xm:f>Examenprogramma!$A$12:$A$32</xm:f>
          </x14:formula1>
          <xm:sqref>D17</xm:sqref>
        </x14:dataValidation>
        <x14:dataValidation type="list" allowBlank="1" showInputMessage="1" showErrorMessage="1" prompt="Selecteer het examenonderdeel" xr:uid="{00000000-0002-0000-0100-00000A000000}">
          <x14:formula1>
            <xm:f>Examenprogramma!$A$12:$A$32</xm:f>
          </x14:formula1>
          <xm:sqref>D20:D21 D30:H65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topLeftCell="A9" zoomScale="70" zoomScaleNormal="70" workbookViewId="0">
      <selection activeCell="B42" sqref="B42"/>
    </sheetView>
  </sheetViews>
  <sheetFormatPr defaultColWidth="8.88671875" defaultRowHeight="14.4" x14ac:dyDescent="0.3"/>
  <cols>
    <col min="1" max="1" width="32.6640625" style="316" customWidth="1"/>
    <col min="2" max="2" width="58.33203125" style="316" customWidth="1"/>
    <col min="3" max="3" width="52.109375" style="316" customWidth="1"/>
    <col min="4" max="5" width="32.6640625" style="316" customWidth="1"/>
    <col min="6" max="6" width="20.109375" style="316" customWidth="1"/>
    <col min="7" max="16384" width="8.88671875" style="316"/>
  </cols>
  <sheetData>
    <row r="1" spans="1:6" s="315" customFormat="1" ht="15.6" x14ac:dyDescent="0.3">
      <c r="A1" s="432" t="s">
        <v>148</v>
      </c>
      <c r="B1" s="432"/>
      <c r="C1" s="432"/>
      <c r="D1" s="432"/>
      <c r="E1" s="432"/>
      <c r="F1" s="432"/>
    </row>
    <row r="2" spans="1:6" x14ac:dyDescent="0.3">
      <c r="A2" s="324" t="s">
        <v>144</v>
      </c>
      <c r="B2" s="431" t="str">
        <f>+Opleidingsplan!D3</f>
        <v>MBO | Maasland</v>
      </c>
      <c r="C2" s="431"/>
      <c r="D2" s="431"/>
      <c r="E2" s="431"/>
      <c r="F2" s="431"/>
    </row>
    <row r="3" spans="1:6" x14ac:dyDescent="0.3">
      <c r="A3" s="324" t="s">
        <v>23</v>
      </c>
      <c r="B3" s="431" t="str">
        <f>B36</f>
        <v>Maasland</v>
      </c>
      <c r="C3" s="431"/>
      <c r="D3" s="431"/>
      <c r="E3" s="431"/>
      <c r="F3" s="431"/>
    </row>
    <row r="4" spans="1:6" x14ac:dyDescent="0.3">
      <c r="A4" s="324" t="s">
        <v>27</v>
      </c>
      <c r="B4" s="431" t="str">
        <f>+Opleidingsplan!D5</f>
        <v>Hovenier niveau 2 (1e jaar BOL, 2e jaar BBL)</v>
      </c>
      <c r="C4" s="431"/>
      <c r="D4" s="431"/>
      <c r="E4" s="431"/>
      <c r="F4" s="431"/>
    </row>
    <row r="5" spans="1:6" x14ac:dyDescent="0.3">
      <c r="A5" s="324" t="s">
        <v>143</v>
      </c>
      <c r="B5" s="431" t="str">
        <f>+Opleidingsplan!D6</f>
        <v>2019-2020</v>
      </c>
      <c r="C5" s="431"/>
      <c r="D5" s="431"/>
      <c r="E5" s="431"/>
      <c r="F5" s="431"/>
    </row>
    <row r="6" spans="1:6" ht="14.4" customHeight="1" x14ac:dyDescent="0.3">
      <c r="A6" s="324" t="s">
        <v>142</v>
      </c>
      <c r="B6" s="431" t="str">
        <f>+Opleidingsplan!D7</f>
        <v>Groene ruimte 23171 (Medewerker hovenier)</v>
      </c>
      <c r="C6" s="431"/>
      <c r="D6" s="431"/>
      <c r="E6" s="431"/>
      <c r="F6" s="431"/>
    </row>
    <row r="7" spans="1:6" x14ac:dyDescent="0.3">
      <c r="A7" s="324" t="s">
        <v>140</v>
      </c>
      <c r="B7" s="431">
        <f>+Opleidingsplan!D8</f>
        <v>25452</v>
      </c>
      <c r="C7" s="431"/>
      <c r="D7" s="431"/>
      <c r="E7" s="431"/>
      <c r="F7" s="431"/>
    </row>
    <row r="8" spans="1:6" x14ac:dyDescent="0.3">
      <c r="A8" s="324" t="s">
        <v>138</v>
      </c>
      <c r="B8" s="431" t="str">
        <f>+Opleidingsplan!D9</f>
        <v>BOL</v>
      </c>
      <c r="C8" s="431"/>
      <c r="D8" s="431"/>
      <c r="E8" s="431"/>
      <c r="F8" s="431"/>
    </row>
    <row r="9" spans="1:6" x14ac:dyDescent="0.3">
      <c r="A9" s="324" t="s">
        <v>139</v>
      </c>
      <c r="B9" s="431">
        <f>+Opleidingsplan!D10</f>
        <v>2</v>
      </c>
      <c r="C9" s="431"/>
      <c r="D9" s="431"/>
      <c r="E9" s="431"/>
      <c r="F9" s="431"/>
    </row>
    <row r="10" spans="1:6" x14ac:dyDescent="0.3">
      <c r="A10" s="317"/>
    </row>
    <row r="11" spans="1:6" s="319" customFormat="1" ht="73.95" customHeight="1" x14ac:dyDescent="0.3">
      <c r="A11" s="318" t="s">
        <v>186</v>
      </c>
      <c r="B11" s="318" t="s">
        <v>149</v>
      </c>
      <c r="C11" s="318" t="s">
        <v>147</v>
      </c>
      <c r="D11" s="318" t="s">
        <v>927</v>
      </c>
      <c r="E11" s="318" t="s">
        <v>28</v>
      </c>
      <c r="F11" s="318" t="s">
        <v>196</v>
      </c>
    </row>
    <row r="12" spans="1:6" s="322" customFormat="1" ht="37.950000000000003" customHeight="1" x14ac:dyDescent="0.3">
      <c r="A12" s="320" t="s">
        <v>913</v>
      </c>
      <c r="B12" s="320" t="s">
        <v>943</v>
      </c>
      <c r="C12" s="320" t="s">
        <v>943</v>
      </c>
      <c r="D12" s="320" t="s">
        <v>944</v>
      </c>
      <c r="E12" s="433" t="s">
        <v>1002</v>
      </c>
      <c r="F12" s="321" t="s">
        <v>910</v>
      </c>
    </row>
    <row r="13" spans="1:6" s="322" customFormat="1" ht="37.950000000000003" customHeight="1" x14ac:dyDescent="0.3">
      <c r="A13" s="320" t="s">
        <v>914</v>
      </c>
      <c r="B13" s="320" t="s">
        <v>943</v>
      </c>
      <c r="C13" s="320" t="s">
        <v>943</v>
      </c>
      <c r="D13" s="320" t="s">
        <v>944</v>
      </c>
      <c r="E13" s="434"/>
      <c r="F13" s="321" t="s">
        <v>911</v>
      </c>
    </row>
    <row r="14" spans="1:6" s="322" customFormat="1" ht="37.950000000000003" customHeight="1" x14ac:dyDescent="0.3">
      <c r="A14" s="320" t="s">
        <v>915</v>
      </c>
      <c r="B14" s="320" t="s">
        <v>943</v>
      </c>
      <c r="C14" s="320" t="s">
        <v>943</v>
      </c>
      <c r="D14" s="320" t="s">
        <v>944</v>
      </c>
      <c r="E14" s="434"/>
      <c r="F14" s="321" t="s">
        <v>912</v>
      </c>
    </row>
    <row r="15" spans="1:6" s="322" customFormat="1" ht="37.950000000000003" customHeight="1" x14ac:dyDescent="0.3">
      <c r="A15" s="320" t="s">
        <v>916</v>
      </c>
      <c r="B15" s="320" t="s">
        <v>943</v>
      </c>
      <c r="C15" s="320" t="s">
        <v>943</v>
      </c>
      <c r="D15" s="320" t="s">
        <v>944</v>
      </c>
      <c r="E15" s="434"/>
      <c r="F15" s="321" t="s">
        <v>912</v>
      </c>
    </row>
    <row r="16" spans="1:6" s="322" customFormat="1" ht="37.950000000000003" customHeight="1" x14ac:dyDescent="0.3">
      <c r="A16" s="320" t="s">
        <v>917</v>
      </c>
      <c r="B16" s="320" t="s">
        <v>943</v>
      </c>
      <c r="C16" s="320" t="s">
        <v>943</v>
      </c>
      <c r="D16" s="320" t="s">
        <v>944</v>
      </c>
      <c r="E16" s="435"/>
      <c r="F16" s="321" t="s">
        <v>910</v>
      </c>
    </row>
    <row r="17" spans="1:6" s="322" customFormat="1" ht="57.6" x14ac:dyDescent="0.3">
      <c r="A17" s="320" t="s">
        <v>150</v>
      </c>
      <c r="B17" s="320" t="s">
        <v>906</v>
      </c>
      <c r="C17" s="320" t="s">
        <v>907</v>
      </c>
      <c r="D17" s="320"/>
      <c r="E17" s="320" t="s">
        <v>908</v>
      </c>
      <c r="F17" s="321"/>
    </row>
    <row r="18" spans="1:6" s="322" customFormat="1" x14ac:dyDescent="0.3">
      <c r="A18" s="320" t="s">
        <v>0</v>
      </c>
      <c r="B18" s="320"/>
      <c r="C18" s="320"/>
      <c r="D18" s="320"/>
      <c r="E18" s="320" t="s">
        <v>909</v>
      </c>
      <c r="F18" s="321"/>
    </row>
    <row r="19" spans="1:6" s="322" customFormat="1" hidden="1" x14ac:dyDescent="0.3">
      <c r="A19" s="320" t="s">
        <v>918</v>
      </c>
      <c r="B19" s="320" t="s">
        <v>942</v>
      </c>
      <c r="C19" s="320" t="s">
        <v>942</v>
      </c>
      <c r="D19" s="320"/>
      <c r="E19" s="433" t="s">
        <v>940</v>
      </c>
      <c r="F19" s="321"/>
    </row>
    <row r="20" spans="1:6" s="322" customFormat="1" hidden="1" x14ac:dyDescent="0.3">
      <c r="A20" s="320" t="s">
        <v>919</v>
      </c>
      <c r="B20" s="320" t="s">
        <v>942</v>
      </c>
      <c r="C20" s="320" t="s">
        <v>942</v>
      </c>
      <c r="D20" s="320"/>
      <c r="E20" s="434"/>
      <c r="F20" s="321"/>
    </row>
    <row r="21" spans="1:6" s="322" customFormat="1" hidden="1" x14ac:dyDescent="0.3">
      <c r="A21" s="320" t="s">
        <v>920</v>
      </c>
      <c r="B21" s="320" t="s">
        <v>942</v>
      </c>
      <c r="C21" s="320" t="s">
        <v>942</v>
      </c>
      <c r="D21" s="320"/>
      <c r="E21" s="434"/>
      <c r="F21" s="321"/>
    </row>
    <row r="22" spans="1:6" s="322" customFormat="1" hidden="1" x14ac:dyDescent="0.3">
      <c r="A22" s="320" t="s">
        <v>921</v>
      </c>
      <c r="B22" s="320" t="s">
        <v>942</v>
      </c>
      <c r="C22" s="320" t="s">
        <v>942</v>
      </c>
      <c r="D22" s="320"/>
      <c r="E22" s="435"/>
      <c r="F22" s="321"/>
    </row>
    <row r="23" spans="1:6" s="322" customFormat="1" ht="62.4" customHeight="1" x14ac:dyDescent="0.3">
      <c r="A23" s="320" t="s">
        <v>925</v>
      </c>
      <c r="B23" s="320"/>
      <c r="C23" s="320"/>
      <c r="D23" s="320" t="s">
        <v>174</v>
      </c>
      <c r="E23" s="320" t="s">
        <v>185</v>
      </c>
      <c r="F23" s="321"/>
    </row>
    <row r="24" spans="1:6" s="322" customFormat="1" ht="221.4" customHeight="1" x14ac:dyDescent="0.3">
      <c r="A24" s="320" t="s">
        <v>1005</v>
      </c>
      <c r="B24" s="320" t="s">
        <v>1011</v>
      </c>
      <c r="C24" s="320" t="s">
        <v>1013</v>
      </c>
      <c r="D24" s="320"/>
      <c r="E24" s="320" t="s">
        <v>923</v>
      </c>
      <c r="F24" s="321" t="s">
        <v>1010</v>
      </c>
    </row>
    <row r="25" spans="1:6" s="322" customFormat="1" ht="232.95" customHeight="1" x14ac:dyDescent="0.3">
      <c r="A25" s="320" t="s">
        <v>1006</v>
      </c>
      <c r="B25" s="320" t="s">
        <v>1014</v>
      </c>
      <c r="C25" s="320" t="s">
        <v>1012</v>
      </c>
      <c r="D25" s="320"/>
      <c r="E25" s="320" t="s">
        <v>923</v>
      </c>
      <c r="F25" s="321" t="s">
        <v>1010</v>
      </c>
    </row>
    <row r="26" spans="1:6" s="322" customFormat="1" hidden="1" x14ac:dyDescent="0.3">
      <c r="A26" s="320" t="s">
        <v>926</v>
      </c>
      <c r="B26" s="320"/>
      <c r="C26" s="320"/>
      <c r="D26" s="320"/>
      <c r="E26" s="320"/>
      <c r="F26" s="321"/>
    </row>
    <row r="27" spans="1:6" s="322" customFormat="1" x14ac:dyDescent="0.3">
      <c r="A27" s="320"/>
      <c r="B27" s="320"/>
      <c r="C27" s="320"/>
      <c r="D27" s="320"/>
      <c r="E27" s="320"/>
      <c r="F27" s="321"/>
    </row>
    <row r="28" spans="1:6" s="322" customFormat="1" hidden="1" x14ac:dyDescent="0.3">
      <c r="A28" s="320"/>
      <c r="B28" s="320"/>
      <c r="C28" s="320"/>
      <c r="D28" s="320"/>
      <c r="E28" s="320"/>
      <c r="F28" s="321"/>
    </row>
    <row r="29" spans="1:6" s="322" customFormat="1" hidden="1" x14ac:dyDescent="0.3">
      <c r="A29" s="320"/>
      <c r="B29" s="320"/>
      <c r="C29" s="320"/>
      <c r="D29" s="320"/>
      <c r="E29" s="320"/>
      <c r="F29" s="321"/>
    </row>
    <row r="30" spans="1:6" s="322" customFormat="1" hidden="1" x14ac:dyDescent="0.3">
      <c r="A30" s="320"/>
      <c r="B30" s="320"/>
      <c r="C30" s="320"/>
      <c r="D30" s="320"/>
      <c r="E30" s="320"/>
      <c r="F30" s="321"/>
    </row>
    <row r="31" spans="1:6" hidden="1" x14ac:dyDescent="0.3">
      <c r="A31" s="320"/>
      <c r="B31" s="320"/>
      <c r="C31" s="320"/>
      <c r="D31" s="320"/>
      <c r="E31" s="320"/>
      <c r="F31" s="321"/>
    </row>
    <row r="32" spans="1:6" hidden="1" x14ac:dyDescent="0.3">
      <c r="A32" s="320"/>
      <c r="B32" s="320"/>
      <c r="C32" s="320"/>
      <c r="D32" s="320"/>
      <c r="E32" s="320"/>
      <c r="F32" s="321"/>
    </row>
    <row r="33" spans="1:7" x14ac:dyDescent="0.3">
      <c r="A33" s="317"/>
    </row>
    <row r="35" spans="1:7" x14ac:dyDescent="0.3">
      <c r="A35" s="211" t="s">
        <v>24</v>
      </c>
      <c r="B35" s="427" t="s">
        <v>1090</v>
      </c>
      <c r="C35" s="428"/>
      <c r="D35" s="218"/>
      <c r="E35" s="218"/>
      <c r="F35" s="218"/>
      <c r="G35" s="218"/>
    </row>
    <row r="36" spans="1:7" x14ac:dyDescent="0.3">
      <c r="A36" s="211" t="s">
        <v>25</v>
      </c>
      <c r="B36" s="429" t="s">
        <v>945</v>
      </c>
      <c r="C36" s="430"/>
      <c r="D36" s="218"/>
      <c r="E36" s="218"/>
      <c r="F36" s="218"/>
      <c r="G36" s="218"/>
    </row>
    <row r="37" spans="1:7" x14ac:dyDescent="0.3">
      <c r="A37" s="211" t="s">
        <v>21</v>
      </c>
      <c r="B37" s="429" t="s">
        <v>946</v>
      </c>
      <c r="C37" s="430"/>
      <c r="D37" s="323"/>
      <c r="E37" s="323"/>
      <c r="F37" s="323"/>
      <c r="G37" s="323"/>
    </row>
  </sheetData>
  <mergeCells count="14">
    <mergeCell ref="B35:C35"/>
    <mergeCell ref="B36:C36"/>
    <mergeCell ref="B37:C3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E23:E32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930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929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4" workbookViewId="0">
      <selection activeCell="K21" sqref="K2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922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0" t="s">
        <v>1001</v>
      </c>
      <c r="I17" s="310"/>
      <c r="J17" s="310"/>
      <c r="K17" s="310"/>
      <c r="L17" s="310"/>
      <c r="M17" s="310"/>
      <c r="N17" s="310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0" t="s">
        <v>1002</v>
      </c>
      <c r="I18" s="310"/>
      <c r="J18" s="310"/>
      <c r="K18" s="310"/>
      <c r="L18" s="310"/>
      <c r="M18" s="310"/>
      <c r="N18" s="310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0" t="s">
        <v>1003</v>
      </c>
      <c r="I19" s="310"/>
      <c r="J19" s="310"/>
      <c r="K19" s="310"/>
      <c r="L19" s="310"/>
      <c r="M19" s="310"/>
      <c r="N19" s="310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0" t="s">
        <v>1004</v>
      </c>
      <c r="I20" s="310"/>
      <c r="J20" s="310"/>
      <c r="K20" s="310"/>
      <c r="L20" s="310"/>
      <c r="M20" s="310"/>
      <c r="N20" s="310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0" t="s">
        <v>185</v>
      </c>
      <c r="I21" s="310"/>
      <c r="J21" s="310"/>
      <c r="K21" s="310"/>
      <c r="L21" s="310"/>
      <c r="M21" s="310"/>
      <c r="N21" s="310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0" t="s">
        <v>908</v>
      </c>
      <c r="I22" s="310"/>
      <c r="J22" s="310"/>
      <c r="K22" s="310"/>
      <c r="L22" s="310"/>
      <c r="M22" s="310"/>
      <c r="N22" s="310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0" t="s">
        <v>909</v>
      </c>
      <c r="I23" s="310"/>
      <c r="J23" s="310"/>
      <c r="K23" s="310"/>
      <c r="L23" s="310"/>
      <c r="M23" s="310"/>
      <c r="N23" s="310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0" t="s">
        <v>923</v>
      </c>
      <c r="I24" s="310"/>
      <c r="J24" s="310"/>
      <c r="K24" s="310"/>
      <c r="L24" s="310"/>
      <c r="M24" s="310"/>
      <c r="N24" s="310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0"/>
      <c r="I25" s="310"/>
      <c r="J25" s="310"/>
      <c r="K25" s="310"/>
      <c r="L25" s="310"/>
      <c r="M25" s="310"/>
      <c r="N25" s="310"/>
    </row>
    <row r="26" spans="1:14" x14ac:dyDescent="0.3">
      <c r="H26" s="310"/>
      <c r="I26" s="310"/>
      <c r="J26" s="310"/>
      <c r="K26" s="310"/>
      <c r="L26" s="310"/>
      <c r="M26" s="310"/>
      <c r="N26" s="310"/>
    </row>
    <row r="27" spans="1:14" x14ac:dyDescent="0.3">
      <c r="A27" s="6" t="s">
        <v>9</v>
      </c>
      <c r="H27" s="310"/>
      <c r="I27" s="310"/>
      <c r="J27" s="310"/>
      <c r="K27" s="310"/>
      <c r="L27" s="310"/>
      <c r="M27" s="310"/>
      <c r="N27" s="310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0"/>
      <c r="I28" s="310"/>
      <c r="J28" s="310"/>
      <c r="K28" s="310"/>
      <c r="L28" s="310"/>
      <c r="M28" s="310"/>
      <c r="N28" s="310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0"/>
      <c r="I29" s="310"/>
      <c r="J29" s="310"/>
      <c r="K29" s="310"/>
      <c r="L29" s="310"/>
      <c r="M29" s="310"/>
      <c r="N29" s="310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4" t="s">
        <v>924</v>
      </c>
      <c r="I30" s="310"/>
      <c r="J30" s="310"/>
      <c r="K30" s="310"/>
      <c r="L30" s="310"/>
      <c r="M30" s="310"/>
      <c r="N30" s="310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0" t="s">
        <v>913</v>
      </c>
      <c r="I31" s="310"/>
      <c r="J31" s="310"/>
      <c r="K31" s="310"/>
      <c r="L31" s="310"/>
      <c r="M31" s="310"/>
      <c r="N31" s="310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0" t="s">
        <v>914</v>
      </c>
      <c r="I32" s="310"/>
      <c r="J32" s="310"/>
      <c r="K32" s="310"/>
      <c r="L32" s="310"/>
      <c r="M32" s="310"/>
      <c r="N32" s="310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0" t="s">
        <v>915</v>
      </c>
      <c r="I33" s="310"/>
      <c r="J33" s="310"/>
      <c r="K33" s="310"/>
      <c r="L33" s="310"/>
      <c r="M33" s="310"/>
      <c r="N33" s="310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0" t="s">
        <v>916</v>
      </c>
      <c r="I34" s="310"/>
      <c r="J34" s="310"/>
      <c r="K34" s="310"/>
      <c r="L34" s="310"/>
      <c r="M34" s="310"/>
      <c r="N34" s="310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0" t="s">
        <v>917</v>
      </c>
      <c r="I35" s="310"/>
      <c r="J35" s="310"/>
      <c r="K35" s="310"/>
      <c r="L35" s="310"/>
      <c r="M35" s="310"/>
      <c r="N35" s="310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0" t="s">
        <v>150</v>
      </c>
      <c r="I36" s="310"/>
      <c r="J36" s="310"/>
      <c r="K36" s="310"/>
      <c r="L36" s="310"/>
      <c r="M36" s="310"/>
      <c r="N36" s="310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0" t="s">
        <v>0</v>
      </c>
      <c r="I37" s="310"/>
      <c r="J37" s="310"/>
      <c r="K37" s="310"/>
      <c r="L37" s="310"/>
      <c r="M37" s="310"/>
      <c r="N37" s="310"/>
    </row>
    <row r="38" spans="1:14" x14ac:dyDescent="0.3">
      <c r="H38" s="310" t="s">
        <v>918</v>
      </c>
      <c r="I38" s="310"/>
      <c r="J38" s="310"/>
      <c r="K38" s="310"/>
      <c r="L38" s="310"/>
      <c r="M38" s="310"/>
      <c r="N38" s="310"/>
    </row>
    <row r="39" spans="1:14" x14ac:dyDescent="0.3">
      <c r="H39" s="310" t="s">
        <v>919</v>
      </c>
      <c r="I39" s="310"/>
      <c r="J39" s="310"/>
      <c r="K39" s="310"/>
      <c r="L39" s="310"/>
      <c r="M39" s="310"/>
      <c r="N39" s="310"/>
    </row>
    <row r="40" spans="1:14" x14ac:dyDescent="0.3">
      <c r="H40" s="310" t="s">
        <v>920</v>
      </c>
      <c r="I40" s="310"/>
      <c r="J40" s="310"/>
      <c r="K40" s="310"/>
      <c r="L40" s="310"/>
      <c r="M40" s="310"/>
      <c r="N40" s="310"/>
    </row>
    <row r="41" spans="1:14" x14ac:dyDescent="0.3">
      <c r="H41" s="310" t="s">
        <v>921</v>
      </c>
      <c r="I41" s="310"/>
      <c r="J41" s="310"/>
      <c r="K41" s="310"/>
      <c r="L41" s="310"/>
      <c r="M41" s="310"/>
      <c r="N41" s="310"/>
    </row>
    <row r="42" spans="1:14" x14ac:dyDescent="0.3">
      <c r="H42" s="310" t="s">
        <v>925</v>
      </c>
      <c r="I42" s="310"/>
      <c r="J42" s="310"/>
      <c r="K42" s="310"/>
      <c r="L42" s="310"/>
      <c r="M42" s="310"/>
      <c r="N42" s="310"/>
    </row>
    <row r="43" spans="1:14" x14ac:dyDescent="0.3">
      <c r="H43" s="310" t="s">
        <v>1005</v>
      </c>
      <c r="I43" s="310"/>
      <c r="J43" s="310"/>
      <c r="K43" s="310"/>
      <c r="L43" s="310"/>
      <c r="M43" s="310"/>
      <c r="N43" s="310"/>
    </row>
    <row r="44" spans="1:14" x14ac:dyDescent="0.3">
      <c r="H44" s="310" t="s">
        <v>1006</v>
      </c>
      <c r="I44" s="310"/>
      <c r="J44" s="310"/>
      <c r="K44" s="310"/>
      <c r="L44" s="310"/>
      <c r="M44" s="310"/>
      <c r="N44" s="310"/>
    </row>
    <row r="45" spans="1:14" x14ac:dyDescent="0.3">
      <c r="H45" s="310" t="s">
        <v>1007</v>
      </c>
      <c r="I45" s="310"/>
      <c r="J45" s="310"/>
      <c r="K45" s="310"/>
      <c r="L45" s="310"/>
      <c r="M45" s="310"/>
      <c r="N45" s="310"/>
    </row>
    <row r="46" spans="1:14" x14ac:dyDescent="0.3">
      <c r="H46" s="310" t="s">
        <v>1008</v>
      </c>
      <c r="I46" s="310"/>
      <c r="J46" s="310"/>
      <c r="K46" s="310"/>
      <c r="L46" s="310"/>
      <c r="M46" s="310"/>
      <c r="N46" s="310"/>
    </row>
    <row r="47" spans="1:14" x14ac:dyDescent="0.3">
      <c r="H47" s="310" t="s">
        <v>1009</v>
      </c>
      <c r="I47" s="310"/>
      <c r="J47" s="310"/>
      <c r="K47" s="310"/>
      <c r="L47" s="310"/>
      <c r="M47" s="310"/>
      <c r="N47" s="310"/>
    </row>
    <row r="48" spans="1:14" x14ac:dyDescent="0.3">
      <c r="H48" s="310"/>
      <c r="I48" s="310"/>
      <c r="J48" s="310"/>
      <c r="K48" s="310"/>
      <c r="L48" s="310"/>
      <c r="M48" s="310"/>
      <c r="N48" s="310"/>
    </row>
    <row r="49" spans="8:14" x14ac:dyDescent="0.3">
      <c r="H49" s="310"/>
      <c r="I49" s="310"/>
      <c r="J49" s="310"/>
      <c r="K49" s="310"/>
      <c r="L49" s="310"/>
      <c r="M49" s="310"/>
      <c r="N49" s="310"/>
    </row>
    <row r="50" spans="8:14" x14ac:dyDescent="0.3">
      <c r="H50" s="310"/>
      <c r="I50" s="310"/>
      <c r="J50" s="310"/>
      <c r="K50" s="310"/>
      <c r="L50" s="310"/>
      <c r="M50" s="310"/>
      <c r="N50" s="310"/>
    </row>
    <row r="51" spans="8:14" x14ac:dyDescent="0.3">
      <c r="H51" s="310"/>
      <c r="I51" s="310"/>
      <c r="J51" s="310"/>
      <c r="K51" s="310"/>
      <c r="L51" s="310"/>
      <c r="M51" s="310"/>
      <c r="N51" s="310"/>
    </row>
    <row r="52" spans="8:14" x14ac:dyDescent="0.3">
      <c r="H52" s="310"/>
      <c r="I52" s="310"/>
      <c r="J52" s="310"/>
      <c r="K52" s="310"/>
      <c r="L52" s="310"/>
      <c r="M52" s="310"/>
      <c r="N52" s="310"/>
    </row>
    <row r="53" spans="8:14" x14ac:dyDescent="0.3">
      <c r="H53" s="310"/>
      <c r="I53" s="310"/>
      <c r="J53" s="310"/>
      <c r="K53" s="310"/>
      <c r="L53" s="310"/>
      <c r="M53" s="310"/>
      <c r="N53" s="310"/>
    </row>
    <row r="54" spans="8:14" x14ac:dyDescent="0.3">
      <c r="H54" s="310"/>
      <c r="I54" s="310"/>
      <c r="J54" s="310"/>
      <c r="K54" s="310"/>
      <c r="L54" s="310"/>
      <c r="M54" s="310"/>
      <c r="N54" s="310"/>
    </row>
    <row r="55" spans="8:14" x14ac:dyDescent="0.3">
      <c r="H55" s="310"/>
      <c r="I55" s="310"/>
      <c r="J55" s="310"/>
      <c r="K55" s="310"/>
      <c r="L55" s="310"/>
      <c r="M55" s="310"/>
      <c r="N55" s="310"/>
    </row>
    <row r="56" spans="8:14" x14ac:dyDescent="0.3">
      <c r="H56" s="310"/>
      <c r="I56" s="310"/>
      <c r="J56" s="310"/>
      <c r="K56" s="310"/>
      <c r="L56" s="310"/>
      <c r="M56" s="310"/>
      <c r="N56" s="310"/>
    </row>
    <row r="57" spans="8:14" x14ac:dyDescent="0.3">
      <c r="H57" s="310"/>
      <c r="I57" s="310"/>
      <c r="J57" s="310"/>
      <c r="K57" s="310"/>
      <c r="L57" s="310"/>
      <c r="M57" s="310"/>
      <c r="N57" s="310"/>
    </row>
    <row r="58" spans="8:14" x14ac:dyDescent="0.3">
      <c r="H58" s="310"/>
      <c r="I58" s="310"/>
      <c r="J58" s="310"/>
      <c r="K58" s="310"/>
      <c r="L58" s="310"/>
      <c r="M58" s="310"/>
      <c r="N58" s="310"/>
    </row>
    <row r="59" spans="8:14" x14ac:dyDescent="0.3">
      <c r="H59" s="310"/>
      <c r="I59" s="310"/>
      <c r="J59" s="310"/>
      <c r="K59" s="310"/>
      <c r="L59" s="310"/>
      <c r="M59" s="310"/>
      <c r="N59" s="310"/>
    </row>
    <row r="60" spans="8:14" x14ac:dyDescent="0.3">
      <c r="H60" s="310"/>
      <c r="I60" s="310"/>
      <c r="J60" s="310"/>
      <c r="K60" s="310"/>
      <c r="L60" s="310"/>
      <c r="M60" s="310"/>
      <c r="N60" s="310"/>
    </row>
    <row r="61" spans="8:14" x14ac:dyDescent="0.3">
      <c r="H61" s="310"/>
      <c r="I61" s="310"/>
      <c r="J61" s="310"/>
      <c r="K61" s="310"/>
      <c r="L61" s="310"/>
      <c r="M61" s="310"/>
      <c r="N61" s="310"/>
    </row>
    <row r="62" spans="8:14" x14ac:dyDescent="0.3">
      <c r="H62" s="310"/>
      <c r="I62" s="310"/>
      <c r="J62" s="310"/>
      <c r="K62" s="310"/>
      <c r="L62" s="310"/>
      <c r="M62" s="310"/>
      <c r="N62" s="310"/>
    </row>
    <row r="63" spans="8:14" x14ac:dyDescent="0.3">
      <c r="H63" s="310"/>
      <c r="I63" s="310"/>
      <c r="J63" s="310"/>
      <c r="K63" s="310"/>
      <c r="L63" s="310"/>
      <c r="M63" s="310"/>
      <c r="N63" s="310"/>
    </row>
    <row r="64" spans="8:14" x14ac:dyDescent="0.3">
      <c r="H64" s="310"/>
      <c r="I64" s="310"/>
      <c r="J64" s="310"/>
      <c r="K64" s="310"/>
      <c r="L64" s="310"/>
      <c r="M64" s="310"/>
      <c r="N64" s="310"/>
    </row>
    <row r="65" spans="8:14" x14ac:dyDescent="0.3">
      <c r="H65" s="310"/>
      <c r="I65" s="310"/>
      <c r="J65" s="310"/>
      <c r="K65" s="310"/>
      <c r="L65" s="310"/>
      <c r="M65" s="310"/>
      <c r="N65" s="310"/>
    </row>
    <row r="66" spans="8:14" x14ac:dyDescent="0.3">
      <c r="H66" s="310"/>
      <c r="I66" s="310"/>
      <c r="J66" s="310"/>
      <c r="K66" s="310"/>
      <c r="L66" s="310"/>
      <c r="M66" s="310"/>
      <c r="N66" s="310"/>
    </row>
    <row r="67" spans="8:14" x14ac:dyDescent="0.3">
      <c r="H67" s="310"/>
      <c r="I67" s="310"/>
      <c r="J67" s="310"/>
      <c r="K67" s="310"/>
      <c r="L67" s="310"/>
      <c r="M67" s="310"/>
      <c r="N67" s="310"/>
    </row>
    <row r="68" spans="8:14" x14ac:dyDescent="0.3">
      <c r="H68" s="310"/>
      <c r="I68" s="310"/>
      <c r="J68" s="310"/>
      <c r="K68" s="310"/>
      <c r="L68" s="310"/>
      <c r="M68" s="310"/>
      <c r="N68" s="310"/>
    </row>
    <row r="69" spans="8:14" x14ac:dyDescent="0.3">
      <c r="H69" s="310"/>
      <c r="I69" s="310"/>
      <c r="J69" s="310"/>
      <c r="K69" s="310"/>
      <c r="L69" s="310"/>
      <c r="M69" s="310"/>
      <c r="N69" s="310"/>
    </row>
    <row r="70" spans="8:14" x14ac:dyDescent="0.3">
      <c r="H70" s="310"/>
      <c r="I70" s="310"/>
      <c r="J70" s="310"/>
      <c r="K70" s="310"/>
      <c r="L70" s="310"/>
      <c r="M70" s="310"/>
      <c r="N70" s="310"/>
    </row>
    <row r="71" spans="8:14" x14ac:dyDescent="0.3">
      <c r="H71" s="310"/>
      <c r="I71" s="310"/>
      <c r="J71" s="310"/>
      <c r="K71" s="310"/>
      <c r="L71" s="310"/>
      <c r="M71" s="310"/>
      <c r="N71" s="310"/>
    </row>
    <row r="72" spans="8:14" x14ac:dyDescent="0.3">
      <c r="H72" s="310"/>
      <c r="I72" s="310"/>
      <c r="J72" s="310"/>
      <c r="K72" s="310"/>
      <c r="L72" s="310"/>
      <c r="M72" s="310"/>
      <c r="N72" s="310"/>
    </row>
    <row r="73" spans="8:14" x14ac:dyDescent="0.3">
      <c r="H73" s="310"/>
      <c r="I73" s="310"/>
      <c r="J73" s="310"/>
      <c r="K73" s="310"/>
      <c r="L73" s="310"/>
      <c r="M73" s="310"/>
      <c r="N73" s="310"/>
    </row>
    <row r="74" spans="8:14" x14ac:dyDescent="0.3">
      <c r="H74" s="310"/>
      <c r="I74" s="310"/>
      <c r="J74" s="310"/>
      <c r="K74" s="310"/>
      <c r="L74" s="310"/>
      <c r="M74" s="310"/>
      <c r="N74" s="310"/>
    </row>
    <row r="75" spans="8:14" x14ac:dyDescent="0.3">
      <c r="H75" s="310"/>
      <c r="I75" s="310"/>
      <c r="J75" s="310"/>
      <c r="K75" s="310"/>
      <c r="L75" s="310"/>
      <c r="M75" s="310"/>
      <c r="N75" s="310"/>
    </row>
    <row r="76" spans="8:14" x14ac:dyDescent="0.3">
      <c r="H76" s="310"/>
      <c r="I76" s="310"/>
      <c r="J76" s="310"/>
      <c r="K76" s="310"/>
      <c r="L76" s="310"/>
      <c r="M76" s="310"/>
      <c r="N76" s="310"/>
    </row>
    <row r="77" spans="8:14" x14ac:dyDescent="0.3">
      <c r="H77" s="310"/>
      <c r="I77" s="310"/>
      <c r="J77" s="310"/>
      <c r="K77" s="310"/>
      <c r="L77" s="310"/>
      <c r="M77" s="310"/>
      <c r="N77" s="310"/>
    </row>
    <row r="78" spans="8:14" x14ac:dyDescent="0.3">
      <c r="H78" s="310"/>
      <c r="I78" s="310"/>
      <c r="J78" s="310"/>
      <c r="K78" s="310"/>
      <c r="L78" s="310"/>
      <c r="M78" s="310"/>
      <c r="N78" s="310"/>
    </row>
    <row r="79" spans="8:14" x14ac:dyDescent="0.3">
      <c r="H79" s="310"/>
      <c r="I79" s="310"/>
      <c r="J79" s="310"/>
      <c r="K79" s="310"/>
      <c r="L79" s="310"/>
      <c r="M79" s="310"/>
      <c r="N79" s="310"/>
    </row>
    <row r="80" spans="8:14" x14ac:dyDescent="0.3">
      <c r="H80" s="310"/>
      <c r="I80" s="310"/>
      <c r="J80" s="310"/>
      <c r="K80" s="310"/>
      <c r="L80" s="310"/>
      <c r="M80" s="310"/>
      <c r="N80" s="310"/>
    </row>
    <row r="81" spans="8:14" x14ac:dyDescent="0.3">
      <c r="H81" s="310"/>
      <c r="I81" s="310"/>
      <c r="J81" s="310"/>
      <c r="K81" s="310"/>
      <c r="L81" s="310"/>
      <c r="M81" s="310"/>
      <c r="N81" s="310"/>
    </row>
    <row r="82" spans="8:14" x14ac:dyDescent="0.3">
      <c r="H82" s="310"/>
      <c r="I82" s="310"/>
      <c r="J82" s="310"/>
      <c r="K82" s="310"/>
      <c r="L82" s="310"/>
      <c r="M82" s="310"/>
      <c r="N82" s="310"/>
    </row>
    <row r="83" spans="8:14" x14ac:dyDescent="0.3">
      <c r="H83" s="310"/>
      <c r="I83" s="310"/>
      <c r="J83" s="310"/>
      <c r="K83" s="310"/>
      <c r="L83" s="310"/>
      <c r="M83" s="310"/>
      <c r="N83" s="310"/>
    </row>
    <row r="84" spans="8:14" x14ac:dyDescent="0.3">
      <c r="H84" s="310"/>
      <c r="I84" s="310"/>
      <c r="J84" s="310"/>
      <c r="K84" s="310"/>
      <c r="L84" s="310"/>
      <c r="M84" s="310"/>
      <c r="N84" s="310"/>
    </row>
    <row r="85" spans="8:14" x14ac:dyDescent="0.3">
      <c r="H85" s="310"/>
      <c r="I85" s="310"/>
      <c r="J85" s="310"/>
      <c r="K85" s="310"/>
      <c r="L85" s="310"/>
      <c r="M85" s="310"/>
      <c r="N85" s="310"/>
    </row>
    <row r="86" spans="8:14" x14ac:dyDescent="0.3">
      <c r="H86" s="310"/>
      <c r="I86" s="310"/>
      <c r="J86" s="310"/>
      <c r="K86" s="310"/>
      <c r="L86" s="310"/>
      <c r="M86" s="310"/>
      <c r="N86" s="310"/>
    </row>
    <row r="87" spans="8:14" x14ac:dyDescent="0.3">
      <c r="H87" s="310"/>
      <c r="I87" s="310"/>
      <c r="J87" s="310"/>
      <c r="K87" s="310"/>
      <c r="L87" s="310"/>
      <c r="M87" s="310"/>
      <c r="N87" s="310"/>
    </row>
    <row r="88" spans="8:14" x14ac:dyDescent="0.3">
      <c r="H88" s="310"/>
      <c r="I88" s="310"/>
      <c r="J88" s="310"/>
      <c r="K88" s="310"/>
      <c r="L88" s="310"/>
      <c r="M88" s="310"/>
      <c r="N88" s="310"/>
    </row>
    <row r="89" spans="8:14" x14ac:dyDescent="0.3">
      <c r="H89" s="310"/>
      <c r="I89" s="310"/>
      <c r="J89" s="310"/>
      <c r="K89" s="310"/>
      <c r="L89" s="310"/>
      <c r="M89" s="310"/>
      <c r="N89" s="310"/>
    </row>
    <row r="90" spans="8:14" x14ac:dyDescent="0.3">
      <c r="H90" s="310"/>
      <c r="I90" s="310"/>
      <c r="J90" s="310"/>
      <c r="K90" s="310"/>
      <c r="L90" s="310"/>
      <c r="M90" s="310"/>
      <c r="N90" s="310"/>
    </row>
    <row r="91" spans="8:14" x14ac:dyDescent="0.3">
      <c r="H91" s="310"/>
      <c r="I91" s="310"/>
      <c r="J91" s="310"/>
      <c r="K91" s="310"/>
      <c r="L91" s="310"/>
      <c r="M91" s="310"/>
      <c r="N91" s="310"/>
    </row>
    <row r="92" spans="8:14" x14ac:dyDescent="0.3">
      <c r="H92" s="310"/>
      <c r="I92" s="310"/>
      <c r="J92" s="310"/>
      <c r="K92" s="310"/>
      <c r="L92" s="310"/>
      <c r="M92" s="310"/>
      <c r="N92" s="310"/>
    </row>
    <row r="93" spans="8:14" x14ac:dyDescent="0.3">
      <c r="H93" s="310"/>
      <c r="I93" s="310"/>
      <c r="J93" s="310"/>
      <c r="K93" s="310"/>
      <c r="L93" s="310"/>
      <c r="M93" s="310"/>
      <c r="N93" s="310"/>
    </row>
    <row r="94" spans="8:14" x14ac:dyDescent="0.3">
      <c r="H94" s="310"/>
      <c r="I94" s="310"/>
      <c r="J94" s="310"/>
      <c r="K94" s="310"/>
      <c r="L94" s="310"/>
      <c r="M94" s="310"/>
      <c r="N94" s="310"/>
    </row>
    <row r="95" spans="8:14" x14ac:dyDescent="0.3">
      <c r="H95" s="310"/>
      <c r="I95" s="310"/>
      <c r="J95" s="310"/>
      <c r="K95" s="310"/>
      <c r="L95" s="310"/>
      <c r="M95" s="310"/>
      <c r="N95" s="310"/>
    </row>
    <row r="96" spans="8:14" x14ac:dyDescent="0.3">
      <c r="H96" s="310"/>
      <c r="I96" s="310"/>
      <c r="J96" s="310"/>
      <c r="K96" s="310"/>
      <c r="L96" s="310"/>
      <c r="M96" s="310"/>
      <c r="N96" s="310"/>
    </row>
    <row r="97" spans="8:14" x14ac:dyDescent="0.3">
      <c r="H97" s="310"/>
      <c r="I97" s="310"/>
      <c r="J97" s="310"/>
      <c r="K97" s="310"/>
      <c r="L97" s="310"/>
      <c r="M97" s="310"/>
      <c r="N97" s="310"/>
    </row>
    <row r="98" spans="8:14" x14ac:dyDescent="0.3">
      <c r="H98" s="310"/>
      <c r="I98" s="310"/>
      <c r="J98" s="310"/>
      <c r="K98" s="310"/>
      <c r="L98" s="310"/>
      <c r="M98" s="310"/>
      <c r="N98" s="310"/>
    </row>
    <row r="99" spans="8:14" x14ac:dyDescent="0.3">
      <c r="H99" s="310"/>
      <c r="I99" s="310"/>
      <c r="J99" s="310"/>
      <c r="K99" s="310"/>
      <c r="L99" s="310"/>
      <c r="M99" s="310"/>
      <c r="N99" s="310"/>
    </row>
    <row r="100" spans="8:14" x14ac:dyDescent="0.3">
      <c r="H100" s="310"/>
      <c r="I100" s="310"/>
      <c r="J100" s="310"/>
      <c r="K100" s="310"/>
      <c r="L100" s="310"/>
      <c r="M100" s="310"/>
      <c r="N100" s="310"/>
    </row>
    <row r="101" spans="8:14" x14ac:dyDescent="0.3">
      <c r="H101" s="310"/>
      <c r="I101" s="310"/>
      <c r="J101" s="310"/>
      <c r="K101" s="310"/>
      <c r="L101" s="310"/>
      <c r="M101" s="310"/>
      <c r="N101" s="310"/>
    </row>
    <row r="102" spans="8:14" x14ac:dyDescent="0.3">
      <c r="H102" s="310"/>
      <c r="I102" s="310"/>
      <c r="J102" s="310"/>
      <c r="K102" s="310"/>
      <c r="L102" s="310"/>
      <c r="M102" s="310"/>
      <c r="N102" s="310"/>
    </row>
    <row r="103" spans="8:14" x14ac:dyDescent="0.3">
      <c r="H103" s="310"/>
      <c r="I103" s="310"/>
      <c r="J103" s="310"/>
      <c r="K103" s="310"/>
      <c r="L103" s="310"/>
      <c r="M103" s="310"/>
      <c r="N103" s="310"/>
    </row>
    <row r="104" spans="8:14" x14ac:dyDescent="0.3">
      <c r="H104" s="310"/>
      <c r="I104" s="310"/>
      <c r="J104" s="310"/>
      <c r="K104" s="310"/>
      <c r="L104" s="310"/>
      <c r="M104" s="310"/>
      <c r="N104" s="310"/>
    </row>
    <row r="105" spans="8:14" x14ac:dyDescent="0.3">
      <c r="H105" s="310"/>
      <c r="I105" s="310"/>
      <c r="J105" s="310"/>
      <c r="K105" s="310"/>
      <c r="L105" s="310"/>
      <c r="M105" s="310"/>
      <c r="N105" s="310"/>
    </row>
    <row r="106" spans="8:14" x14ac:dyDescent="0.3">
      <c r="H106" s="310"/>
      <c r="I106" s="310"/>
      <c r="J106" s="310"/>
      <c r="K106" s="310"/>
      <c r="L106" s="310"/>
      <c r="M106" s="310"/>
      <c r="N106" s="310"/>
    </row>
    <row r="107" spans="8:14" x14ac:dyDescent="0.3">
      <c r="H107" s="310"/>
      <c r="I107" s="310"/>
      <c r="J107" s="310"/>
      <c r="K107" s="310"/>
      <c r="L107" s="310"/>
      <c r="M107" s="310"/>
      <c r="N107" s="310"/>
    </row>
    <row r="108" spans="8:14" x14ac:dyDescent="0.3">
      <c r="H108" s="310"/>
      <c r="I108" s="310"/>
      <c r="J108" s="310"/>
      <c r="K108" s="310"/>
      <c r="L108" s="310"/>
      <c r="M108" s="310"/>
      <c r="N108" s="310"/>
    </row>
    <row r="109" spans="8:14" x14ac:dyDescent="0.3">
      <c r="H109" s="310"/>
      <c r="I109" s="310"/>
      <c r="J109" s="310"/>
      <c r="K109" s="310"/>
      <c r="L109" s="310"/>
      <c r="M109" s="310"/>
      <c r="N109" s="310"/>
    </row>
    <row r="110" spans="8:14" x14ac:dyDescent="0.3">
      <c r="H110" s="310"/>
      <c r="I110" s="310"/>
      <c r="J110" s="310"/>
      <c r="K110" s="310"/>
      <c r="L110" s="310"/>
      <c r="M110" s="310"/>
      <c r="N110" s="310"/>
    </row>
    <row r="111" spans="8:14" x14ac:dyDescent="0.3">
      <c r="H111" s="310"/>
      <c r="I111" s="310"/>
      <c r="J111" s="310"/>
      <c r="K111" s="310"/>
      <c r="L111" s="310"/>
      <c r="M111" s="310"/>
      <c r="N111" s="310"/>
    </row>
    <row r="112" spans="8:14" x14ac:dyDescent="0.3">
      <c r="H112" s="310"/>
      <c r="I112" s="310"/>
      <c r="J112" s="310"/>
      <c r="K112" s="310"/>
      <c r="L112" s="310"/>
      <c r="M112" s="310"/>
      <c r="N112" s="310"/>
    </row>
    <row r="113" spans="8:14" x14ac:dyDescent="0.3">
      <c r="H113" s="310"/>
      <c r="I113" s="310"/>
      <c r="J113" s="310"/>
      <c r="K113" s="310"/>
      <c r="L113" s="310"/>
      <c r="M113" s="310"/>
      <c r="N113" s="310"/>
    </row>
    <row r="114" spans="8:14" x14ac:dyDescent="0.3">
      <c r="H114" s="310"/>
      <c r="I114" s="310"/>
      <c r="J114" s="310"/>
      <c r="K114" s="310"/>
      <c r="L114" s="310"/>
      <c r="M114" s="310"/>
      <c r="N114" s="310"/>
    </row>
    <row r="115" spans="8:14" x14ac:dyDescent="0.3">
      <c r="H115" s="310"/>
      <c r="I115" s="310"/>
      <c r="J115" s="310"/>
      <c r="K115" s="310"/>
      <c r="L115" s="310"/>
      <c r="M115" s="310"/>
      <c r="N115" s="310"/>
    </row>
    <row r="116" spans="8:14" x14ac:dyDescent="0.3">
      <c r="H116" s="310"/>
      <c r="I116" s="310"/>
      <c r="J116" s="310"/>
      <c r="K116" s="310"/>
      <c r="L116" s="310"/>
      <c r="M116" s="310"/>
      <c r="N116" s="310"/>
    </row>
    <row r="117" spans="8:14" x14ac:dyDescent="0.3">
      <c r="H117" s="310"/>
      <c r="I117" s="310"/>
      <c r="J117" s="310"/>
      <c r="K117" s="310"/>
      <c r="L117" s="310"/>
      <c r="M117" s="310"/>
      <c r="N117" s="310"/>
    </row>
    <row r="118" spans="8:14" x14ac:dyDescent="0.3">
      <c r="H118" s="310"/>
      <c r="I118" s="310"/>
      <c r="J118" s="310"/>
      <c r="K118" s="310"/>
      <c r="L118" s="310"/>
      <c r="M118" s="310"/>
      <c r="N118" s="310"/>
    </row>
    <row r="119" spans="8:14" x14ac:dyDescent="0.3">
      <c r="H119" s="310"/>
      <c r="I119" s="310"/>
      <c r="J119" s="310"/>
      <c r="K119" s="310"/>
      <c r="L119" s="310"/>
      <c r="M119" s="310"/>
      <c r="N119" s="310"/>
    </row>
    <row r="120" spans="8:14" x14ac:dyDescent="0.3">
      <c r="H120" s="310"/>
      <c r="I120" s="310"/>
      <c r="J120" s="310"/>
      <c r="K120" s="310"/>
      <c r="L120" s="310"/>
      <c r="M120" s="310"/>
      <c r="N120" s="310"/>
    </row>
    <row r="121" spans="8:14" x14ac:dyDescent="0.3">
      <c r="H121" s="310"/>
      <c r="I121" s="310"/>
      <c r="J121" s="310"/>
      <c r="K121" s="310"/>
      <c r="L121" s="310"/>
      <c r="M121" s="310"/>
      <c r="N121" s="310"/>
    </row>
    <row r="122" spans="8:14" x14ac:dyDescent="0.3">
      <c r="H122" s="310"/>
      <c r="I122" s="310"/>
      <c r="J122" s="310"/>
      <c r="K122" s="310"/>
      <c r="L122" s="310"/>
      <c r="M122" s="310"/>
      <c r="N122" s="310"/>
    </row>
    <row r="123" spans="8:14" x14ac:dyDescent="0.3">
      <c r="H123" s="310"/>
      <c r="I123" s="310"/>
      <c r="J123" s="310"/>
      <c r="K123" s="310"/>
      <c r="L123" s="310"/>
      <c r="M123" s="310"/>
      <c r="N123" s="310"/>
    </row>
    <row r="124" spans="8:14" x14ac:dyDescent="0.3">
      <c r="H124" s="310"/>
      <c r="I124" s="310"/>
      <c r="J124" s="310"/>
      <c r="K124" s="310"/>
      <c r="L124" s="310"/>
      <c r="M124" s="310"/>
      <c r="N124" s="310"/>
    </row>
    <row r="125" spans="8:14" x14ac:dyDescent="0.3">
      <c r="H125" s="310"/>
      <c r="I125" s="310"/>
      <c r="J125" s="310"/>
      <c r="K125" s="310"/>
      <c r="L125" s="310"/>
      <c r="M125" s="310"/>
      <c r="N125" s="310"/>
    </row>
    <row r="126" spans="8:14" x14ac:dyDescent="0.3">
      <c r="H126" s="310"/>
      <c r="I126" s="310"/>
      <c r="J126" s="310"/>
      <c r="K126" s="310"/>
      <c r="L126" s="310"/>
      <c r="M126" s="310"/>
      <c r="N126" s="310"/>
    </row>
    <row r="127" spans="8:14" x14ac:dyDescent="0.3">
      <c r="H127" s="310"/>
      <c r="I127" s="310"/>
      <c r="J127" s="310"/>
      <c r="K127" s="310"/>
      <c r="L127" s="310"/>
      <c r="M127" s="310"/>
      <c r="N127" s="310"/>
    </row>
    <row r="128" spans="8:14" x14ac:dyDescent="0.3">
      <c r="H128" s="310"/>
      <c r="I128" s="310"/>
      <c r="J128" s="310"/>
      <c r="K128" s="310"/>
      <c r="L128" s="310"/>
      <c r="M128" s="310"/>
      <c r="N128" s="310"/>
    </row>
    <row r="129" spans="8:14" x14ac:dyDescent="0.3">
      <c r="H129" s="310"/>
      <c r="I129" s="310"/>
      <c r="J129" s="310"/>
      <c r="K129" s="310"/>
      <c r="L129" s="310"/>
      <c r="M129" s="310"/>
      <c r="N129" s="310"/>
    </row>
    <row r="130" spans="8:14" x14ac:dyDescent="0.3">
      <c r="H130" s="310"/>
      <c r="I130" s="310"/>
      <c r="J130" s="310"/>
      <c r="K130" s="310"/>
      <c r="L130" s="310"/>
      <c r="M130" s="310"/>
      <c r="N130" s="310"/>
    </row>
    <row r="131" spans="8:14" x14ac:dyDescent="0.3">
      <c r="H131" s="310"/>
      <c r="I131" s="310"/>
      <c r="J131" s="310"/>
      <c r="K131" s="310"/>
      <c r="L131" s="310"/>
      <c r="M131" s="310"/>
      <c r="N131" s="310"/>
    </row>
    <row r="132" spans="8:14" x14ac:dyDescent="0.3">
      <c r="H132" s="310"/>
      <c r="I132" s="310"/>
      <c r="J132" s="310"/>
      <c r="K132" s="310"/>
      <c r="L132" s="310"/>
      <c r="M132" s="310"/>
      <c r="N132" s="310"/>
    </row>
    <row r="133" spans="8:14" x14ac:dyDescent="0.3">
      <c r="H133" s="310"/>
      <c r="I133" s="310"/>
      <c r="J133" s="310"/>
      <c r="K133" s="310"/>
      <c r="L133" s="310"/>
      <c r="M133" s="310"/>
      <c r="N133" s="310"/>
    </row>
    <row r="134" spans="8:14" x14ac:dyDescent="0.3">
      <c r="H134" s="310"/>
      <c r="I134" s="310"/>
      <c r="J134" s="310"/>
      <c r="K134" s="310"/>
      <c r="L134" s="310"/>
      <c r="M134" s="310"/>
      <c r="N134" s="310"/>
    </row>
    <row r="135" spans="8:14" x14ac:dyDescent="0.3">
      <c r="H135" s="310"/>
      <c r="I135" s="310"/>
      <c r="J135" s="310"/>
      <c r="K135" s="310"/>
      <c r="L135" s="310"/>
      <c r="M135" s="310"/>
      <c r="N135" s="310"/>
    </row>
    <row r="136" spans="8:14" x14ac:dyDescent="0.3">
      <c r="H136" s="310"/>
      <c r="I136" s="310"/>
      <c r="J136" s="310"/>
      <c r="K136" s="310"/>
      <c r="L136" s="310"/>
      <c r="M136" s="310"/>
      <c r="N136" s="310"/>
    </row>
    <row r="137" spans="8:14" x14ac:dyDescent="0.3">
      <c r="H137" s="310"/>
      <c r="I137" s="310"/>
      <c r="J137" s="310"/>
      <c r="K137" s="310"/>
      <c r="L137" s="310"/>
      <c r="M137" s="310"/>
      <c r="N137" s="310"/>
    </row>
    <row r="138" spans="8:14" x14ac:dyDescent="0.3">
      <c r="H138" s="310"/>
      <c r="I138" s="310"/>
      <c r="J138" s="310"/>
      <c r="K138" s="310"/>
      <c r="L138" s="310"/>
      <c r="M138" s="310"/>
      <c r="N138" s="310"/>
    </row>
    <row r="139" spans="8:14" x14ac:dyDescent="0.3">
      <c r="H139" s="310"/>
      <c r="I139" s="310"/>
      <c r="J139" s="310"/>
      <c r="K139" s="310"/>
      <c r="L139" s="310"/>
      <c r="M139" s="310"/>
      <c r="N139" s="310"/>
    </row>
    <row r="140" spans="8:14" x14ac:dyDescent="0.3">
      <c r="H140" s="310"/>
      <c r="I140" s="310"/>
      <c r="J140" s="310"/>
      <c r="K140" s="310"/>
      <c r="L140" s="310"/>
      <c r="M140" s="310"/>
      <c r="N140" s="310"/>
    </row>
    <row r="141" spans="8:14" x14ac:dyDescent="0.3">
      <c r="H141" s="310"/>
      <c r="I141" s="310"/>
      <c r="J141" s="310"/>
      <c r="K141" s="310"/>
      <c r="L141" s="310"/>
      <c r="M141" s="310"/>
      <c r="N141" s="310"/>
    </row>
    <row r="142" spans="8:14" x14ac:dyDescent="0.3">
      <c r="H142" s="310"/>
      <c r="I142" s="310"/>
      <c r="J142" s="310"/>
      <c r="K142" s="310"/>
      <c r="L142" s="310"/>
      <c r="M142" s="310"/>
      <c r="N142" s="310"/>
    </row>
    <row r="143" spans="8:14" x14ac:dyDescent="0.3">
      <c r="H143" s="310"/>
      <c r="I143" s="310"/>
      <c r="J143" s="310"/>
      <c r="K143" s="310"/>
      <c r="L143" s="310"/>
      <c r="M143" s="310"/>
      <c r="N143" s="310"/>
    </row>
    <row r="144" spans="8:14" x14ac:dyDescent="0.3">
      <c r="H144" s="310"/>
      <c r="I144" s="310"/>
      <c r="J144" s="310"/>
      <c r="K144" s="310"/>
      <c r="L144" s="310"/>
      <c r="M144" s="310"/>
      <c r="N144" s="310"/>
    </row>
    <row r="145" spans="8:14" x14ac:dyDescent="0.3">
      <c r="H145" s="310"/>
      <c r="I145" s="310"/>
      <c r="J145" s="310"/>
      <c r="K145" s="310"/>
      <c r="L145" s="310"/>
      <c r="M145" s="310"/>
      <c r="N145" s="310"/>
    </row>
    <row r="146" spans="8:14" x14ac:dyDescent="0.3">
      <c r="H146" s="310"/>
      <c r="I146" s="310"/>
      <c r="J146" s="310"/>
      <c r="K146" s="310"/>
      <c r="L146" s="310"/>
      <c r="M146" s="310"/>
      <c r="N146" s="310"/>
    </row>
    <row r="147" spans="8:14" x14ac:dyDescent="0.3">
      <c r="H147" s="310"/>
      <c r="I147" s="310"/>
      <c r="J147" s="310"/>
      <c r="K147" s="310"/>
      <c r="L147" s="310"/>
      <c r="M147" s="310"/>
      <c r="N147" s="310"/>
    </row>
    <row r="148" spans="8:14" x14ac:dyDescent="0.3">
      <c r="H148" s="310"/>
      <c r="I148" s="310"/>
      <c r="J148" s="310"/>
      <c r="K148" s="310"/>
      <c r="L148" s="310"/>
      <c r="M148" s="310"/>
      <c r="N148" s="310"/>
    </row>
    <row r="149" spans="8:14" x14ac:dyDescent="0.3">
      <c r="H149" s="310"/>
      <c r="I149" s="310"/>
      <c r="J149" s="310"/>
      <c r="K149" s="310"/>
      <c r="L149" s="310"/>
      <c r="M149" s="310"/>
      <c r="N149" s="310"/>
    </row>
    <row r="150" spans="8:14" x14ac:dyDescent="0.3">
      <c r="H150" s="310"/>
      <c r="I150" s="310"/>
      <c r="J150" s="310"/>
      <c r="K150" s="310"/>
      <c r="L150" s="310"/>
      <c r="M150" s="310"/>
      <c r="N150" s="310"/>
    </row>
    <row r="151" spans="8:14" x14ac:dyDescent="0.3">
      <c r="H151" s="310"/>
      <c r="I151" s="310"/>
      <c r="J151" s="310"/>
      <c r="K151" s="310"/>
      <c r="L151" s="310"/>
      <c r="M151" s="310"/>
      <c r="N151" s="310"/>
    </row>
    <row r="152" spans="8:14" x14ac:dyDescent="0.3">
      <c r="H152" s="310"/>
      <c r="I152" s="310"/>
      <c r="J152" s="310"/>
      <c r="K152" s="310"/>
      <c r="L152" s="310"/>
      <c r="M152" s="310"/>
      <c r="N152" s="310"/>
    </row>
    <row r="153" spans="8:14" x14ac:dyDescent="0.3">
      <c r="H153" s="310"/>
      <c r="I153" s="310"/>
      <c r="J153" s="310"/>
      <c r="K153" s="310"/>
      <c r="L153" s="310"/>
      <c r="M153" s="310"/>
      <c r="N153" s="310"/>
    </row>
    <row r="154" spans="8:14" x14ac:dyDescent="0.3">
      <c r="H154" s="310"/>
      <c r="I154" s="310"/>
      <c r="J154" s="310"/>
      <c r="K154" s="310"/>
      <c r="L154" s="310"/>
      <c r="M154" s="310"/>
      <c r="N154" s="310"/>
    </row>
    <row r="155" spans="8:14" x14ac:dyDescent="0.3">
      <c r="H155" s="310"/>
      <c r="I155" s="310"/>
      <c r="J155" s="310"/>
      <c r="K155" s="310"/>
      <c r="L155" s="310"/>
      <c r="M155" s="310"/>
      <c r="N155" s="310"/>
    </row>
    <row r="156" spans="8:14" x14ac:dyDescent="0.3">
      <c r="H156" s="310"/>
      <c r="I156" s="310"/>
      <c r="J156" s="310"/>
      <c r="K156" s="310"/>
      <c r="L156" s="310"/>
      <c r="M156" s="310"/>
      <c r="N156" s="310"/>
    </row>
    <row r="157" spans="8:14" x14ac:dyDescent="0.3">
      <c r="H157" s="310"/>
      <c r="I157" s="310"/>
      <c r="J157" s="310"/>
      <c r="K157" s="310"/>
      <c r="L157" s="310"/>
      <c r="M157" s="310"/>
      <c r="N157" s="310"/>
    </row>
    <row r="158" spans="8:14" x14ac:dyDescent="0.3">
      <c r="H158" s="310"/>
      <c r="I158" s="310"/>
      <c r="J158" s="310"/>
      <c r="K158" s="310"/>
      <c r="L158" s="310"/>
      <c r="M158" s="310"/>
      <c r="N158" s="310"/>
    </row>
    <row r="159" spans="8:14" x14ac:dyDescent="0.3">
      <c r="H159" s="310"/>
      <c r="I159" s="310"/>
      <c r="J159" s="310"/>
      <c r="K159" s="310"/>
      <c r="L159" s="310"/>
      <c r="M159" s="310"/>
      <c r="N159" s="310"/>
    </row>
    <row r="160" spans="8:14" x14ac:dyDescent="0.3">
      <c r="H160" s="310"/>
      <c r="I160" s="310"/>
      <c r="J160" s="310"/>
      <c r="K160" s="310"/>
      <c r="L160" s="310"/>
      <c r="M160" s="310"/>
      <c r="N160" s="310"/>
    </row>
    <row r="161" spans="8:14" x14ac:dyDescent="0.3">
      <c r="H161" s="310"/>
      <c r="I161" s="310"/>
      <c r="J161" s="310"/>
      <c r="K161" s="310"/>
      <c r="L161" s="310"/>
      <c r="M161" s="310"/>
      <c r="N161" s="310"/>
    </row>
    <row r="162" spans="8:14" x14ac:dyDescent="0.3">
      <c r="H162" s="310"/>
      <c r="I162" s="310"/>
      <c r="J162" s="310"/>
      <c r="K162" s="310"/>
      <c r="L162" s="310"/>
      <c r="M162" s="310"/>
      <c r="N162" s="310"/>
    </row>
    <row r="163" spans="8:14" x14ac:dyDescent="0.3">
      <c r="H163" s="310"/>
      <c r="I163" s="310"/>
      <c r="J163" s="310"/>
      <c r="K163" s="310"/>
      <c r="L163" s="310"/>
      <c r="M163" s="310"/>
      <c r="N163" s="310"/>
    </row>
    <row r="164" spans="8:14" x14ac:dyDescent="0.3">
      <c r="H164" s="310"/>
      <c r="I164" s="310"/>
      <c r="J164" s="310"/>
      <c r="K164" s="310"/>
      <c r="L164" s="310"/>
      <c r="M164" s="310"/>
      <c r="N164" s="310"/>
    </row>
    <row r="165" spans="8:14" x14ac:dyDescent="0.3">
      <c r="H165" s="310"/>
      <c r="I165" s="310"/>
      <c r="J165" s="310"/>
      <c r="K165" s="310"/>
      <c r="L165" s="310"/>
      <c r="M165" s="310"/>
      <c r="N165" s="310"/>
    </row>
    <row r="166" spans="8:14" x14ac:dyDescent="0.3">
      <c r="H166" s="310"/>
      <c r="I166" s="310"/>
      <c r="J166" s="310"/>
      <c r="K166" s="310"/>
      <c r="L166" s="310"/>
      <c r="M166" s="310"/>
      <c r="N166" s="310"/>
    </row>
    <row r="167" spans="8:14" x14ac:dyDescent="0.3">
      <c r="H167" s="310"/>
      <c r="I167" s="310"/>
      <c r="J167" s="310"/>
      <c r="K167" s="310"/>
      <c r="L167" s="310"/>
      <c r="M167" s="310"/>
      <c r="N167" s="310"/>
    </row>
    <row r="168" spans="8:14" x14ac:dyDescent="0.3">
      <c r="H168" s="310"/>
      <c r="I168" s="310"/>
      <c r="J168" s="310"/>
      <c r="K168" s="310"/>
      <c r="L168" s="310"/>
      <c r="M168" s="310"/>
      <c r="N168" s="310"/>
    </row>
    <row r="169" spans="8:14" x14ac:dyDescent="0.3">
      <c r="H169" s="310"/>
      <c r="I169" s="310"/>
      <c r="J169" s="310"/>
      <c r="K169" s="310"/>
      <c r="L169" s="310"/>
      <c r="M169" s="310"/>
      <c r="N169" s="310"/>
    </row>
    <row r="170" spans="8:14" x14ac:dyDescent="0.3">
      <c r="H170" s="310"/>
      <c r="I170" s="310"/>
      <c r="J170" s="310"/>
      <c r="K170" s="310"/>
      <c r="L170" s="310"/>
      <c r="M170" s="310"/>
      <c r="N170" s="310"/>
    </row>
    <row r="171" spans="8:14" x14ac:dyDescent="0.3">
      <c r="H171" s="310"/>
      <c r="I171" s="310"/>
      <c r="J171" s="310"/>
      <c r="K171" s="310"/>
      <c r="L171" s="310"/>
      <c r="M171" s="310"/>
      <c r="N171" s="310"/>
    </row>
    <row r="172" spans="8:14" x14ac:dyDescent="0.3">
      <c r="H172" s="310"/>
      <c r="I172" s="310"/>
      <c r="J172" s="310"/>
      <c r="K172" s="310"/>
      <c r="L172" s="310"/>
      <c r="M172" s="310"/>
      <c r="N172" s="310"/>
    </row>
    <row r="173" spans="8:14" x14ac:dyDescent="0.3">
      <c r="H173" s="310"/>
      <c r="I173" s="310"/>
      <c r="J173" s="310"/>
      <c r="K173" s="310"/>
      <c r="L173" s="310"/>
      <c r="M173" s="310"/>
      <c r="N173" s="310"/>
    </row>
    <row r="174" spans="8:14" x14ac:dyDescent="0.3">
      <c r="H174" s="310"/>
      <c r="I174" s="310"/>
      <c r="J174" s="310"/>
      <c r="K174" s="310"/>
      <c r="L174" s="310"/>
      <c r="M174" s="310"/>
      <c r="N174" s="310"/>
    </row>
    <row r="175" spans="8:14" x14ac:dyDescent="0.3">
      <c r="H175" s="310"/>
      <c r="I175" s="310"/>
      <c r="J175" s="310"/>
      <c r="K175" s="310"/>
      <c r="L175" s="310"/>
      <c r="M175" s="310"/>
      <c r="N175" s="310"/>
    </row>
    <row r="176" spans="8:14" x14ac:dyDescent="0.3">
      <c r="H176" s="310"/>
      <c r="I176" s="310"/>
      <c r="J176" s="310"/>
      <c r="K176" s="310"/>
      <c r="L176" s="310"/>
      <c r="M176" s="310"/>
      <c r="N176" s="310"/>
    </row>
    <row r="177" spans="8:14" x14ac:dyDescent="0.3">
      <c r="H177" s="310"/>
      <c r="I177" s="310"/>
      <c r="J177" s="310"/>
      <c r="K177" s="310"/>
      <c r="L177" s="310"/>
      <c r="M177" s="310"/>
      <c r="N177" s="310"/>
    </row>
    <row r="178" spans="8:14" x14ac:dyDescent="0.3">
      <c r="H178" s="310"/>
      <c r="I178" s="310"/>
      <c r="J178" s="310"/>
      <c r="K178" s="310"/>
      <c r="L178" s="310"/>
      <c r="M178" s="310"/>
      <c r="N178" s="310"/>
    </row>
    <row r="179" spans="8:14" x14ac:dyDescent="0.3">
      <c r="H179" s="310"/>
      <c r="I179" s="310"/>
      <c r="J179" s="310"/>
      <c r="K179" s="310"/>
      <c r="L179" s="310"/>
      <c r="M179" s="310"/>
      <c r="N179" s="310"/>
    </row>
    <row r="180" spans="8:14" x14ac:dyDescent="0.3">
      <c r="H180" s="310"/>
      <c r="I180" s="310"/>
      <c r="J180" s="310"/>
      <c r="K180" s="310"/>
      <c r="L180" s="310"/>
      <c r="M180" s="310"/>
      <c r="N180" s="310"/>
    </row>
    <row r="181" spans="8:14" x14ac:dyDescent="0.3">
      <c r="H181" s="310"/>
      <c r="I181" s="310"/>
      <c r="J181" s="310"/>
      <c r="K181" s="310"/>
      <c r="L181" s="310"/>
      <c r="M181" s="310"/>
      <c r="N181" s="310"/>
    </row>
    <row r="182" spans="8:14" x14ac:dyDescent="0.3">
      <c r="H182" s="310"/>
      <c r="I182" s="310"/>
      <c r="J182" s="310"/>
      <c r="K182" s="310"/>
      <c r="L182" s="310"/>
      <c r="M182" s="310"/>
      <c r="N182" s="310"/>
    </row>
    <row r="183" spans="8:14" x14ac:dyDescent="0.3">
      <c r="H183" s="310"/>
      <c r="I183" s="310"/>
      <c r="J183" s="310"/>
      <c r="K183" s="310"/>
      <c r="L183" s="310"/>
      <c r="M183" s="310"/>
      <c r="N183" s="310"/>
    </row>
    <row r="184" spans="8:14" x14ac:dyDescent="0.3">
      <c r="H184" s="310"/>
      <c r="I184" s="310"/>
      <c r="J184" s="310"/>
      <c r="K184" s="310"/>
      <c r="L184" s="310"/>
      <c r="M184" s="310"/>
      <c r="N184" s="310"/>
    </row>
    <row r="185" spans="8:14" x14ac:dyDescent="0.3">
      <c r="H185" s="310"/>
      <c r="I185" s="310"/>
      <c r="J185" s="310"/>
      <c r="K185" s="310"/>
      <c r="L185" s="310"/>
      <c r="M185" s="310"/>
      <c r="N185" s="310"/>
    </row>
    <row r="186" spans="8:14" x14ac:dyDescent="0.3">
      <c r="H186" s="310"/>
      <c r="I186" s="310"/>
      <c r="J186" s="310"/>
      <c r="K186" s="310"/>
      <c r="L186" s="310"/>
      <c r="M186" s="310"/>
      <c r="N186" s="310"/>
    </row>
    <row r="187" spans="8:14" x14ac:dyDescent="0.3">
      <c r="H187" s="310"/>
      <c r="I187" s="310"/>
      <c r="J187" s="310"/>
      <c r="K187" s="310"/>
      <c r="L187" s="310"/>
      <c r="M187" s="310"/>
      <c r="N187" s="310"/>
    </row>
    <row r="188" spans="8:14" x14ac:dyDescent="0.3">
      <c r="H188" s="310"/>
      <c r="I188" s="310"/>
      <c r="J188" s="310"/>
      <c r="K188" s="310"/>
      <c r="L188" s="310"/>
      <c r="M188" s="310"/>
      <c r="N188" s="310"/>
    </row>
    <row r="189" spans="8:14" x14ac:dyDescent="0.3">
      <c r="H189" s="310"/>
      <c r="I189" s="310"/>
      <c r="J189" s="310"/>
      <c r="K189" s="310"/>
      <c r="L189" s="310"/>
      <c r="M189" s="310"/>
      <c r="N189" s="310"/>
    </row>
    <row r="190" spans="8:14" x14ac:dyDescent="0.3">
      <c r="H190" s="310"/>
      <c r="I190" s="310"/>
      <c r="J190" s="310"/>
      <c r="K190" s="310"/>
      <c r="L190" s="310"/>
      <c r="M190" s="310"/>
      <c r="N190" s="310"/>
    </row>
    <row r="191" spans="8:14" x14ac:dyDescent="0.3">
      <c r="H191" s="310"/>
      <c r="I191" s="310"/>
      <c r="J191" s="310"/>
      <c r="K191" s="310"/>
      <c r="L191" s="310"/>
      <c r="M191" s="310"/>
      <c r="N191" s="310"/>
    </row>
    <row r="192" spans="8:14" x14ac:dyDescent="0.3">
      <c r="H192" s="310"/>
      <c r="I192" s="310"/>
      <c r="J192" s="310"/>
      <c r="K192" s="310"/>
      <c r="L192" s="310"/>
      <c r="M192" s="310"/>
      <c r="N192" s="310"/>
    </row>
    <row r="193" spans="8:14" x14ac:dyDescent="0.3">
      <c r="H193" s="310"/>
      <c r="I193" s="310"/>
      <c r="J193" s="310"/>
      <c r="K193" s="310"/>
      <c r="L193" s="310"/>
      <c r="M193" s="310"/>
      <c r="N193" s="310"/>
    </row>
    <row r="194" spans="8:14" x14ac:dyDescent="0.3">
      <c r="H194" s="310"/>
      <c r="I194" s="310"/>
      <c r="J194" s="310"/>
      <c r="K194" s="310"/>
      <c r="L194" s="310"/>
      <c r="M194" s="310"/>
      <c r="N194" s="310"/>
    </row>
    <row r="195" spans="8:14" x14ac:dyDescent="0.3">
      <c r="H195" s="310"/>
      <c r="I195" s="310"/>
      <c r="J195" s="310"/>
      <c r="K195" s="310"/>
      <c r="L195" s="310"/>
      <c r="M195" s="310"/>
      <c r="N195" s="310"/>
    </row>
    <row r="196" spans="8:14" x14ac:dyDescent="0.3">
      <c r="H196" s="310"/>
      <c r="I196" s="310"/>
      <c r="J196" s="310"/>
      <c r="K196" s="310"/>
      <c r="L196" s="310"/>
      <c r="M196" s="310"/>
      <c r="N196" s="310"/>
    </row>
    <row r="197" spans="8:14" x14ac:dyDescent="0.3">
      <c r="H197" s="310"/>
      <c r="I197" s="310"/>
      <c r="J197" s="310"/>
      <c r="K197" s="310"/>
      <c r="L197" s="310"/>
      <c r="M197" s="310"/>
      <c r="N197" s="310"/>
    </row>
    <row r="198" spans="8:14" x14ac:dyDescent="0.3">
      <c r="H198" s="310"/>
      <c r="I198" s="310"/>
      <c r="J198" s="310"/>
      <c r="K198" s="310"/>
      <c r="L198" s="310"/>
      <c r="M198" s="310"/>
      <c r="N198" s="310"/>
    </row>
    <row r="199" spans="8:14" x14ac:dyDescent="0.3">
      <c r="H199" s="310"/>
      <c r="I199" s="310"/>
      <c r="J199" s="310"/>
      <c r="K199" s="310"/>
      <c r="L199" s="310"/>
      <c r="M199" s="310"/>
      <c r="N199" s="310"/>
    </row>
    <row r="200" spans="8:14" x14ac:dyDescent="0.3">
      <c r="H200" s="310"/>
      <c r="I200" s="310"/>
      <c r="J200" s="310"/>
      <c r="K200" s="310"/>
      <c r="L200" s="310"/>
      <c r="M200" s="310"/>
      <c r="N200" s="310"/>
    </row>
    <row r="201" spans="8:14" x14ac:dyDescent="0.3">
      <c r="H201" s="310"/>
      <c r="I201" s="310"/>
      <c r="J201" s="310"/>
      <c r="K201" s="310"/>
      <c r="L201" s="310"/>
      <c r="M201" s="310"/>
      <c r="N201" s="3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904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931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932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933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934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935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936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937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938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939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935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933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938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928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42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4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445" t="s">
        <v>142</v>
      </c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46"/>
      <c r="F8" s="447"/>
      <c r="G8" s="447">
        <f>IF(ISERROR(VLOOKUP($D$5,Crebolijst!$A:$C,3,0)),0,VLOOKUP($D$5,Crebolijst!$A:$C,3,0))</f>
        <v>0</v>
      </c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8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36" t="s">
        <v>141</v>
      </c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8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436" t="s">
        <v>10</v>
      </c>
      <c r="F12" s="437"/>
      <c r="G12" s="438"/>
      <c r="H12" s="23"/>
      <c r="I12" s="439" t="s">
        <v>11</v>
      </c>
      <c r="J12" s="440"/>
      <c r="K12" s="441"/>
      <c r="L12" s="23"/>
      <c r="M12" s="439" t="s">
        <v>12</v>
      </c>
      <c r="N12" s="440"/>
      <c r="O12" s="441"/>
      <c r="P12" s="16"/>
      <c r="Q12" s="439" t="s">
        <v>15</v>
      </c>
      <c r="R12" s="440"/>
      <c r="S12" s="441"/>
      <c r="T12" s="16"/>
      <c r="U12" s="436" t="s">
        <v>4</v>
      </c>
      <c r="V12" s="437"/>
      <c r="W12" s="438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QDVXAQKQAH6E-238-9420</_dlc_DocId>
    <_dlc_DocIdUrl xmlns="826a45a5-7029-484a-9cf3-b835024adcd4">
      <Url>https://www.mijnlentiz.nl/scholen/MBO-Maasland/groepen/Organisatie/Examinering-voor-docenten/_layouts/DocIdRedir.aspx?ID=QDVXAQKQAH6E-238-9420</Url>
      <Description>QDVXAQKQAH6E-238-9420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6a45a5-7029-484a-9cf3-b835024adc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3281C0-5767-492A-8A02-B9B763701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875C94-47B4-47F5-8AFC-824107E1005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2019-04-18T08:18:47Z</cp:lastPrinted>
  <dcterms:created xsi:type="dcterms:W3CDTF">2014-02-10T13:02:17Z</dcterms:created>
  <dcterms:modified xsi:type="dcterms:W3CDTF">2019-07-15T12:38:13Z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44e4fd18-1e9b-4647-8480-9e9e0d287fa6</vt:lpwstr>
  </property>
</Properties>
</file>